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NAG001\GyoKyo$\05代理店業務品質調査G\30_各班業務\24‗広報班\HP年度末改訂\HP掲載資料\"/>
    </mc:Choice>
  </mc:AlternateContent>
  <workbookProtection workbookPassword="DC6F" lockStructure="1"/>
  <bookViews>
    <workbookView xWindow="0" yWindow="-120" windowWidth="23040" windowHeight="8970" tabRatio="680"/>
  </bookViews>
  <sheets>
    <sheet name="回答にあたってご留意いただきたい事項" sheetId="3" r:id="rId1"/>
    <sheet name="評価申告シート" sheetId="1" r:id="rId2"/>
    <sheet name="評価申告シート記入ポイント" sheetId="4" r:id="rId3"/>
  </sheets>
  <definedNames>
    <definedName name="_xlnm._FilterDatabase" localSheetId="1" hidden="1">評価申告シート!$A$10:$BZ$482</definedName>
    <definedName name="_xlnm._FilterDatabase" localSheetId="2" hidden="1">評価申告シート記入ポイント!$A$10:$BZ$486</definedName>
    <definedName name="①意向把握・確認義務" localSheetId="2">#REF!</definedName>
    <definedName name="①意向把握・確認義務">#REF!</definedName>
    <definedName name="①意向把握・確認義務＿" localSheetId="2">#REF!</definedName>
    <definedName name="①意向把握・確認義務＿">#REF!</definedName>
    <definedName name="②情報提供義務・重要事項説明" localSheetId="2">#REF!</definedName>
    <definedName name="②情報提供義務・重要事項説明">#REF!</definedName>
    <definedName name="②情報提供義務・重要事項説明＿" localSheetId="2">#REF!</definedName>
    <definedName name="②情報提供義務・重要事項説明＿">#REF!</definedName>
    <definedName name="③情報提供義務・比較推奨販売" localSheetId="2">#REF!</definedName>
    <definedName name="③情報提供義務・比較推奨販売">#REF!</definedName>
    <definedName name="③情報提供義務・比較推奨販売＿" localSheetId="2">#REF!</definedName>
    <definedName name="③情報提供義務・比較推奨販売＿">#REF!</definedName>
    <definedName name="④募集時の禁止行為・著しく不適切な行為" localSheetId="2">#REF!</definedName>
    <definedName name="④募集時の禁止行為・著しく不適切な行為">#REF!</definedName>
    <definedName name="④募集時の禁止行為・著しく不適切な行為＿" localSheetId="2">#REF!</definedName>
    <definedName name="④募集時の禁止行為・著しく不適切な行為＿">#REF!</definedName>
    <definedName name="⑤特定保険契約募集に関するルール" localSheetId="2">#REF!</definedName>
    <definedName name="⑤特定保険契約募集に関するルール">#REF!</definedName>
    <definedName name="⑤特定保険契約募集に関するルール＿" localSheetId="2">#REF!</definedName>
    <definedName name="⑤特定保険契約募集に関するルール＿">#REF!</definedName>
    <definedName name="⑥高齢者募集ルール" localSheetId="2">#REF!</definedName>
    <definedName name="⑥高齢者募集ルール">#REF!</definedName>
    <definedName name="⑥高齢者募集ルール＿" localSheetId="2">#REF!</definedName>
    <definedName name="⑥高齢者募集ルール＿">#REF!</definedName>
    <definedName name="⑦お客さまの利便性向上に向けた態勢整備状況" localSheetId="2">#REF!</definedName>
    <definedName name="⑦お客さまの利便性向上に向けた態勢整備状況">#REF!</definedName>
    <definedName name="⑦お客さまの利便性向上に向けた態勢整備状況＿" localSheetId="2">#REF!</definedName>
    <definedName name="⑦お客さまの利便性向上に向けた態勢整備状況＿">#REF!</definedName>
    <definedName name="⑧早期消滅" localSheetId="2">#REF!</definedName>
    <definedName name="⑧早期消滅">#REF!</definedName>
    <definedName name="⑧早期消滅＿" localSheetId="2">#REF!</definedName>
    <definedName name="⑧早期消滅＿">#REF!</definedName>
    <definedName name="⑨募集資料等の適切な管理" localSheetId="2">#REF!</definedName>
    <definedName name="⑨募集資料等の適切な管理">#REF!</definedName>
    <definedName name="⑨募集資料等の適切な管理＿" localSheetId="2">#REF!</definedName>
    <definedName name="⑨募集資料等の適切な管理＿">#REF!</definedName>
    <definedName name="⑩勧誘方針・お客さま本位の業務運営に係る方針" localSheetId="2">#REF!</definedName>
    <definedName name="⑩勧誘方針・お客さま本位の業務運営に係る方針">#REF!</definedName>
    <definedName name="⑩勧誘方針・お客さま本位の業務運営に係る方針＿" localSheetId="2">#REF!</definedName>
    <definedName name="⑩勧誘方針・お客さま本位の業務運営に係る方針＿">#REF!</definedName>
    <definedName name="⑪募集人教育" localSheetId="2">#REF!</definedName>
    <definedName name="⑪募集人教育">#REF!</definedName>
    <definedName name="⑪募集人教育＿" localSheetId="2">#REF!</definedName>
    <definedName name="⑪募集人教育＿">#REF!</definedName>
    <definedName name="⑫アフターフォロー時の顧客対応態勢の整備" localSheetId="2">#REF!</definedName>
    <definedName name="⑫アフターフォロー時の顧客対応態勢の整備">#REF!</definedName>
    <definedName name="⑫アフターフォロー時の顧客対応態勢の整備＿" localSheetId="2">#REF!</definedName>
    <definedName name="⑫アフターフォロー時の顧客対応態勢の整備＿">#REF!</definedName>
    <definedName name="⑭顧客情報の適切な管理" localSheetId="2">#REF!</definedName>
    <definedName name="⑭顧客情報の適切な管理">#REF!</definedName>
    <definedName name="⑭顧客情報の適切な管理＿" localSheetId="2">#REF!</definedName>
    <definedName name="⑭顧客情報の適切な管理＿">#REF!</definedName>
    <definedName name="⑮継続率の把握" localSheetId="2">#REF!</definedName>
    <definedName name="⑮継続率の把握">#REF!</definedName>
    <definedName name="⑮継続率の把握＿" localSheetId="2">#REF!</definedName>
    <definedName name="⑮継続率の把握＿">#REF!</definedName>
    <definedName name="⑯個人情報保護に係る態勢が整備" localSheetId="2">#REF!</definedName>
    <definedName name="⑯個人情報保護に係る態勢が整備">#REF!</definedName>
    <definedName name="⑯個人情報保護に係る態勢の整備＿" localSheetId="2">#REF!</definedName>
    <definedName name="⑯個人情報保護に係る態勢の整備＿">#REF!</definedName>
    <definedName name="⑰個人情報保護に係るシステム面の整備" localSheetId="2">#REF!</definedName>
    <definedName name="⑰個人情報保護に係るシステム面の整備">#REF!</definedName>
    <definedName name="⑰個人情報保護に係るシステム面の整備＿" localSheetId="2">#REF!</definedName>
    <definedName name="⑰個人情報保護に係るシステム面の整備＿">#REF!</definedName>
    <definedName name="⑱適切な業務運営" localSheetId="2">#REF!</definedName>
    <definedName name="⑱適切な業務運営">#REF!</definedName>
    <definedName name="⑱適切な業務運営＿" localSheetId="2">#REF!</definedName>
    <definedName name="⑱適切な業務運営＿">#REF!</definedName>
    <definedName name="⑲ディスクロージャーの適切な配備" localSheetId="2">#REF!</definedName>
    <definedName name="⑲ディスクロージャーの適切な配備">#REF!</definedName>
    <definedName name="⑲ディスクロージャーの適切な配備＿" localSheetId="2">#REF!</definedName>
    <definedName name="⑲ディスクロージャーの適切な配備＿">#REF!</definedName>
    <definedName name="⑳自己点検・内部監査" localSheetId="2">#REF!</definedName>
    <definedName name="⑳自己点検・内部監査">#REF!</definedName>
    <definedName name="⑳自己点検・内部監査＿" localSheetId="2">#REF!</definedName>
    <definedName name="⑳自己点検・内部監査＿">#REF!</definedName>
    <definedName name="_xlnm.Print_Area" localSheetId="0">回答にあたってご留意いただきたい事項!$A$1:$N$13</definedName>
    <definedName name="_xlnm.Print_Area" localSheetId="1">評価申告シート!$A$1:$BX$437</definedName>
    <definedName name="_xlnm.Print_Area" localSheetId="2">評価申告シート記入ポイント!$AA$2:$BC$425</definedName>
    <definedName name="_xlnm.Print_Titles" localSheetId="1">評価申告シート!$9:$10</definedName>
    <definedName name="_xlnm.Print_Titles" localSheetId="2">評価申告シート記入ポイント!$9:$10</definedName>
    <definedName name="お褒めの言葉も含めたお客さまの声" localSheetId="2">#REF!</definedName>
    <definedName name="お褒めの言葉も含めたお客さまの声">#REF!</definedName>
    <definedName name="お褒めの言葉も含めたお客さまの声＿" localSheetId="2">#REF!</definedName>
    <definedName name="お褒めの言葉も含めたお客さまの声＿">#REF!</definedName>
    <definedName name="テレマーケティング実施時の対応" localSheetId="2">#REF!</definedName>
    <definedName name="テレマーケティング実施時の対応">#REF!</definedName>
    <definedName name="テレマーケティング実施時の対応＿" localSheetId="2">#REF!</definedName>
    <definedName name="テレマーケティング実施時の対応＿">#REF!</definedName>
    <definedName name="フランチャイザー" localSheetId="2">#REF!</definedName>
    <definedName name="フランチャイザー">#REF!</definedName>
    <definedName name="フランチャイザー＿" localSheetId="2">#REF!</definedName>
    <definedName name="フランチャイザー＿">#REF!</definedName>
    <definedName name="フランチャイジー" localSheetId="2">#REF!</definedName>
    <definedName name="フランチャイジー">#REF!</definedName>
    <definedName name="フランチャイジー＿" localSheetId="2">#REF!</definedName>
    <definedName name="フランチャイジー＿">#REF!</definedName>
    <definedName name="規模が大きい特定保険募集人の対応" localSheetId="2">#REF!</definedName>
    <definedName name="規模が大きい特定保険募集人の対応">#REF!</definedName>
    <definedName name="規模が大きい特定保険募集人の対応＿" localSheetId="2">#REF!</definedName>
    <definedName name="規模が大きい特定保険募集人の対応＿">#REF!</definedName>
    <definedName name="共同募集時の対応" localSheetId="2">#REF!</definedName>
    <definedName name="共同募集時の対応">#REF!</definedName>
    <definedName name="共同募集時の対応＿" localSheetId="2">#REF!</definedName>
    <definedName name="共同募集時の対応＿">#REF!</definedName>
    <definedName name="業務継続計画の策定" localSheetId="2">#REF!</definedName>
    <definedName name="業務継続計画の策定">#REF!</definedName>
    <definedName name="業務継続計画の策定＿" localSheetId="2">#REF!</definedName>
    <definedName name="業務継続計画の策定＿">#REF!</definedName>
    <definedName name="従業員管理・従業員満足度向上に向けた取組み" localSheetId="2">#REF!</definedName>
    <definedName name="従業員管理・従業員満足度向上に向けた取組み">#REF!</definedName>
    <definedName name="従業員管理・従業員満足度向上に向けた取組み＿" localSheetId="2">#REF!</definedName>
    <definedName name="従業員管理・従業員満足度向上に向けた取組み＿">#REF!</definedName>
    <definedName name="評価レポート集計表">評価申告シート!$C$439:$M$451</definedName>
    <definedName name="不適切事案への対応態勢の整備" localSheetId="2">#REF!</definedName>
    <definedName name="不適切事案への対応態勢の整備">#REF!</definedName>
    <definedName name="不適切事案への対応態勢の整備＿" localSheetId="2">#REF!</definedName>
    <definedName name="不適切事案への対応態勢の整備＿">#REF!</definedName>
    <definedName name="募集関連行為委託等の対応" localSheetId="2">#REF!</definedName>
    <definedName name="募集関連行為委託等の対応">#REF!</definedName>
    <definedName name="募集関連行為委託等の対応＿" localSheetId="2">#REF!</definedName>
    <definedName name="募集関連行為委託等の対応＿">#REF!</definedName>
    <definedName name="募集人管理" localSheetId="2">#REF!</definedName>
    <definedName name="募集人管理">#REF!</definedName>
    <definedName name="募集人管理＿" localSheetId="2">#REF!</definedName>
    <definedName name="募集人管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0" i="4" l="1"/>
  <c r="L478" i="4"/>
  <c r="K477" i="4"/>
  <c r="L475" i="4"/>
  <c r="L474" i="4"/>
  <c r="J474" i="4"/>
  <c r="I474" i="4"/>
  <c r="L473" i="4"/>
  <c r="L472" i="4"/>
  <c r="L469" i="4"/>
  <c r="L468" i="4"/>
  <c r="L461" i="4"/>
  <c r="L449" i="4"/>
  <c r="L446" i="4"/>
  <c r="BE441" i="4"/>
  <c r="AU441" i="4"/>
  <c r="AT441" i="4"/>
  <c r="AS441" i="4"/>
  <c r="J441" i="4" s="1"/>
  <c r="AR441" i="4"/>
  <c r="AQ441" i="4"/>
  <c r="H441" i="4" s="1"/>
  <c r="AP441" i="4"/>
  <c r="AO441" i="4"/>
  <c r="AN441" i="4"/>
  <c r="M441" i="4"/>
  <c r="L441" i="4"/>
  <c r="K441" i="4"/>
  <c r="I441" i="4"/>
  <c r="G441" i="4"/>
  <c r="F441" i="4"/>
  <c r="E441" i="4"/>
  <c r="D441" i="4"/>
  <c r="C441" i="4"/>
  <c r="BD440" i="4"/>
  <c r="AU440" i="4"/>
  <c r="AT440" i="4"/>
  <c r="AS440" i="4"/>
  <c r="AR440" i="4"/>
  <c r="AQ440" i="4"/>
  <c r="AP440" i="4"/>
  <c r="AO440" i="4"/>
  <c r="AN440" i="4"/>
  <c r="M440" i="4"/>
  <c r="L440" i="4"/>
  <c r="K440" i="4"/>
  <c r="J440" i="4"/>
  <c r="I440" i="4"/>
  <c r="H440" i="4"/>
  <c r="G440" i="4"/>
  <c r="F440" i="4"/>
  <c r="E440" i="4"/>
  <c r="D440" i="4"/>
  <c r="C440" i="4"/>
  <c r="BD439" i="4"/>
  <c r="AU439" i="4"/>
  <c r="AT439" i="4"/>
  <c r="AS439" i="4"/>
  <c r="J439" i="4" s="1"/>
  <c r="AR439" i="4"/>
  <c r="AQ439" i="4"/>
  <c r="H439" i="4" s="1"/>
  <c r="AP439" i="4"/>
  <c r="AO439" i="4"/>
  <c r="AN439" i="4"/>
  <c r="M439" i="4"/>
  <c r="L439" i="4"/>
  <c r="K439" i="4"/>
  <c r="I439" i="4"/>
  <c r="G439" i="4"/>
  <c r="F439" i="4"/>
  <c r="E439" i="4"/>
  <c r="D439" i="4"/>
  <c r="C439" i="4"/>
  <c r="BD438" i="4"/>
  <c r="AU438" i="4"/>
  <c r="AT438" i="4"/>
  <c r="AS438" i="4"/>
  <c r="AR438" i="4"/>
  <c r="AQ438" i="4"/>
  <c r="AP438" i="4"/>
  <c r="AO438" i="4"/>
  <c r="AN438" i="4"/>
  <c r="M438" i="4"/>
  <c r="L438" i="4"/>
  <c r="K438" i="4"/>
  <c r="J438" i="4"/>
  <c r="I438" i="4"/>
  <c r="H438" i="4"/>
  <c r="G438" i="4"/>
  <c r="F438" i="4"/>
  <c r="E438" i="4"/>
  <c r="D438" i="4"/>
  <c r="C438" i="4"/>
  <c r="BD437" i="4"/>
  <c r="AU437" i="4"/>
  <c r="AT437" i="4"/>
  <c r="AS437" i="4"/>
  <c r="J437" i="4" s="1"/>
  <c r="AR437" i="4"/>
  <c r="AQ437" i="4"/>
  <c r="H437" i="4" s="1"/>
  <c r="AP437" i="4"/>
  <c r="AO437" i="4"/>
  <c r="AN437" i="4"/>
  <c r="M437" i="4"/>
  <c r="L437" i="4"/>
  <c r="K437" i="4"/>
  <c r="I437" i="4"/>
  <c r="G437" i="4"/>
  <c r="F437" i="4"/>
  <c r="E437" i="4"/>
  <c r="D437" i="4"/>
  <c r="C437" i="4"/>
  <c r="BD436" i="4"/>
  <c r="M480" i="4" s="1"/>
  <c r="L480" i="4" s="1"/>
  <c r="AU436" i="4"/>
  <c r="AT436" i="4"/>
  <c r="AS436" i="4"/>
  <c r="AR436" i="4"/>
  <c r="AQ436" i="4"/>
  <c r="H436" i="4" s="1"/>
  <c r="AP436" i="4"/>
  <c r="AO436" i="4"/>
  <c r="AN436" i="4"/>
  <c r="M436" i="4"/>
  <c r="L436" i="4"/>
  <c r="K436" i="4"/>
  <c r="J436" i="4"/>
  <c r="I436" i="4"/>
  <c r="G436" i="4"/>
  <c r="F436" i="4"/>
  <c r="E436" i="4"/>
  <c r="D436" i="4"/>
  <c r="C436" i="4"/>
  <c r="BD435" i="4"/>
  <c r="AU435" i="4"/>
  <c r="AT435" i="4"/>
  <c r="AS435" i="4"/>
  <c r="J435" i="4" s="1"/>
  <c r="AR435" i="4"/>
  <c r="AQ435" i="4"/>
  <c r="H435" i="4" s="1"/>
  <c r="AP435" i="4"/>
  <c r="AO435" i="4"/>
  <c r="AN435" i="4"/>
  <c r="M435" i="4"/>
  <c r="L435" i="4"/>
  <c r="K435" i="4"/>
  <c r="I435" i="4"/>
  <c r="G435" i="4"/>
  <c r="F435" i="4"/>
  <c r="E435" i="4"/>
  <c r="D435" i="4"/>
  <c r="C435" i="4"/>
  <c r="BD434" i="4"/>
  <c r="AU434" i="4"/>
  <c r="AT434" i="4"/>
  <c r="AS434" i="4"/>
  <c r="AR434" i="4"/>
  <c r="AQ434" i="4"/>
  <c r="H434" i="4" s="1"/>
  <c r="AP434" i="4"/>
  <c r="AO434" i="4"/>
  <c r="AN434" i="4"/>
  <c r="M434" i="4"/>
  <c r="L434" i="4"/>
  <c r="K434" i="4"/>
  <c r="J434" i="4"/>
  <c r="I434" i="4"/>
  <c r="G434" i="4"/>
  <c r="F434" i="4"/>
  <c r="E434" i="4"/>
  <c r="D434" i="4"/>
  <c r="C434" i="4"/>
  <c r="BD433" i="4"/>
  <c r="AU433" i="4"/>
  <c r="AT433" i="4"/>
  <c r="AS433" i="4"/>
  <c r="J433" i="4" s="1"/>
  <c r="AR433" i="4"/>
  <c r="AQ433" i="4"/>
  <c r="H433" i="4" s="1"/>
  <c r="AP433" i="4"/>
  <c r="AO433" i="4"/>
  <c r="AN433" i="4"/>
  <c r="M433" i="4"/>
  <c r="L433" i="4"/>
  <c r="K433" i="4"/>
  <c r="I433" i="4"/>
  <c r="G433" i="4"/>
  <c r="F433" i="4"/>
  <c r="E433" i="4"/>
  <c r="D433" i="4"/>
  <c r="C433" i="4"/>
  <c r="BD432" i="4"/>
  <c r="AU432" i="4"/>
  <c r="AT432" i="4"/>
  <c r="AS432" i="4"/>
  <c r="AR432" i="4"/>
  <c r="AQ432" i="4"/>
  <c r="AP432" i="4"/>
  <c r="AO432" i="4"/>
  <c r="AN432" i="4"/>
  <c r="M432" i="4"/>
  <c r="L432" i="4"/>
  <c r="K432" i="4"/>
  <c r="J432" i="4"/>
  <c r="I432" i="4"/>
  <c r="H432" i="4"/>
  <c r="G432" i="4"/>
  <c r="F432" i="4"/>
  <c r="E432" i="4"/>
  <c r="D432" i="4"/>
  <c r="C432" i="4"/>
  <c r="BD431" i="4"/>
  <c r="AU431" i="4"/>
  <c r="AT431" i="4"/>
  <c r="AS431" i="4"/>
  <c r="J431" i="4" s="1"/>
  <c r="AR431" i="4"/>
  <c r="AQ431" i="4"/>
  <c r="H431" i="4" s="1"/>
  <c r="AP431" i="4"/>
  <c r="AO431" i="4"/>
  <c r="AN431" i="4"/>
  <c r="M431" i="4"/>
  <c r="L431" i="4"/>
  <c r="K431" i="4"/>
  <c r="I431" i="4"/>
  <c r="G431" i="4"/>
  <c r="F431" i="4"/>
  <c r="E431" i="4"/>
  <c r="D431" i="4"/>
  <c r="C431" i="4"/>
  <c r="BD430" i="4"/>
  <c r="AU430" i="4"/>
  <c r="AT430" i="4"/>
  <c r="AS430" i="4"/>
  <c r="AR430" i="4"/>
  <c r="AQ430" i="4"/>
  <c r="AP430" i="4"/>
  <c r="AO430" i="4"/>
  <c r="AN430" i="4"/>
  <c r="M430" i="4"/>
  <c r="L430" i="4"/>
  <c r="K430" i="4"/>
  <c r="J430" i="4"/>
  <c r="I430" i="4"/>
  <c r="H430" i="4"/>
  <c r="G430" i="4"/>
  <c r="F430" i="4"/>
  <c r="E430" i="4"/>
  <c r="D430" i="4"/>
  <c r="C430" i="4"/>
  <c r="BD429" i="4"/>
  <c r="H480" i="4" s="1"/>
  <c r="AU429" i="4"/>
  <c r="AT429" i="4"/>
  <c r="AS429" i="4"/>
  <c r="J429" i="4" s="1"/>
  <c r="AR429" i="4"/>
  <c r="AQ429" i="4"/>
  <c r="H429" i="4" s="1"/>
  <c r="AP429" i="4"/>
  <c r="AO429" i="4"/>
  <c r="AN429" i="4"/>
  <c r="M429" i="4"/>
  <c r="L429" i="4"/>
  <c r="K429" i="4"/>
  <c r="I429" i="4"/>
  <c r="G429" i="4"/>
  <c r="F429" i="4"/>
  <c r="E429" i="4"/>
  <c r="D429" i="4"/>
  <c r="C429" i="4"/>
  <c r="BE428" i="4"/>
  <c r="AU428" i="4"/>
  <c r="AT428" i="4"/>
  <c r="AS428" i="4"/>
  <c r="AR428" i="4"/>
  <c r="AQ428" i="4"/>
  <c r="H428" i="4" s="1"/>
  <c r="AP428" i="4"/>
  <c r="AO428" i="4"/>
  <c r="AN428" i="4"/>
  <c r="M428" i="4"/>
  <c r="L428" i="4"/>
  <c r="K428" i="4"/>
  <c r="J428" i="4"/>
  <c r="I428" i="4"/>
  <c r="G428" i="4"/>
  <c r="F428" i="4"/>
  <c r="E428" i="4"/>
  <c r="D428" i="4"/>
  <c r="C428" i="4"/>
  <c r="BD427" i="4"/>
  <c r="AU427" i="4"/>
  <c r="AT427" i="4"/>
  <c r="AS427" i="4"/>
  <c r="J427" i="4" s="1"/>
  <c r="AR427" i="4"/>
  <c r="AQ427" i="4"/>
  <c r="H427" i="4" s="1"/>
  <c r="AP427" i="4"/>
  <c r="AO427" i="4"/>
  <c r="AN427" i="4"/>
  <c r="M427" i="4"/>
  <c r="L427" i="4"/>
  <c r="K427" i="4"/>
  <c r="I427" i="4"/>
  <c r="G427" i="4"/>
  <c r="F427" i="4"/>
  <c r="E427" i="4"/>
  <c r="D427" i="4"/>
  <c r="C427" i="4"/>
  <c r="BD426" i="4"/>
  <c r="M479" i="4" s="1"/>
  <c r="L479" i="4" s="1"/>
  <c r="AU426" i="4"/>
  <c r="AT426" i="4"/>
  <c r="AS426" i="4"/>
  <c r="AR426" i="4"/>
  <c r="AQ426" i="4"/>
  <c r="H426" i="4" s="1"/>
  <c r="AP426" i="4"/>
  <c r="AO426" i="4"/>
  <c r="AN426" i="4"/>
  <c r="M426" i="4"/>
  <c r="L426" i="4"/>
  <c r="K426" i="4"/>
  <c r="J426" i="4"/>
  <c r="I426" i="4"/>
  <c r="G426" i="4"/>
  <c r="F426" i="4"/>
  <c r="E426" i="4"/>
  <c r="D426" i="4"/>
  <c r="C426" i="4"/>
  <c r="BD425" i="4"/>
  <c r="AU425" i="4"/>
  <c r="AT425" i="4"/>
  <c r="AS425" i="4"/>
  <c r="J425" i="4" s="1"/>
  <c r="AR425" i="4"/>
  <c r="AQ425" i="4"/>
  <c r="H425" i="4" s="1"/>
  <c r="AP425" i="4"/>
  <c r="AO425" i="4"/>
  <c r="AN425" i="4"/>
  <c r="M425" i="4"/>
  <c r="L425" i="4"/>
  <c r="K425" i="4"/>
  <c r="I425" i="4"/>
  <c r="G425" i="4"/>
  <c r="F425" i="4"/>
  <c r="E425" i="4"/>
  <c r="D425" i="4"/>
  <c r="C425" i="4"/>
  <c r="BD424" i="4"/>
  <c r="AU424" i="4"/>
  <c r="AT424" i="4"/>
  <c r="AS424" i="4"/>
  <c r="AR424" i="4"/>
  <c r="AQ424" i="4"/>
  <c r="AP424" i="4"/>
  <c r="AO424" i="4"/>
  <c r="AN424" i="4"/>
  <c r="M424" i="4"/>
  <c r="L424" i="4"/>
  <c r="K424" i="4"/>
  <c r="J424" i="4"/>
  <c r="I424" i="4"/>
  <c r="H424" i="4"/>
  <c r="G424" i="4"/>
  <c r="F424" i="4"/>
  <c r="E424" i="4"/>
  <c r="D424" i="4"/>
  <c r="C424" i="4"/>
  <c r="BD423" i="4"/>
  <c r="AU423" i="4"/>
  <c r="AT423" i="4"/>
  <c r="AS423" i="4"/>
  <c r="J423" i="4" s="1"/>
  <c r="AR423" i="4"/>
  <c r="AQ423" i="4"/>
  <c r="H423" i="4" s="1"/>
  <c r="AP423" i="4"/>
  <c r="AO423" i="4"/>
  <c r="AN423" i="4"/>
  <c r="M423" i="4"/>
  <c r="L423" i="4"/>
  <c r="K423" i="4"/>
  <c r="I423" i="4"/>
  <c r="G423" i="4"/>
  <c r="F423" i="4"/>
  <c r="E423" i="4"/>
  <c r="D423" i="4"/>
  <c r="C423" i="4"/>
  <c r="BD422" i="4"/>
  <c r="AU422" i="4"/>
  <c r="AT422" i="4"/>
  <c r="AS422" i="4"/>
  <c r="AR422" i="4"/>
  <c r="AQ422" i="4"/>
  <c r="AP422" i="4"/>
  <c r="AO422" i="4"/>
  <c r="AN422" i="4"/>
  <c r="M422" i="4"/>
  <c r="L422" i="4"/>
  <c r="K422" i="4"/>
  <c r="J422" i="4"/>
  <c r="I422" i="4"/>
  <c r="H422" i="4"/>
  <c r="G422" i="4"/>
  <c r="F422" i="4"/>
  <c r="E422" i="4"/>
  <c r="D422" i="4"/>
  <c r="C422" i="4"/>
  <c r="BD421" i="4"/>
  <c r="BA421" i="4"/>
  <c r="AU421" i="4"/>
  <c r="AT421" i="4"/>
  <c r="AS421" i="4"/>
  <c r="AR421" i="4"/>
  <c r="I421" i="4" s="1"/>
  <c r="AQ421" i="4"/>
  <c r="AP421" i="4"/>
  <c r="AO421" i="4"/>
  <c r="AN421" i="4"/>
  <c r="M421" i="4"/>
  <c r="L421" i="4"/>
  <c r="K421" i="4"/>
  <c r="J421" i="4"/>
  <c r="H421" i="4"/>
  <c r="G421" i="4"/>
  <c r="F421" i="4"/>
  <c r="E421" i="4"/>
  <c r="D421" i="4"/>
  <c r="C421" i="4"/>
  <c r="BD420" i="4"/>
  <c r="AU420" i="4"/>
  <c r="AT420" i="4"/>
  <c r="AS420" i="4"/>
  <c r="AR420" i="4"/>
  <c r="I420" i="4" s="1"/>
  <c r="AQ420" i="4"/>
  <c r="H420" i="4" s="1"/>
  <c r="AP420" i="4"/>
  <c r="AO420" i="4"/>
  <c r="AN420" i="4"/>
  <c r="M420" i="4"/>
  <c r="L420" i="4"/>
  <c r="K420" i="4"/>
  <c r="J420" i="4"/>
  <c r="G420" i="4"/>
  <c r="F420" i="4"/>
  <c r="E420" i="4"/>
  <c r="D420" i="4"/>
  <c r="C420" i="4"/>
  <c r="BD419" i="4"/>
  <c r="J466" i="4" s="1"/>
  <c r="AU419" i="4"/>
  <c r="AT419" i="4"/>
  <c r="AS419" i="4"/>
  <c r="AR419" i="4"/>
  <c r="I419" i="4" s="1"/>
  <c r="AQ419" i="4"/>
  <c r="AP419" i="4"/>
  <c r="AO419" i="4"/>
  <c r="AN419" i="4"/>
  <c r="M419" i="4"/>
  <c r="L419" i="4"/>
  <c r="K419" i="4"/>
  <c r="J419" i="4"/>
  <c r="H419" i="4"/>
  <c r="G419" i="4"/>
  <c r="F419" i="4"/>
  <c r="E419" i="4"/>
  <c r="D419" i="4"/>
  <c r="C419" i="4"/>
  <c r="BD418" i="4"/>
  <c r="AU418" i="4"/>
  <c r="AT418" i="4"/>
  <c r="AS418" i="4"/>
  <c r="AR418" i="4"/>
  <c r="AQ418" i="4"/>
  <c r="H418" i="4" s="1"/>
  <c r="AP418" i="4"/>
  <c r="AO418" i="4"/>
  <c r="AN418" i="4"/>
  <c r="M418" i="4"/>
  <c r="L418" i="4"/>
  <c r="K418" i="4"/>
  <c r="J418" i="4"/>
  <c r="I418" i="4"/>
  <c r="G418" i="4"/>
  <c r="F418" i="4"/>
  <c r="E418" i="4"/>
  <c r="D418" i="4"/>
  <c r="C418" i="4"/>
  <c r="BD417" i="4"/>
  <c r="AU417" i="4"/>
  <c r="AT417" i="4"/>
  <c r="AS417" i="4"/>
  <c r="AR417" i="4"/>
  <c r="I417" i="4" s="1"/>
  <c r="AQ417" i="4"/>
  <c r="AP417" i="4"/>
  <c r="AO417" i="4"/>
  <c r="AN417" i="4"/>
  <c r="M417" i="4"/>
  <c r="L417" i="4"/>
  <c r="K417" i="4"/>
  <c r="J417" i="4"/>
  <c r="H417" i="4"/>
  <c r="G417" i="4"/>
  <c r="F417" i="4"/>
  <c r="E417" i="4"/>
  <c r="D417" i="4"/>
  <c r="C417" i="4"/>
  <c r="BD416" i="4"/>
  <c r="AU416" i="4"/>
  <c r="AT416" i="4"/>
  <c r="AS416" i="4"/>
  <c r="AR416" i="4"/>
  <c r="I416" i="4" s="1"/>
  <c r="AQ416" i="4"/>
  <c r="H416" i="4" s="1"/>
  <c r="AP416" i="4"/>
  <c r="AO416" i="4"/>
  <c r="AN416" i="4"/>
  <c r="M416" i="4"/>
  <c r="L416" i="4"/>
  <c r="K416" i="4"/>
  <c r="J416" i="4"/>
  <c r="G416" i="4"/>
  <c r="F416" i="4"/>
  <c r="E416" i="4"/>
  <c r="D416" i="4"/>
  <c r="C416" i="4"/>
  <c r="BD415" i="4"/>
  <c r="AU415" i="4"/>
  <c r="AT415" i="4"/>
  <c r="AS415" i="4"/>
  <c r="AR415" i="4"/>
  <c r="I415" i="4" s="1"/>
  <c r="AQ415" i="4"/>
  <c r="AP415" i="4"/>
  <c r="AO415" i="4"/>
  <c r="AN415" i="4"/>
  <c r="M415" i="4"/>
  <c r="L415" i="4"/>
  <c r="K415" i="4"/>
  <c r="J415" i="4"/>
  <c r="H415" i="4"/>
  <c r="G415" i="4"/>
  <c r="F415" i="4"/>
  <c r="E415" i="4"/>
  <c r="D415" i="4"/>
  <c r="C415" i="4"/>
  <c r="BE414" i="4"/>
  <c r="AU414" i="4"/>
  <c r="AT414" i="4"/>
  <c r="AS414" i="4"/>
  <c r="AR414" i="4"/>
  <c r="I414" i="4" s="1"/>
  <c r="AQ414" i="4"/>
  <c r="H414" i="4" s="1"/>
  <c r="AP414" i="4"/>
  <c r="AO414" i="4"/>
  <c r="AN414" i="4"/>
  <c r="M414" i="4"/>
  <c r="L414" i="4"/>
  <c r="K414" i="4"/>
  <c r="J414" i="4"/>
  <c r="G414" i="4"/>
  <c r="F414" i="4"/>
  <c r="E414" i="4"/>
  <c r="D414" i="4"/>
  <c r="C414" i="4"/>
  <c r="BD413" i="4"/>
  <c r="AU413" i="4"/>
  <c r="AT413" i="4"/>
  <c r="AS413" i="4"/>
  <c r="AR413" i="4"/>
  <c r="I413" i="4" s="1"/>
  <c r="AQ413" i="4"/>
  <c r="AP413" i="4"/>
  <c r="AO413" i="4"/>
  <c r="AN413" i="4"/>
  <c r="M413" i="4"/>
  <c r="L413" i="4"/>
  <c r="K413" i="4"/>
  <c r="J413" i="4"/>
  <c r="H413" i="4"/>
  <c r="G413" i="4"/>
  <c r="F413" i="4"/>
  <c r="E413" i="4"/>
  <c r="D413" i="4"/>
  <c r="C413" i="4"/>
  <c r="BD412" i="4"/>
  <c r="AU412" i="4"/>
  <c r="AT412" i="4"/>
  <c r="AS412" i="4"/>
  <c r="AR412" i="4"/>
  <c r="I412" i="4" s="1"/>
  <c r="AQ412" i="4"/>
  <c r="H412" i="4" s="1"/>
  <c r="AP412" i="4"/>
  <c r="AO412" i="4"/>
  <c r="AN412" i="4"/>
  <c r="M412" i="4"/>
  <c r="L412" i="4"/>
  <c r="K412" i="4"/>
  <c r="J412" i="4"/>
  <c r="G412" i="4"/>
  <c r="F412" i="4"/>
  <c r="E412" i="4"/>
  <c r="D412" i="4"/>
  <c r="C412" i="4"/>
  <c r="BD411" i="4"/>
  <c r="AU411" i="4"/>
  <c r="AT411" i="4"/>
  <c r="AS411" i="4"/>
  <c r="AR411" i="4"/>
  <c r="I411" i="4" s="1"/>
  <c r="AQ411" i="4"/>
  <c r="AP411" i="4"/>
  <c r="AO411" i="4"/>
  <c r="AN411" i="4"/>
  <c r="M411" i="4"/>
  <c r="L411" i="4"/>
  <c r="K411" i="4"/>
  <c r="J411" i="4"/>
  <c r="H411" i="4"/>
  <c r="G411" i="4"/>
  <c r="F411" i="4"/>
  <c r="E411" i="4"/>
  <c r="D411" i="4"/>
  <c r="C411" i="4"/>
  <c r="BD410" i="4"/>
  <c r="AU410" i="4"/>
  <c r="AT410" i="4"/>
  <c r="AS410" i="4"/>
  <c r="AR410" i="4"/>
  <c r="AQ410" i="4"/>
  <c r="H410" i="4" s="1"/>
  <c r="AP410" i="4"/>
  <c r="AO410" i="4"/>
  <c r="AN410" i="4"/>
  <c r="M410" i="4"/>
  <c r="L410" i="4"/>
  <c r="K410" i="4"/>
  <c r="J410" i="4"/>
  <c r="I410" i="4"/>
  <c r="G410" i="4"/>
  <c r="F410" i="4"/>
  <c r="E410" i="4"/>
  <c r="D410" i="4"/>
  <c r="C410" i="4"/>
  <c r="AU409" i="4"/>
  <c r="AT409" i="4"/>
  <c r="AS409" i="4"/>
  <c r="J409" i="4" s="1"/>
  <c r="AR409" i="4"/>
  <c r="AQ409" i="4"/>
  <c r="H409" i="4" s="1"/>
  <c r="AP409" i="4"/>
  <c r="AO409" i="4"/>
  <c r="AN409" i="4"/>
  <c r="M409" i="4"/>
  <c r="L409" i="4"/>
  <c r="K409" i="4"/>
  <c r="I409" i="4"/>
  <c r="G409" i="4"/>
  <c r="F409" i="4"/>
  <c r="E409" i="4"/>
  <c r="D409" i="4"/>
  <c r="C409" i="4"/>
  <c r="BD408" i="4"/>
  <c r="AU408" i="4"/>
  <c r="AT408" i="4"/>
  <c r="AS408" i="4"/>
  <c r="AR408" i="4"/>
  <c r="AQ408" i="4"/>
  <c r="AP408" i="4"/>
  <c r="AO408" i="4"/>
  <c r="AN408" i="4"/>
  <c r="M408" i="4"/>
  <c r="L408" i="4"/>
  <c r="K408" i="4"/>
  <c r="J408" i="4"/>
  <c r="I408" i="4"/>
  <c r="H408" i="4"/>
  <c r="G408" i="4"/>
  <c r="F408" i="4"/>
  <c r="E408" i="4"/>
  <c r="D408" i="4"/>
  <c r="C408" i="4"/>
  <c r="BD407" i="4"/>
  <c r="AU407" i="4"/>
  <c r="AT407" i="4"/>
  <c r="AS407" i="4"/>
  <c r="J407" i="4" s="1"/>
  <c r="AR407" i="4"/>
  <c r="AQ407" i="4"/>
  <c r="H407" i="4" s="1"/>
  <c r="AP407" i="4"/>
  <c r="AO407" i="4"/>
  <c r="AN407" i="4"/>
  <c r="M407" i="4"/>
  <c r="L407" i="4"/>
  <c r="K407" i="4"/>
  <c r="I407" i="4"/>
  <c r="G407" i="4"/>
  <c r="F407" i="4"/>
  <c r="E407" i="4"/>
  <c r="D407" i="4"/>
  <c r="C407" i="4"/>
  <c r="BD406" i="4"/>
  <c r="AU406" i="4"/>
  <c r="AT406" i="4"/>
  <c r="AS406" i="4"/>
  <c r="AR406" i="4"/>
  <c r="AQ406" i="4"/>
  <c r="AP406" i="4"/>
  <c r="AO406" i="4"/>
  <c r="AN406" i="4"/>
  <c r="M406" i="4"/>
  <c r="L406" i="4"/>
  <c r="K406" i="4"/>
  <c r="J406" i="4"/>
  <c r="I406" i="4"/>
  <c r="H406" i="4"/>
  <c r="G406" i="4"/>
  <c r="F406" i="4"/>
  <c r="E406" i="4"/>
  <c r="D406" i="4"/>
  <c r="C406" i="4"/>
  <c r="BD405" i="4"/>
  <c r="AU405" i="4"/>
  <c r="AT405" i="4"/>
  <c r="AS405" i="4"/>
  <c r="J405" i="4" s="1"/>
  <c r="AR405" i="4"/>
  <c r="AQ405" i="4"/>
  <c r="H405" i="4" s="1"/>
  <c r="AP405" i="4"/>
  <c r="AO405" i="4"/>
  <c r="AN405" i="4"/>
  <c r="M405" i="4"/>
  <c r="L405" i="4"/>
  <c r="K405" i="4"/>
  <c r="I405" i="4"/>
  <c r="G405" i="4"/>
  <c r="F405" i="4"/>
  <c r="E405" i="4"/>
  <c r="D405" i="4"/>
  <c r="C405" i="4"/>
  <c r="BD404" i="4"/>
  <c r="AU404" i="4"/>
  <c r="AT404" i="4"/>
  <c r="AS404" i="4"/>
  <c r="J404" i="4" s="1"/>
  <c r="AR404" i="4"/>
  <c r="AQ404" i="4"/>
  <c r="AP404" i="4"/>
  <c r="AO404" i="4"/>
  <c r="AN404" i="4"/>
  <c r="M404" i="4"/>
  <c r="L404" i="4"/>
  <c r="K404" i="4"/>
  <c r="I404" i="4"/>
  <c r="H404" i="4"/>
  <c r="G404" i="4"/>
  <c r="F404" i="4"/>
  <c r="E404" i="4"/>
  <c r="D404" i="4"/>
  <c r="C404" i="4"/>
  <c r="BD403" i="4"/>
  <c r="AU403" i="4"/>
  <c r="AT403" i="4"/>
  <c r="AS403" i="4"/>
  <c r="J403" i="4" s="1"/>
  <c r="AR403" i="4"/>
  <c r="AQ403" i="4"/>
  <c r="H403" i="4" s="1"/>
  <c r="AP403" i="4"/>
  <c r="AO403" i="4"/>
  <c r="AN403" i="4"/>
  <c r="M403" i="4"/>
  <c r="L403" i="4"/>
  <c r="K403" i="4"/>
  <c r="I403" i="4"/>
  <c r="G403" i="4"/>
  <c r="F403" i="4"/>
  <c r="E403" i="4"/>
  <c r="D403" i="4"/>
  <c r="C403" i="4"/>
  <c r="BD402" i="4"/>
  <c r="AU402" i="4"/>
  <c r="AT402" i="4"/>
  <c r="AS402" i="4"/>
  <c r="J402" i="4" s="1"/>
  <c r="AR402" i="4"/>
  <c r="AQ402" i="4"/>
  <c r="AP402" i="4"/>
  <c r="AO402" i="4"/>
  <c r="AN402" i="4"/>
  <c r="M402" i="4"/>
  <c r="L402" i="4"/>
  <c r="K402" i="4"/>
  <c r="I402" i="4"/>
  <c r="H402" i="4"/>
  <c r="G402" i="4"/>
  <c r="F402" i="4"/>
  <c r="E402" i="4"/>
  <c r="D402" i="4"/>
  <c r="C402" i="4"/>
  <c r="BD401" i="4"/>
  <c r="AU401" i="4"/>
  <c r="AT401" i="4"/>
  <c r="AS401" i="4"/>
  <c r="J401" i="4" s="1"/>
  <c r="AR401" i="4"/>
  <c r="AQ401" i="4"/>
  <c r="H401" i="4" s="1"/>
  <c r="AP401" i="4"/>
  <c r="AO401" i="4"/>
  <c r="AN401" i="4"/>
  <c r="M401" i="4"/>
  <c r="L401" i="4"/>
  <c r="K401" i="4"/>
  <c r="I401" i="4"/>
  <c r="G401" i="4"/>
  <c r="F401" i="4"/>
  <c r="E401" i="4"/>
  <c r="D401" i="4"/>
  <c r="C401" i="4"/>
  <c r="BD400" i="4"/>
  <c r="AU400" i="4"/>
  <c r="AT400" i="4"/>
  <c r="AS400" i="4"/>
  <c r="J400" i="4" s="1"/>
  <c r="AR400" i="4"/>
  <c r="AQ400" i="4"/>
  <c r="AP400" i="4"/>
  <c r="AO400" i="4"/>
  <c r="AN400" i="4"/>
  <c r="M400" i="4"/>
  <c r="L400" i="4"/>
  <c r="K400" i="4"/>
  <c r="I400" i="4"/>
  <c r="H400" i="4"/>
  <c r="G400" i="4"/>
  <c r="F400" i="4"/>
  <c r="E400" i="4"/>
  <c r="D400" i="4"/>
  <c r="C400" i="4"/>
  <c r="BE399" i="4"/>
  <c r="AU399" i="4"/>
  <c r="AT399" i="4"/>
  <c r="AS399" i="4"/>
  <c r="J399" i="4" s="1"/>
  <c r="AR399" i="4"/>
  <c r="AQ399" i="4"/>
  <c r="H399" i="4" s="1"/>
  <c r="AP399" i="4"/>
  <c r="AO399" i="4"/>
  <c r="AN399" i="4"/>
  <c r="M399" i="4"/>
  <c r="L399" i="4"/>
  <c r="K399" i="4"/>
  <c r="I399" i="4"/>
  <c r="G399" i="4"/>
  <c r="F399" i="4"/>
  <c r="E399" i="4"/>
  <c r="D399" i="4"/>
  <c r="C399" i="4"/>
  <c r="BD398" i="4"/>
  <c r="M477" i="4" s="1"/>
  <c r="L477" i="4" s="1"/>
  <c r="AU398" i="4"/>
  <c r="AT398" i="4"/>
  <c r="AS398" i="4"/>
  <c r="J398" i="4" s="1"/>
  <c r="AR398" i="4"/>
  <c r="AQ398" i="4"/>
  <c r="AP398" i="4"/>
  <c r="AO398" i="4"/>
  <c r="AN398" i="4"/>
  <c r="M398" i="4"/>
  <c r="L398" i="4"/>
  <c r="K398" i="4"/>
  <c r="I398" i="4"/>
  <c r="H398" i="4"/>
  <c r="G398" i="4"/>
  <c r="F398" i="4"/>
  <c r="E398" i="4"/>
  <c r="D398" i="4"/>
  <c r="C398" i="4"/>
  <c r="BE397" i="4"/>
  <c r="AU397" i="4"/>
  <c r="AT397" i="4"/>
  <c r="AS397" i="4"/>
  <c r="J397" i="4" s="1"/>
  <c r="AR397" i="4"/>
  <c r="AQ397" i="4"/>
  <c r="H397" i="4" s="1"/>
  <c r="AP397" i="4"/>
  <c r="AO397" i="4"/>
  <c r="AN397" i="4"/>
  <c r="M397" i="4"/>
  <c r="L397" i="4"/>
  <c r="K397" i="4"/>
  <c r="I397" i="4"/>
  <c r="G397" i="4"/>
  <c r="F397" i="4"/>
  <c r="E397" i="4"/>
  <c r="D397" i="4"/>
  <c r="C397" i="4"/>
  <c r="BE396" i="4"/>
  <c r="AU396" i="4"/>
  <c r="AT396" i="4"/>
  <c r="AS396" i="4"/>
  <c r="J396" i="4" s="1"/>
  <c r="AR396" i="4"/>
  <c r="AQ396" i="4"/>
  <c r="AP396" i="4"/>
  <c r="AO396" i="4"/>
  <c r="AN396" i="4"/>
  <c r="M396" i="4"/>
  <c r="L396" i="4"/>
  <c r="K396" i="4"/>
  <c r="I396" i="4"/>
  <c r="H396" i="4"/>
  <c r="G396" i="4"/>
  <c r="F396" i="4"/>
  <c r="E396" i="4"/>
  <c r="D396" i="4"/>
  <c r="C396" i="4"/>
  <c r="BE395" i="4"/>
  <c r="AU395" i="4"/>
  <c r="AT395" i="4"/>
  <c r="AS395" i="4"/>
  <c r="J395" i="4" s="1"/>
  <c r="AR395" i="4"/>
  <c r="AQ395" i="4"/>
  <c r="H395" i="4" s="1"/>
  <c r="AP395" i="4"/>
  <c r="AO395" i="4"/>
  <c r="AN395" i="4"/>
  <c r="M395" i="4"/>
  <c r="L395" i="4"/>
  <c r="K395" i="4"/>
  <c r="I395" i="4"/>
  <c r="G395" i="4"/>
  <c r="F395" i="4"/>
  <c r="E395" i="4"/>
  <c r="D395" i="4"/>
  <c r="C395" i="4"/>
  <c r="BE394" i="4"/>
  <c r="AU394" i="4"/>
  <c r="AT394" i="4"/>
  <c r="AS394" i="4"/>
  <c r="J394" i="4" s="1"/>
  <c r="AR394" i="4"/>
  <c r="AQ394" i="4"/>
  <c r="AP394" i="4"/>
  <c r="AO394" i="4"/>
  <c r="AN394" i="4"/>
  <c r="M394" i="4"/>
  <c r="L394" i="4"/>
  <c r="K394" i="4"/>
  <c r="I394" i="4"/>
  <c r="H394" i="4"/>
  <c r="G394" i="4"/>
  <c r="F394" i="4"/>
  <c r="E394" i="4"/>
  <c r="D394" i="4"/>
  <c r="C394" i="4"/>
  <c r="BE393" i="4"/>
  <c r="AU393" i="4"/>
  <c r="AT393" i="4"/>
  <c r="AS393" i="4"/>
  <c r="J393" i="4" s="1"/>
  <c r="AR393" i="4"/>
  <c r="AQ393" i="4"/>
  <c r="H393" i="4" s="1"/>
  <c r="AP393" i="4"/>
  <c r="AO393" i="4"/>
  <c r="AN393" i="4"/>
  <c r="M393" i="4"/>
  <c r="L393" i="4"/>
  <c r="K393" i="4"/>
  <c r="I393" i="4"/>
  <c r="G393" i="4"/>
  <c r="F393" i="4"/>
  <c r="E393" i="4"/>
  <c r="D393" i="4"/>
  <c r="C393" i="4"/>
  <c r="BD392" i="4"/>
  <c r="H477" i="4" s="1"/>
  <c r="AU392" i="4"/>
  <c r="AT392" i="4"/>
  <c r="AS392" i="4"/>
  <c r="J392" i="4" s="1"/>
  <c r="AR392" i="4"/>
  <c r="AQ392" i="4"/>
  <c r="AP392" i="4"/>
  <c r="AO392" i="4"/>
  <c r="AN392" i="4"/>
  <c r="M392" i="4"/>
  <c r="L392" i="4"/>
  <c r="K392" i="4"/>
  <c r="I392" i="4"/>
  <c r="H392" i="4"/>
  <c r="G392" i="4"/>
  <c r="F392" i="4"/>
  <c r="E392" i="4"/>
  <c r="D392" i="4"/>
  <c r="C392" i="4"/>
  <c r="AU391" i="4"/>
  <c r="AT391" i="4"/>
  <c r="AS391" i="4"/>
  <c r="J391" i="4" s="1"/>
  <c r="AR391" i="4"/>
  <c r="I391" i="4" s="1"/>
  <c r="AQ391" i="4"/>
  <c r="AP391" i="4"/>
  <c r="AO391" i="4"/>
  <c r="AN391" i="4"/>
  <c r="M391" i="4"/>
  <c r="L391" i="4"/>
  <c r="K391" i="4"/>
  <c r="H391" i="4"/>
  <c r="G391" i="4"/>
  <c r="F391" i="4"/>
  <c r="E391" i="4"/>
  <c r="D391" i="4"/>
  <c r="C391" i="4"/>
  <c r="BE390" i="4"/>
  <c r="AU390" i="4"/>
  <c r="AT390" i="4"/>
  <c r="AS390" i="4"/>
  <c r="AR390" i="4"/>
  <c r="I390" i="4" s="1"/>
  <c r="AQ390" i="4"/>
  <c r="AP390" i="4"/>
  <c r="AO390" i="4"/>
  <c r="AN390" i="4"/>
  <c r="M390" i="4"/>
  <c r="L390" i="4"/>
  <c r="K390" i="4"/>
  <c r="J390" i="4"/>
  <c r="H390" i="4"/>
  <c r="G390" i="4"/>
  <c r="F390" i="4"/>
  <c r="E390" i="4"/>
  <c r="D390" i="4"/>
  <c r="C390" i="4"/>
  <c r="BE389" i="4"/>
  <c r="AU389" i="4"/>
  <c r="AT389" i="4"/>
  <c r="AS389" i="4"/>
  <c r="J389" i="4" s="1"/>
  <c r="AR389" i="4"/>
  <c r="I389" i="4" s="1"/>
  <c r="AQ389" i="4"/>
  <c r="AP389" i="4"/>
  <c r="AO389" i="4"/>
  <c r="AN389" i="4"/>
  <c r="M389" i="4"/>
  <c r="L389" i="4"/>
  <c r="K389" i="4"/>
  <c r="H389" i="4"/>
  <c r="G389" i="4"/>
  <c r="F389" i="4"/>
  <c r="E389" i="4"/>
  <c r="D389" i="4"/>
  <c r="C389" i="4"/>
  <c r="AU388" i="4"/>
  <c r="AT388" i="4"/>
  <c r="AS388" i="4"/>
  <c r="J388" i="4" s="1"/>
  <c r="AR388" i="4"/>
  <c r="AQ388" i="4"/>
  <c r="H388" i="4" s="1"/>
  <c r="AP388" i="4"/>
  <c r="AO388" i="4"/>
  <c r="AN388" i="4"/>
  <c r="M388" i="4"/>
  <c r="L388" i="4"/>
  <c r="K388" i="4"/>
  <c r="I388" i="4"/>
  <c r="G388" i="4"/>
  <c r="F388" i="4"/>
  <c r="E388" i="4"/>
  <c r="D388" i="4"/>
  <c r="C388" i="4"/>
  <c r="BE387" i="4"/>
  <c r="AU387" i="4"/>
  <c r="AT387" i="4"/>
  <c r="AS387" i="4"/>
  <c r="J387" i="4" s="1"/>
  <c r="AR387" i="4"/>
  <c r="I387" i="4" s="1"/>
  <c r="AQ387" i="4"/>
  <c r="H387" i="4" s="1"/>
  <c r="AP387" i="4"/>
  <c r="AO387" i="4"/>
  <c r="AN387" i="4"/>
  <c r="M387" i="4"/>
  <c r="L387" i="4"/>
  <c r="K387" i="4"/>
  <c r="G387" i="4"/>
  <c r="F387" i="4"/>
  <c r="E387" i="4"/>
  <c r="D387" i="4"/>
  <c r="C387" i="4"/>
  <c r="BE386" i="4"/>
  <c r="AU386" i="4"/>
  <c r="AT386" i="4"/>
  <c r="AS386" i="4"/>
  <c r="J386" i="4" s="1"/>
  <c r="AR386" i="4"/>
  <c r="AQ386" i="4"/>
  <c r="H386" i="4" s="1"/>
  <c r="AP386" i="4"/>
  <c r="AO386" i="4"/>
  <c r="AN386" i="4"/>
  <c r="M386" i="4"/>
  <c r="L386" i="4"/>
  <c r="K386" i="4"/>
  <c r="I386" i="4"/>
  <c r="G386" i="4"/>
  <c r="F386" i="4"/>
  <c r="E386" i="4"/>
  <c r="D386" i="4"/>
  <c r="C386" i="4"/>
  <c r="BE385" i="4"/>
  <c r="AU385" i="4"/>
  <c r="AT385" i="4"/>
  <c r="AS385" i="4"/>
  <c r="AR385" i="4"/>
  <c r="I385" i="4" s="1"/>
  <c r="AQ385" i="4"/>
  <c r="H385" i="4" s="1"/>
  <c r="AP385" i="4"/>
  <c r="AO385" i="4"/>
  <c r="AN385" i="4"/>
  <c r="M385" i="4"/>
  <c r="L385" i="4"/>
  <c r="K385" i="4"/>
  <c r="J385" i="4"/>
  <c r="G385" i="4"/>
  <c r="F385" i="4"/>
  <c r="E385" i="4"/>
  <c r="D385" i="4"/>
  <c r="C385" i="4"/>
  <c r="BD384" i="4"/>
  <c r="AU384" i="4"/>
  <c r="AT384" i="4"/>
  <c r="AS384" i="4"/>
  <c r="J384" i="4" s="1"/>
  <c r="AR384" i="4"/>
  <c r="AQ384" i="4"/>
  <c r="H384" i="4" s="1"/>
  <c r="AP384" i="4"/>
  <c r="AO384" i="4"/>
  <c r="AN384" i="4"/>
  <c r="M384" i="4"/>
  <c r="L384" i="4"/>
  <c r="K384" i="4"/>
  <c r="I384" i="4"/>
  <c r="G384" i="4"/>
  <c r="F384" i="4"/>
  <c r="E384" i="4"/>
  <c r="D384" i="4"/>
  <c r="C384" i="4"/>
  <c r="AU383" i="4"/>
  <c r="AT383" i="4"/>
  <c r="AS383" i="4"/>
  <c r="AR383" i="4"/>
  <c r="I383" i="4" s="1"/>
  <c r="AQ383" i="4"/>
  <c r="H383" i="4" s="1"/>
  <c r="AP383" i="4"/>
  <c r="AO383" i="4"/>
  <c r="AN383" i="4"/>
  <c r="M383" i="4"/>
  <c r="L383" i="4"/>
  <c r="K383" i="4"/>
  <c r="J383" i="4"/>
  <c r="G383" i="4"/>
  <c r="F383" i="4"/>
  <c r="E383" i="4"/>
  <c r="D383" i="4"/>
  <c r="C383" i="4"/>
  <c r="BD382" i="4"/>
  <c r="AU382" i="4"/>
  <c r="AT382" i="4"/>
  <c r="AS382" i="4"/>
  <c r="AR382" i="4"/>
  <c r="I382" i="4" s="1"/>
  <c r="AQ382" i="4"/>
  <c r="AP382" i="4"/>
  <c r="AO382" i="4"/>
  <c r="AN382" i="4"/>
  <c r="M382" i="4"/>
  <c r="L382" i="4"/>
  <c r="K382" i="4"/>
  <c r="J382" i="4"/>
  <c r="H382" i="4"/>
  <c r="G382" i="4"/>
  <c r="F382" i="4"/>
  <c r="E382" i="4"/>
  <c r="D382" i="4"/>
  <c r="C382" i="4"/>
  <c r="BE381" i="4"/>
  <c r="AU381" i="4"/>
  <c r="AT381" i="4"/>
  <c r="AS381" i="4"/>
  <c r="AR381" i="4"/>
  <c r="AQ381" i="4"/>
  <c r="H381" i="4" s="1"/>
  <c r="AP381" i="4"/>
  <c r="AO381" i="4"/>
  <c r="AN381" i="4"/>
  <c r="M381" i="4"/>
  <c r="L381" i="4"/>
  <c r="K381" i="4"/>
  <c r="J381" i="4"/>
  <c r="I381" i="4"/>
  <c r="G381" i="4"/>
  <c r="F381" i="4"/>
  <c r="E381" i="4"/>
  <c r="D381" i="4"/>
  <c r="C381" i="4"/>
  <c r="BE380" i="4"/>
  <c r="AU380" i="4"/>
  <c r="AT380" i="4"/>
  <c r="AS380" i="4"/>
  <c r="AR380" i="4"/>
  <c r="I380" i="4" s="1"/>
  <c r="AQ380" i="4"/>
  <c r="AP380" i="4"/>
  <c r="AO380" i="4"/>
  <c r="AN380" i="4"/>
  <c r="M380" i="4"/>
  <c r="L380" i="4"/>
  <c r="K380" i="4"/>
  <c r="J380" i="4"/>
  <c r="H380" i="4"/>
  <c r="G380" i="4"/>
  <c r="F380" i="4"/>
  <c r="E380" i="4"/>
  <c r="D380" i="4"/>
  <c r="C380" i="4"/>
  <c r="BE379" i="4"/>
  <c r="AU379" i="4"/>
  <c r="AT379" i="4"/>
  <c r="AS379" i="4"/>
  <c r="AR379" i="4"/>
  <c r="AQ379" i="4"/>
  <c r="H379" i="4" s="1"/>
  <c r="AP379" i="4"/>
  <c r="AO379" i="4"/>
  <c r="AN379" i="4"/>
  <c r="M379" i="4"/>
  <c r="L379" i="4"/>
  <c r="K379" i="4"/>
  <c r="J379" i="4"/>
  <c r="I379" i="4"/>
  <c r="G379" i="4"/>
  <c r="F379" i="4"/>
  <c r="E379" i="4"/>
  <c r="D379" i="4"/>
  <c r="C379" i="4"/>
  <c r="BD378" i="4"/>
  <c r="H476" i="4" s="1"/>
  <c r="AU378" i="4"/>
  <c r="AT378" i="4"/>
  <c r="AS378" i="4"/>
  <c r="AR378" i="4"/>
  <c r="I378" i="4" s="1"/>
  <c r="AQ378" i="4"/>
  <c r="AP378" i="4"/>
  <c r="AO378" i="4"/>
  <c r="AN378" i="4"/>
  <c r="M378" i="4"/>
  <c r="L378" i="4"/>
  <c r="K378" i="4"/>
  <c r="J378" i="4"/>
  <c r="H378" i="4"/>
  <c r="G378" i="4"/>
  <c r="F378" i="4"/>
  <c r="E378" i="4"/>
  <c r="D378" i="4"/>
  <c r="C378" i="4"/>
  <c r="AU377" i="4"/>
  <c r="AT377" i="4"/>
  <c r="AS377" i="4"/>
  <c r="J377" i="4" s="1"/>
  <c r="AR377" i="4"/>
  <c r="AQ377" i="4"/>
  <c r="AP377" i="4"/>
  <c r="AO377" i="4"/>
  <c r="AN377" i="4"/>
  <c r="M377" i="4"/>
  <c r="L377" i="4"/>
  <c r="K377" i="4"/>
  <c r="I377" i="4"/>
  <c r="H377" i="4"/>
  <c r="G377" i="4"/>
  <c r="F377" i="4"/>
  <c r="E377" i="4"/>
  <c r="D377" i="4"/>
  <c r="C377" i="4"/>
  <c r="BE376" i="4"/>
  <c r="AU376" i="4"/>
  <c r="AT376" i="4"/>
  <c r="AS376" i="4"/>
  <c r="J376" i="4" s="1"/>
  <c r="AR376" i="4"/>
  <c r="AQ376" i="4"/>
  <c r="H376" i="4" s="1"/>
  <c r="AP376" i="4"/>
  <c r="AO376" i="4"/>
  <c r="AN376" i="4"/>
  <c r="M376" i="4"/>
  <c r="L376" i="4"/>
  <c r="K376" i="4"/>
  <c r="I376" i="4"/>
  <c r="G376" i="4"/>
  <c r="F376" i="4"/>
  <c r="E376" i="4"/>
  <c r="D376" i="4"/>
  <c r="C376" i="4"/>
  <c r="BE375" i="4"/>
  <c r="AU375" i="4"/>
  <c r="AT375" i="4"/>
  <c r="AS375" i="4"/>
  <c r="J375" i="4" s="1"/>
  <c r="AR375" i="4"/>
  <c r="AQ375" i="4"/>
  <c r="AP375" i="4"/>
  <c r="AO375" i="4"/>
  <c r="AN375" i="4"/>
  <c r="M375" i="4"/>
  <c r="L375" i="4"/>
  <c r="K375" i="4"/>
  <c r="I375" i="4"/>
  <c r="H375" i="4"/>
  <c r="G375" i="4"/>
  <c r="F375" i="4"/>
  <c r="E375" i="4"/>
  <c r="D375" i="4"/>
  <c r="C375" i="4"/>
  <c r="BE374" i="4"/>
  <c r="BD374" i="4"/>
  <c r="AU374" i="4"/>
  <c r="AT374" i="4"/>
  <c r="AS374" i="4"/>
  <c r="AR374" i="4"/>
  <c r="I374" i="4" s="1"/>
  <c r="AQ374" i="4"/>
  <c r="AP374" i="4"/>
  <c r="AO374" i="4"/>
  <c r="AN374" i="4"/>
  <c r="M374" i="4"/>
  <c r="L374" i="4"/>
  <c r="K374" i="4"/>
  <c r="J374" i="4"/>
  <c r="H374" i="4"/>
  <c r="G374" i="4"/>
  <c r="F374" i="4"/>
  <c r="E374" i="4"/>
  <c r="D374" i="4"/>
  <c r="C374" i="4"/>
  <c r="AU373" i="4"/>
  <c r="AT373" i="4"/>
  <c r="AS373" i="4"/>
  <c r="J373" i="4" s="1"/>
  <c r="AR373" i="4"/>
  <c r="AQ373" i="4"/>
  <c r="AP373" i="4"/>
  <c r="AO373" i="4"/>
  <c r="AN373" i="4"/>
  <c r="M373" i="4"/>
  <c r="L373" i="4"/>
  <c r="K373" i="4"/>
  <c r="I373" i="4"/>
  <c r="H373" i="4"/>
  <c r="G373" i="4"/>
  <c r="F373" i="4"/>
  <c r="E373" i="4"/>
  <c r="D373" i="4"/>
  <c r="C373" i="4"/>
  <c r="BE372" i="4"/>
  <c r="AU372" i="4"/>
  <c r="AT372" i="4"/>
  <c r="AS372" i="4"/>
  <c r="J372" i="4" s="1"/>
  <c r="AR372" i="4"/>
  <c r="AQ372" i="4"/>
  <c r="H372" i="4" s="1"/>
  <c r="AP372" i="4"/>
  <c r="AO372" i="4"/>
  <c r="AN372" i="4"/>
  <c r="M372" i="4"/>
  <c r="L372" i="4"/>
  <c r="K372" i="4"/>
  <c r="I372" i="4"/>
  <c r="G372" i="4"/>
  <c r="F372" i="4"/>
  <c r="E372" i="4"/>
  <c r="D372" i="4"/>
  <c r="C372" i="4"/>
  <c r="BE371" i="4"/>
  <c r="AU371" i="4"/>
  <c r="AT371" i="4"/>
  <c r="AS371" i="4"/>
  <c r="J371" i="4" s="1"/>
  <c r="AR371" i="4"/>
  <c r="AQ371" i="4"/>
  <c r="AP371" i="4"/>
  <c r="AO371" i="4"/>
  <c r="AN371" i="4"/>
  <c r="M371" i="4"/>
  <c r="L371" i="4"/>
  <c r="K371" i="4"/>
  <c r="I371" i="4"/>
  <c r="H371" i="4"/>
  <c r="G371" i="4"/>
  <c r="F371" i="4"/>
  <c r="E371" i="4"/>
  <c r="D371" i="4"/>
  <c r="C371" i="4"/>
  <c r="BE370" i="4"/>
  <c r="AU370" i="4"/>
  <c r="AT370" i="4"/>
  <c r="AS370" i="4"/>
  <c r="J370" i="4" s="1"/>
  <c r="AR370" i="4"/>
  <c r="AQ370" i="4"/>
  <c r="H370" i="4" s="1"/>
  <c r="AP370" i="4"/>
  <c r="AO370" i="4"/>
  <c r="AN370" i="4"/>
  <c r="M370" i="4"/>
  <c r="L370" i="4"/>
  <c r="K370" i="4"/>
  <c r="I370" i="4"/>
  <c r="G370" i="4"/>
  <c r="F370" i="4"/>
  <c r="E370" i="4"/>
  <c r="D370" i="4"/>
  <c r="C370" i="4"/>
  <c r="BD369" i="4"/>
  <c r="AU369" i="4"/>
  <c r="AT369" i="4"/>
  <c r="AS369" i="4"/>
  <c r="J369" i="4" s="1"/>
  <c r="AR369" i="4"/>
  <c r="AQ369" i="4"/>
  <c r="AP369" i="4"/>
  <c r="AO369" i="4"/>
  <c r="AN369" i="4"/>
  <c r="M369" i="4"/>
  <c r="L369" i="4"/>
  <c r="K369" i="4"/>
  <c r="I369" i="4"/>
  <c r="H369" i="4"/>
  <c r="G369" i="4"/>
  <c r="F369" i="4"/>
  <c r="E369" i="4"/>
  <c r="D369" i="4"/>
  <c r="C369" i="4"/>
  <c r="BE368" i="4"/>
  <c r="AU368" i="4"/>
  <c r="AT368" i="4"/>
  <c r="AS368" i="4"/>
  <c r="J368" i="4" s="1"/>
  <c r="AR368" i="4"/>
  <c r="AQ368" i="4"/>
  <c r="H368" i="4" s="1"/>
  <c r="AP368" i="4"/>
  <c r="AO368" i="4"/>
  <c r="AN368" i="4"/>
  <c r="M368" i="4"/>
  <c r="L368" i="4"/>
  <c r="K368" i="4"/>
  <c r="I368" i="4"/>
  <c r="G368" i="4"/>
  <c r="F368" i="4"/>
  <c r="E368" i="4"/>
  <c r="D368" i="4"/>
  <c r="C368" i="4"/>
  <c r="BE367" i="4"/>
  <c r="AU367" i="4"/>
  <c r="AT367" i="4"/>
  <c r="AS367" i="4"/>
  <c r="J367" i="4" s="1"/>
  <c r="AR367" i="4"/>
  <c r="AQ367" i="4"/>
  <c r="AP367" i="4"/>
  <c r="AO367" i="4"/>
  <c r="AN367" i="4"/>
  <c r="M367" i="4"/>
  <c r="L367" i="4"/>
  <c r="K367" i="4"/>
  <c r="I367" i="4"/>
  <c r="H367" i="4"/>
  <c r="G367" i="4"/>
  <c r="F367" i="4"/>
  <c r="E367" i="4"/>
  <c r="D367" i="4"/>
  <c r="C367" i="4"/>
  <c r="BE366" i="4"/>
  <c r="AU366" i="4"/>
  <c r="AT366" i="4"/>
  <c r="AS366" i="4"/>
  <c r="J366" i="4" s="1"/>
  <c r="AR366" i="4"/>
  <c r="AQ366" i="4"/>
  <c r="H366" i="4" s="1"/>
  <c r="AP366" i="4"/>
  <c r="AO366" i="4"/>
  <c r="AN366" i="4"/>
  <c r="M366" i="4"/>
  <c r="L366" i="4"/>
  <c r="K366" i="4"/>
  <c r="I366" i="4"/>
  <c r="G366" i="4"/>
  <c r="F366" i="4"/>
  <c r="E366" i="4"/>
  <c r="D366" i="4"/>
  <c r="C366" i="4"/>
  <c r="BD365" i="4"/>
  <c r="AU365" i="4"/>
  <c r="AT365" i="4"/>
  <c r="AS365" i="4"/>
  <c r="J365" i="4" s="1"/>
  <c r="AR365" i="4"/>
  <c r="AQ365" i="4"/>
  <c r="AP365" i="4"/>
  <c r="AO365" i="4"/>
  <c r="AN365" i="4"/>
  <c r="M365" i="4"/>
  <c r="L365" i="4"/>
  <c r="K365" i="4"/>
  <c r="I365" i="4"/>
  <c r="H365" i="4"/>
  <c r="G365" i="4"/>
  <c r="F365" i="4"/>
  <c r="E365" i="4"/>
  <c r="D365" i="4"/>
  <c r="C365" i="4"/>
  <c r="BD364" i="4"/>
  <c r="H474" i="4" s="1"/>
  <c r="AU364" i="4"/>
  <c r="AT364" i="4"/>
  <c r="AS364" i="4"/>
  <c r="J364" i="4" s="1"/>
  <c r="AR364" i="4"/>
  <c r="AQ364" i="4"/>
  <c r="H364" i="4" s="1"/>
  <c r="AP364" i="4"/>
  <c r="AO364" i="4"/>
  <c r="AN364" i="4"/>
  <c r="M364" i="4"/>
  <c r="L364" i="4"/>
  <c r="K364" i="4"/>
  <c r="I364" i="4"/>
  <c r="G364" i="4"/>
  <c r="F364" i="4"/>
  <c r="E364" i="4"/>
  <c r="D364" i="4"/>
  <c r="C364" i="4"/>
  <c r="AU363" i="4"/>
  <c r="AT363" i="4"/>
  <c r="AS363" i="4"/>
  <c r="AR363" i="4"/>
  <c r="I363" i="4" s="1"/>
  <c r="AQ363" i="4"/>
  <c r="AP363" i="4"/>
  <c r="AO363" i="4"/>
  <c r="AN363" i="4"/>
  <c r="M363" i="4"/>
  <c r="L363" i="4"/>
  <c r="K363" i="4"/>
  <c r="J363" i="4"/>
  <c r="H363" i="4"/>
  <c r="G363" i="4"/>
  <c r="F363" i="4"/>
  <c r="E363" i="4"/>
  <c r="D363" i="4"/>
  <c r="C363" i="4"/>
  <c r="BE362" i="4"/>
  <c r="AU362" i="4"/>
  <c r="AT362" i="4"/>
  <c r="AS362" i="4"/>
  <c r="AR362" i="4"/>
  <c r="I362" i="4" s="1"/>
  <c r="AQ362" i="4"/>
  <c r="AP362" i="4"/>
  <c r="AO362" i="4"/>
  <c r="AN362" i="4"/>
  <c r="M362" i="4"/>
  <c r="L362" i="4"/>
  <c r="K362" i="4"/>
  <c r="J362" i="4"/>
  <c r="H362" i="4"/>
  <c r="G362" i="4"/>
  <c r="F362" i="4"/>
  <c r="E362" i="4"/>
  <c r="D362" i="4"/>
  <c r="C362" i="4"/>
  <c r="BD361" i="4"/>
  <c r="AU361" i="4"/>
  <c r="AT361" i="4"/>
  <c r="AS361" i="4"/>
  <c r="AR361" i="4"/>
  <c r="I361" i="4" s="1"/>
  <c r="AQ361" i="4"/>
  <c r="H361" i="4" s="1"/>
  <c r="AP361" i="4"/>
  <c r="AO361" i="4"/>
  <c r="AN361" i="4"/>
  <c r="M361" i="4"/>
  <c r="L361" i="4"/>
  <c r="K361" i="4"/>
  <c r="J361" i="4"/>
  <c r="G361" i="4"/>
  <c r="F361" i="4"/>
  <c r="E361" i="4"/>
  <c r="D361" i="4"/>
  <c r="C361" i="4"/>
  <c r="BD360" i="4"/>
  <c r="AU360" i="4"/>
  <c r="AT360" i="4"/>
  <c r="AS360" i="4"/>
  <c r="J360" i="4" s="1"/>
  <c r="AR360" i="4"/>
  <c r="I360" i="4" s="1"/>
  <c r="AQ360" i="4"/>
  <c r="AP360" i="4"/>
  <c r="AO360" i="4"/>
  <c r="AN360" i="4"/>
  <c r="M360" i="4"/>
  <c r="L360" i="4"/>
  <c r="K360" i="4"/>
  <c r="H360" i="4"/>
  <c r="G360" i="4"/>
  <c r="F360" i="4"/>
  <c r="E360" i="4"/>
  <c r="D360" i="4"/>
  <c r="C360" i="4"/>
  <c r="AU359" i="4"/>
  <c r="AT359" i="4"/>
  <c r="AS359" i="4"/>
  <c r="J359" i="4" s="1"/>
  <c r="AR359" i="4"/>
  <c r="AQ359" i="4"/>
  <c r="AP359" i="4"/>
  <c r="AO359" i="4"/>
  <c r="AN359" i="4"/>
  <c r="M359" i="4"/>
  <c r="L359" i="4"/>
  <c r="K359" i="4"/>
  <c r="I359" i="4"/>
  <c r="H359" i="4"/>
  <c r="G359" i="4"/>
  <c r="F359" i="4"/>
  <c r="E359" i="4"/>
  <c r="D359" i="4"/>
  <c r="C359" i="4"/>
  <c r="BE358" i="4"/>
  <c r="AU358" i="4"/>
  <c r="AT358" i="4"/>
  <c r="AS358" i="4"/>
  <c r="J358" i="4" s="1"/>
  <c r="AR358" i="4"/>
  <c r="I358" i="4" s="1"/>
  <c r="AQ358" i="4"/>
  <c r="H358" i="4" s="1"/>
  <c r="AP358" i="4"/>
  <c r="AO358" i="4"/>
  <c r="AN358" i="4"/>
  <c r="M358" i="4"/>
  <c r="L358" i="4"/>
  <c r="K358" i="4"/>
  <c r="G358" i="4"/>
  <c r="F358" i="4"/>
  <c r="E358" i="4"/>
  <c r="D358" i="4"/>
  <c r="C358" i="4"/>
  <c r="BD357" i="4"/>
  <c r="AU357" i="4"/>
  <c r="AT357" i="4"/>
  <c r="AS357" i="4"/>
  <c r="J357" i="4" s="1"/>
  <c r="AR357" i="4"/>
  <c r="AQ357" i="4"/>
  <c r="AP357" i="4"/>
  <c r="AO357" i="4"/>
  <c r="AN357" i="4"/>
  <c r="M357" i="4"/>
  <c r="L357" i="4"/>
  <c r="K357" i="4"/>
  <c r="I357" i="4"/>
  <c r="H357" i="4"/>
  <c r="G357" i="4"/>
  <c r="F357" i="4"/>
  <c r="E357" i="4"/>
  <c r="D357" i="4"/>
  <c r="C357" i="4"/>
  <c r="BD356" i="4"/>
  <c r="AU356" i="4"/>
  <c r="AT356" i="4"/>
  <c r="AS356" i="4"/>
  <c r="J356" i="4" s="1"/>
  <c r="AR356" i="4"/>
  <c r="AQ356" i="4"/>
  <c r="H356" i="4" s="1"/>
  <c r="AP356" i="4"/>
  <c r="AO356" i="4"/>
  <c r="AN356" i="4"/>
  <c r="M356" i="4"/>
  <c r="L356" i="4"/>
  <c r="K356" i="4"/>
  <c r="I356" i="4"/>
  <c r="G356" i="4"/>
  <c r="F356" i="4"/>
  <c r="E356" i="4"/>
  <c r="D356" i="4"/>
  <c r="C356" i="4"/>
  <c r="BD355" i="4"/>
  <c r="J472" i="4" s="1"/>
  <c r="I472" i="4" s="1"/>
  <c r="AU355" i="4"/>
  <c r="AT355" i="4"/>
  <c r="AS355" i="4"/>
  <c r="J355" i="4" s="1"/>
  <c r="AR355" i="4"/>
  <c r="AQ355" i="4"/>
  <c r="AP355" i="4"/>
  <c r="AO355" i="4"/>
  <c r="AN355" i="4"/>
  <c r="M355" i="4"/>
  <c r="L355" i="4"/>
  <c r="K355" i="4"/>
  <c r="I355" i="4"/>
  <c r="H355" i="4"/>
  <c r="G355" i="4"/>
  <c r="F355" i="4"/>
  <c r="E355" i="4"/>
  <c r="D355" i="4"/>
  <c r="C355" i="4"/>
  <c r="AU354" i="4"/>
  <c r="AT354" i="4"/>
  <c r="AS354" i="4"/>
  <c r="J354" i="4" s="1"/>
  <c r="AR354" i="4"/>
  <c r="AQ354" i="4"/>
  <c r="H354" i="4" s="1"/>
  <c r="AP354" i="4"/>
  <c r="AO354" i="4"/>
  <c r="AN354" i="4"/>
  <c r="M354" i="4"/>
  <c r="L354" i="4"/>
  <c r="K354" i="4"/>
  <c r="I354" i="4"/>
  <c r="G354" i="4"/>
  <c r="F354" i="4"/>
  <c r="E354" i="4"/>
  <c r="D354" i="4"/>
  <c r="C354" i="4"/>
  <c r="BE353" i="4"/>
  <c r="AU353" i="4"/>
  <c r="AT353" i="4"/>
  <c r="AS353" i="4"/>
  <c r="AR353" i="4"/>
  <c r="I353" i="4" s="1"/>
  <c r="AQ353" i="4"/>
  <c r="AP353" i="4"/>
  <c r="AO353" i="4"/>
  <c r="AN353" i="4"/>
  <c r="M353" i="4"/>
  <c r="L353" i="4"/>
  <c r="K353" i="4"/>
  <c r="J353" i="4"/>
  <c r="H353" i="4"/>
  <c r="G353" i="4"/>
  <c r="F353" i="4"/>
  <c r="E353" i="4"/>
  <c r="D353" i="4"/>
  <c r="C353" i="4"/>
  <c r="BD352" i="4"/>
  <c r="AU352" i="4"/>
  <c r="AT352" i="4"/>
  <c r="AS352" i="4"/>
  <c r="AR352" i="4"/>
  <c r="I352" i="4" s="1"/>
  <c r="AQ352" i="4"/>
  <c r="AP352" i="4"/>
  <c r="AO352" i="4"/>
  <c r="AN352" i="4"/>
  <c r="M352" i="4"/>
  <c r="L352" i="4"/>
  <c r="K352" i="4"/>
  <c r="J352" i="4"/>
  <c r="H352" i="4"/>
  <c r="G352" i="4"/>
  <c r="F352" i="4"/>
  <c r="E352" i="4"/>
  <c r="D352" i="4"/>
  <c r="C352" i="4"/>
  <c r="BD351" i="4"/>
  <c r="AU351" i="4"/>
  <c r="AT351" i="4"/>
  <c r="AS351" i="4"/>
  <c r="AR351" i="4"/>
  <c r="I351" i="4" s="1"/>
  <c r="AQ351" i="4"/>
  <c r="AP351" i="4"/>
  <c r="AO351" i="4"/>
  <c r="AN351" i="4"/>
  <c r="M351" i="4"/>
  <c r="L351" i="4"/>
  <c r="K351" i="4"/>
  <c r="J351" i="4"/>
  <c r="H351" i="4"/>
  <c r="G351" i="4"/>
  <c r="F351" i="4"/>
  <c r="E351" i="4"/>
  <c r="D351" i="4"/>
  <c r="C351" i="4"/>
  <c r="BD350" i="4"/>
  <c r="AU350" i="4"/>
  <c r="AT350" i="4"/>
  <c r="AS350" i="4"/>
  <c r="J350" i="4" s="1"/>
  <c r="AR350" i="4"/>
  <c r="AQ350" i="4"/>
  <c r="H350" i="4" s="1"/>
  <c r="AP350" i="4"/>
  <c r="AO350" i="4"/>
  <c r="AN350" i="4"/>
  <c r="M350" i="4"/>
  <c r="L350" i="4"/>
  <c r="K350" i="4"/>
  <c r="I350" i="4"/>
  <c r="G350" i="4"/>
  <c r="F350" i="4"/>
  <c r="E350" i="4"/>
  <c r="D350" i="4"/>
  <c r="C350" i="4"/>
  <c r="BD349" i="4"/>
  <c r="J471" i="4" s="1"/>
  <c r="I471" i="4" s="1"/>
  <c r="AU349" i="4"/>
  <c r="AT349" i="4"/>
  <c r="AS349" i="4"/>
  <c r="AR349" i="4"/>
  <c r="I349" i="4" s="1"/>
  <c r="AQ349" i="4"/>
  <c r="AP349" i="4"/>
  <c r="AO349" i="4"/>
  <c r="AN349" i="4"/>
  <c r="M349" i="4"/>
  <c r="L349" i="4"/>
  <c r="K349" i="4"/>
  <c r="J349" i="4"/>
  <c r="H349" i="4"/>
  <c r="G349" i="4"/>
  <c r="F349" i="4"/>
  <c r="E349" i="4"/>
  <c r="D349" i="4"/>
  <c r="C349" i="4"/>
  <c r="BE348" i="4"/>
  <c r="AU348" i="4"/>
  <c r="AT348" i="4"/>
  <c r="AS348" i="4"/>
  <c r="J348" i="4" s="1"/>
  <c r="AR348" i="4"/>
  <c r="I348" i="4" s="1"/>
  <c r="AQ348" i="4"/>
  <c r="AP348" i="4"/>
  <c r="AO348" i="4"/>
  <c r="AN348" i="4"/>
  <c r="M348" i="4"/>
  <c r="L348" i="4"/>
  <c r="K348" i="4"/>
  <c r="H348" i="4"/>
  <c r="G348" i="4"/>
  <c r="F348" i="4"/>
  <c r="E348" i="4"/>
  <c r="D348" i="4"/>
  <c r="C348" i="4"/>
  <c r="BD347" i="4"/>
  <c r="AU347" i="4"/>
  <c r="AT347" i="4"/>
  <c r="AS347" i="4"/>
  <c r="AR347" i="4"/>
  <c r="I347" i="4" s="1"/>
  <c r="AQ347" i="4"/>
  <c r="AP347" i="4"/>
  <c r="AO347" i="4"/>
  <c r="AN347" i="4"/>
  <c r="M347" i="4"/>
  <c r="L347" i="4"/>
  <c r="K347" i="4"/>
  <c r="J347" i="4"/>
  <c r="H347" i="4"/>
  <c r="G347" i="4"/>
  <c r="F347" i="4"/>
  <c r="E347" i="4"/>
  <c r="D347" i="4"/>
  <c r="C347" i="4"/>
  <c r="BD346" i="4"/>
  <c r="AU346" i="4"/>
  <c r="AT346" i="4"/>
  <c r="AS346" i="4"/>
  <c r="AR346" i="4"/>
  <c r="I346" i="4" s="1"/>
  <c r="AQ346" i="4"/>
  <c r="H346" i="4" s="1"/>
  <c r="AP346" i="4"/>
  <c r="AO346" i="4"/>
  <c r="AN346" i="4"/>
  <c r="M346" i="4"/>
  <c r="L346" i="4"/>
  <c r="K346" i="4"/>
  <c r="J346" i="4"/>
  <c r="G346" i="4"/>
  <c r="F346" i="4"/>
  <c r="E346" i="4"/>
  <c r="D346" i="4"/>
  <c r="C346" i="4"/>
  <c r="BD345" i="4"/>
  <c r="AU345" i="4"/>
  <c r="AT345" i="4"/>
  <c r="AS345" i="4"/>
  <c r="AR345" i="4"/>
  <c r="I345" i="4" s="1"/>
  <c r="AQ345" i="4"/>
  <c r="AP345" i="4"/>
  <c r="AO345" i="4"/>
  <c r="AN345" i="4"/>
  <c r="M345" i="4"/>
  <c r="L345" i="4"/>
  <c r="K345" i="4"/>
  <c r="J345" i="4"/>
  <c r="H345" i="4"/>
  <c r="G345" i="4"/>
  <c r="F345" i="4"/>
  <c r="E345" i="4"/>
  <c r="D345" i="4"/>
  <c r="C345" i="4"/>
  <c r="BD344" i="4"/>
  <c r="AU344" i="4"/>
  <c r="AT344" i="4"/>
  <c r="AS344" i="4"/>
  <c r="J344" i="4" s="1"/>
  <c r="AR344" i="4"/>
  <c r="AQ344" i="4"/>
  <c r="H344" i="4" s="1"/>
  <c r="AP344" i="4"/>
  <c r="AO344" i="4"/>
  <c r="AN344" i="4"/>
  <c r="M344" i="4"/>
  <c r="L344" i="4"/>
  <c r="K344" i="4"/>
  <c r="I344" i="4"/>
  <c r="G344" i="4"/>
  <c r="F344" i="4"/>
  <c r="E344" i="4"/>
  <c r="D344" i="4"/>
  <c r="C344" i="4"/>
  <c r="BD343" i="4"/>
  <c r="AU343" i="4"/>
  <c r="AT343" i="4"/>
  <c r="AS343" i="4"/>
  <c r="AR343" i="4"/>
  <c r="I343" i="4" s="1"/>
  <c r="AQ343" i="4"/>
  <c r="AP343" i="4"/>
  <c r="AO343" i="4"/>
  <c r="AN343" i="4"/>
  <c r="M343" i="4"/>
  <c r="L343" i="4"/>
  <c r="K343" i="4"/>
  <c r="J343" i="4"/>
  <c r="H343" i="4"/>
  <c r="G343" i="4"/>
  <c r="F343" i="4"/>
  <c r="E343" i="4"/>
  <c r="D343" i="4"/>
  <c r="C343" i="4"/>
  <c r="BD342" i="4"/>
  <c r="AU342" i="4"/>
  <c r="AT342" i="4"/>
  <c r="AS342" i="4"/>
  <c r="J342" i="4" s="1"/>
  <c r="AR342" i="4"/>
  <c r="I342" i="4" s="1"/>
  <c r="AQ342" i="4"/>
  <c r="AP342" i="4"/>
  <c r="AO342" i="4"/>
  <c r="AN342" i="4"/>
  <c r="M342" i="4"/>
  <c r="L342" i="4"/>
  <c r="K342" i="4"/>
  <c r="H342" i="4"/>
  <c r="G342" i="4"/>
  <c r="F342" i="4"/>
  <c r="E342" i="4"/>
  <c r="D342" i="4"/>
  <c r="C342" i="4"/>
  <c r="AU341" i="4"/>
  <c r="AT341" i="4"/>
  <c r="AS341" i="4"/>
  <c r="J341" i="4" s="1"/>
  <c r="AR341" i="4"/>
  <c r="AQ341" i="4"/>
  <c r="H341" i="4" s="1"/>
  <c r="AP341" i="4"/>
  <c r="AO341" i="4"/>
  <c r="AN341" i="4"/>
  <c r="M341" i="4"/>
  <c r="L341" i="4"/>
  <c r="K341" i="4"/>
  <c r="I341" i="4"/>
  <c r="G341" i="4"/>
  <c r="F341" i="4"/>
  <c r="E341" i="4"/>
  <c r="D341" i="4"/>
  <c r="C341" i="4"/>
  <c r="BD340" i="4"/>
  <c r="AU340" i="4"/>
  <c r="AT340" i="4"/>
  <c r="AS340" i="4"/>
  <c r="AR340" i="4"/>
  <c r="I340" i="4" s="1"/>
  <c r="AQ340" i="4"/>
  <c r="AP340" i="4"/>
  <c r="AO340" i="4"/>
  <c r="AN340" i="4"/>
  <c r="M340" i="4"/>
  <c r="L340" i="4"/>
  <c r="K340" i="4"/>
  <c r="J340" i="4"/>
  <c r="H340" i="4"/>
  <c r="G340" i="4"/>
  <c r="F340" i="4"/>
  <c r="E340" i="4"/>
  <c r="D340" i="4"/>
  <c r="C340" i="4"/>
  <c r="BD339" i="4"/>
  <c r="AU339" i="4"/>
  <c r="AT339" i="4"/>
  <c r="AS339" i="4"/>
  <c r="J339" i="4" s="1"/>
  <c r="AR339" i="4"/>
  <c r="AQ339" i="4"/>
  <c r="H339" i="4" s="1"/>
  <c r="AP339" i="4"/>
  <c r="AO339" i="4"/>
  <c r="AN339" i="4"/>
  <c r="M339" i="4"/>
  <c r="L339" i="4"/>
  <c r="K339" i="4"/>
  <c r="I339" i="4"/>
  <c r="G339" i="4"/>
  <c r="F339" i="4"/>
  <c r="E339" i="4"/>
  <c r="D339" i="4"/>
  <c r="C339" i="4"/>
  <c r="BD338" i="4"/>
  <c r="AU338" i="4"/>
  <c r="AT338" i="4"/>
  <c r="AS338" i="4"/>
  <c r="J338" i="4" s="1"/>
  <c r="AR338" i="4"/>
  <c r="I338" i="4" s="1"/>
  <c r="AQ338" i="4"/>
  <c r="AP338" i="4"/>
  <c r="AO338" i="4"/>
  <c r="AN338" i="4"/>
  <c r="M338" i="4"/>
  <c r="L338" i="4"/>
  <c r="K338" i="4"/>
  <c r="H338" i="4"/>
  <c r="G338" i="4"/>
  <c r="F338" i="4"/>
  <c r="E338" i="4"/>
  <c r="D338" i="4"/>
  <c r="C338" i="4"/>
  <c r="AU337" i="4"/>
  <c r="AT337" i="4"/>
  <c r="AS337" i="4"/>
  <c r="J337" i="4" s="1"/>
  <c r="AR337" i="4"/>
  <c r="I337" i="4" s="1"/>
  <c r="AQ337" i="4"/>
  <c r="AP337" i="4"/>
  <c r="AO337" i="4"/>
  <c r="AN337" i="4"/>
  <c r="M337" i="4"/>
  <c r="L337" i="4"/>
  <c r="K337" i="4"/>
  <c r="H337" i="4"/>
  <c r="G337" i="4"/>
  <c r="F337" i="4"/>
  <c r="E337" i="4"/>
  <c r="D337" i="4"/>
  <c r="C337" i="4"/>
  <c r="BE336" i="4"/>
  <c r="AU336" i="4"/>
  <c r="AT336" i="4"/>
  <c r="AS336" i="4"/>
  <c r="AR336" i="4"/>
  <c r="AQ336" i="4"/>
  <c r="H336" i="4" s="1"/>
  <c r="AP336" i="4"/>
  <c r="AO336" i="4"/>
  <c r="AN336" i="4"/>
  <c r="M336" i="4"/>
  <c r="L336" i="4"/>
  <c r="K336" i="4"/>
  <c r="J336" i="4"/>
  <c r="I336" i="4"/>
  <c r="G336" i="4"/>
  <c r="F336" i="4"/>
  <c r="E336" i="4"/>
  <c r="D336" i="4"/>
  <c r="C336" i="4"/>
  <c r="BD335" i="4"/>
  <c r="H469" i="4" s="1"/>
  <c r="AU335" i="4"/>
  <c r="AT335" i="4"/>
  <c r="AS335" i="4"/>
  <c r="AR335" i="4"/>
  <c r="I335" i="4" s="1"/>
  <c r="AQ335" i="4"/>
  <c r="AP335" i="4"/>
  <c r="AO335" i="4"/>
  <c r="AN335" i="4"/>
  <c r="M335" i="4"/>
  <c r="L335" i="4"/>
  <c r="K335" i="4"/>
  <c r="J335" i="4"/>
  <c r="H335" i="4"/>
  <c r="G335" i="4"/>
  <c r="F335" i="4"/>
  <c r="E335" i="4"/>
  <c r="D335" i="4"/>
  <c r="C335" i="4"/>
  <c r="BE334" i="4"/>
  <c r="AU334" i="4"/>
  <c r="AT334" i="4"/>
  <c r="AS334" i="4"/>
  <c r="AR334" i="4"/>
  <c r="AQ334" i="4"/>
  <c r="AP334" i="4"/>
  <c r="AO334" i="4"/>
  <c r="AN334" i="4"/>
  <c r="M334" i="4"/>
  <c r="L334" i="4"/>
  <c r="K334" i="4"/>
  <c r="J334" i="4"/>
  <c r="I334" i="4"/>
  <c r="H334" i="4"/>
  <c r="G334" i="4"/>
  <c r="F334" i="4"/>
  <c r="E334" i="4"/>
  <c r="D334" i="4"/>
  <c r="C334" i="4"/>
  <c r="BD333" i="4"/>
  <c r="AU333" i="4"/>
  <c r="AT333" i="4"/>
  <c r="AS333" i="4"/>
  <c r="J333" i="4" s="1"/>
  <c r="AR333" i="4"/>
  <c r="I333" i="4" s="1"/>
  <c r="AQ333" i="4"/>
  <c r="AP333" i="4"/>
  <c r="AO333" i="4"/>
  <c r="AN333" i="4"/>
  <c r="M333" i="4"/>
  <c r="L333" i="4"/>
  <c r="K333" i="4"/>
  <c r="H333" i="4"/>
  <c r="G333" i="4"/>
  <c r="F333" i="4"/>
  <c r="E333" i="4"/>
  <c r="D333" i="4"/>
  <c r="C333" i="4"/>
  <c r="BD332" i="4"/>
  <c r="AU332" i="4"/>
  <c r="AT332" i="4"/>
  <c r="AS332" i="4"/>
  <c r="AR332" i="4"/>
  <c r="I332" i="4" s="1"/>
  <c r="AQ332" i="4"/>
  <c r="AP332" i="4"/>
  <c r="AO332" i="4"/>
  <c r="AN332" i="4"/>
  <c r="M332" i="4"/>
  <c r="L332" i="4"/>
  <c r="K332" i="4"/>
  <c r="J332" i="4"/>
  <c r="H332" i="4"/>
  <c r="G332" i="4"/>
  <c r="F332" i="4"/>
  <c r="E332" i="4"/>
  <c r="D332" i="4"/>
  <c r="C332" i="4"/>
  <c r="BE331" i="4"/>
  <c r="AU331" i="4"/>
  <c r="AT331" i="4"/>
  <c r="AS331" i="4"/>
  <c r="J331" i="4" s="1"/>
  <c r="AR331" i="4"/>
  <c r="I331" i="4" s="1"/>
  <c r="AQ331" i="4"/>
  <c r="AP331" i="4"/>
  <c r="AO331" i="4"/>
  <c r="AN331" i="4"/>
  <c r="M331" i="4"/>
  <c r="L331" i="4"/>
  <c r="K331" i="4"/>
  <c r="H331" i="4"/>
  <c r="G331" i="4"/>
  <c r="F331" i="4"/>
  <c r="E331" i="4"/>
  <c r="D331" i="4"/>
  <c r="C331" i="4"/>
  <c r="BD330" i="4"/>
  <c r="AU330" i="4"/>
  <c r="AT330" i="4"/>
  <c r="AS330" i="4"/>
  <c r="AR330" i="4"/>
  <c r="AQ330" i="4"/>
  <c r="H330" i="4" s="1"/>
  <c r="AP330" i="4"/>
  <c r="AO330" i="4"/>
  <c r="AN330" i="4"/>
  <c r="M330" i="4"/>
  <c r="L330" i="4"/>
  <c r="K330" i="4"/>
  <c r="J330" i="4"/>
  <c r="I330" i="4"/>
  <c r="G330" i="4"/>
  <c r="F330" i="4"/>
  <c r="E330" i="4"/>
  <c r="D330" i="4"/>
  <c r="C330" i="4"/>
  <c r="BE329" i="4"/>
  <c r="AU329" i="4"/>
  <c r="AT329" i="4"/>
  <c r="AS329" i="4"/>
  <c r="AR329" i="4"/>
  <c r="I329" i="4" s="1"/>
  <c r="AQ329" i="4"/>
  <c r="AP329" i="4"/>
  <c r="AO329" i="4"/>
  <c r="AN329" i="4"/>
  <c r="M329" i="4"/>
  <c r="L329" i="4"/>
  <c r="K329" i="4"/>
  <c r="J329" i="4"/>
  <c r="H329" i="4"/>
  <c r="G329" i="4"/>
  <c r="F329" i="4"/>
  <c r="E329" i="4"/>
  <c r="D329" i="4"/>
  <c r="C329" i="4"/>
  <c r="BE328" i="4"/>
  <c r="AU328" i="4"/>
  <c r="AT328" i="4"/>
  <c r="AS328" i="4"/>
  <c r="AR328" i="4"/>
  <c r="I328" i="4" s="1"/>
  <c r="AQ328" i="4"/>
  <c r="AP328" i="4"/>
  <c r="AO328" i="4"/>
  <c r="AN328" i="4"/>
  <c r="M328" i="4"/>
  <c r="L328" i="4"/>
  <c r="K328" i="4"/>
  <c r="J328" i="4"/>
  <c r="H328" i="4"/>
  <c r="G328" i="4"/>
  <c r="F328" i="4"/>
  <c r="E328" i="4"/>
  <c r="D328" i="4"/>
  <c r="C328" i="4"/>
  <c r="BE327" i="4"/>
  <c r="AU327" i="4"/>
  <c r="AT327" i="4"/>
  <c r="AS327" i="4"/>
  <c r="AR327" i="4"/>
  <c r="I327" i="4" s="1"/>
  <c r="AQ327" i="4"/>
  <c r="AP327" i="4"/>
  <c r="AO327" i="4"/>
  <c r="AN327" i="4"/>
  <c r="M327" i="4"/>
  <c r="L327" i="4"/>
  <c r="K327" i="4"/>
  <c r="J327" i="4"/>
  <c r="H327" i="4"/>
  <c r="G327" i="4"/>
  <c r="F327" i="4"/>
  <c r="E327" i="4"/>
  <c r="D327" i="4"/>
  <c r="C327" i="4"/>
  <c r="BE326" i="4"/>
  <c r="AU326" i="4"/>
  <c r="AT326" i="4"/>
  <c r="AS326" i="4"/>
  <c r="AR326" i="4"/>
  <c r="AQ326" i="4"/>
  <c r="H326" i="4" s="1"/>
  <c r="AP326" i="4"/>
  <c r="AO326" i="4"/>
  <c r="AN326" i="4"/>
  <c r="M326" i="4"/>
  <c r="L326" i="4"/>
  <c r="K326" i="4"/>
  <c r="J326" i="4"/>
  <c r="I326" i="4"/>
  <c r="G326" i="4"/>
  <c r="F326" i="4"/>
  <c r="E326" i="4"/>
  <c r="D326" i="4"/>
  <c r="C326" i="4"/>
  <c r="BE325" i="4"/>
  <c r="AU325" i="4"/>
  <c r="AT325" i="4"/>
  <c r="AS325" i="4"/>
  <c r="J325" i="4" s="1"/>
  <c r="AR325" i="4"/>
  <c r="I325" i="4" s="1"/>
  <c r="AQ325" i="4"/>
  <c r="AP325" i="4"/>
  <c r="AO325" i="4"/>
  <c r="AN325" i="4"/>
  <c r="M325" i="4"/>
  <c r="L325" i="4"/>
  <c r="K325" i="4"/>
  <c r="H325" i="4"/>
  <c r="G325" i="4"/>
  <c r="F325" i="4"/>
  <c r="E325" i="4"/>
  <c r="D325" i="4"/>
  <c r="C325" i="4"/>
  <c r="BD324" i="4"/>
  <c r="M465" i="4" s="1"/>
  <c r="L465" i="4" s="1"/>
  <c r="AU324" i="4"/>
  <c r="AT324" i="4"/>
  <c r="AS324" i="4"/>
  <c r="AR324" i="4"/>
  <c r="I324" i="4" s="1"/>
  <c r="AQ324" i="4"/>
  <c r="AP324" i="4"/>
  <c r="AO324" i="4"/>
  <c r="AN324" i="4"/>
  <c r="M324" i="4"/>
  <c r="L324" i="4"/>
  <c r="K324" i="4"/>
  <c r="J324" i="4"/>
  <c r="H324" i="4"/>
  <c r="G324" i="4"/>
  <c r="F324" i="4"/>
  <c r="E324" i="4"/>
  <c r="D324" i="4"/>
  <c r="C324" i="4"/>
  <c r="AU323" i="4"/>
  <c r="AT323" i="4"/>
  <c r="AS323" i="4"/>
  <c r="J323" i="4" s="1"/>
  <c r="AR323" i="4"/>
  <c r="AQ323" i="4"/>
  <c r="H323" i="4" s="1"/>
  <c r="AP323" i="4"/>
  <c r="AO323" i="4"/>
  <c r="AN323" i="4"/>
  <c r="M323" i="4"/>
  <c r="L323" i="4"/>
  <c r="K323" i="4"/>
  <c r="I323" i="4"/>
  <c r="G323" i="4"/>
  <c r="F323" i="4"/>
  <c r="E323" i="4"/>
  <c r="D323" i="4"/>
  <c r="C323" i="4"/>
  <c r="BE322" i="4"/>
  <c r="AU322" i="4"/>
  <c r="AT322" i="4"/>
  <c r="AS322" i="4"/>
  <c r="J322" i="4" s="1"/>
  <c r="AR322" i="4"/>
  <c r="AQ322" i="4"/>
  <c r="AP322" i="4"/>
  <c r="AO322" i="4"/>
  <c r="AN322" i="4"/>
  <c r="M322" i="4"/>
  <c r="L322" i="4"/>
  <c r="K322" i="4"/>
  <c r="I322" i="4"/>
  <c r="H322" i="4"/>
  <c r="G322" i="4"/>
  <c r="F322" i="4"/>
  <c r="E322" i="4"/>
  <c r="D322" i="4"/>
  <c r="C322" i="4"/>
  <c r="BE321" i="4"/>
  <c r="AU321" i="4"/>
  <c r="AT321" i="4"/>
  <c r="AS321" i="4"/>
  <c r="J321" i="4" s="1"/>
  <c r="AR321" i="4"/>
  <c r="AQ321" i="4"/>
  <c r="H321" i="4" s="1"/>
  <c r="AP321" i="4"/>
  <c r="AO321" i="4"/>
  <c r="AN321" i="4"/>
  <c r="M321" i="4"/>
  <c r="L321" i="4"/>
  <c r="K321" i="4"/>
  <c r="I321" i="4"/>
  <c r="G321" i="4"/>
  <c r="F321" i="4"/>
  <c r="E321" i="4"/>
  <c r="D321" i="4"/>
  <c r="C321" i="4"/>
  <c r="BD320" i="4"/>
  <c r="AU320" i="4"/>
  <c r="AT320" i="4"/>
  <c r="AS320" i="4"/>
  <c r="J320" i="4" s="1"/>
  <c r="AR320" i="4"/>
  <c r="AQ320" i="4"/>
  <c r="AP320" i="4"/>
  <c r="AO320" i="4"/>
  <c r="AN320" i="4"/>
  <c r="M320" i="4"/>
  <c r="L320" i="4"/>
  <c r="K320" i="4"/>
  <c r="I320" i="4"/>
  <c r="H320" i="4"/>
  <c r="G320" i="4"/>
  <c r="F320" i="4"/>
  <c r="E320" i="4"/>
  <c r="D320" i="4"/>
  <c r="C320" i="4"/>
  <c r="AU319" i="4"/>
  <c r="AT319" i="4"/>
  <c r="AS319" i="4"/>
  <c r="AR319" i="4"/>
  <c r="AQ319" i="4"/>
  <c r="H319" i="4" s="1"/>
  <c r="AP319" i="4"/>
  <c r="AO319" i="4"/>
  <c r="AN319" i="4"/>
  <c r="M319" i="4"/>
  <c r="L319" i="4"/>
  <c r="K319" i="4"/>
  <c r="J319" i="4"/>
  <c r="I319" i="4"/>
  <c r="G319" i="4"/>
  <c r="F319" i="4"/>
  <c r="E319" i="4"/>
  <c r="D319" i="4"/>
  <c r="C319" i="4"/>
  <c r="BE318" i="4"/>
  <c r="AU318" i="4"/>
  <c r="AT318" i="4"/>
  <c r="AS318" i="4"/>
  <c r="AR318" i="4"/>
  <c r="I318" i="4" s="1"/>
  <c r="AQ318" i="4"/>
  <c r="AP318" i="4"/>
  <c r="AO318" i="4"/>
  <c r="AN318" i="4"/>
  <c r="M318" i="4"/>
  <c r="L318" i="4"/>
  <c r="K318" i="4"/>
  <c r="J318" i="4"/>
  <c r="H318" i="4"/>
  <c r="G318" i="4"/>
  <c r="F318" i="4"/>
  <c r="E318" i="4"/>
  <c r="D318" i="4"/>
  <c r="C318" i="4"/>
  <c r="BE317" i="4"/>
  <c r="AU317" i="4"/>
  <c r="AT317" i="4"/>
  <c r="AS317" i="4"/>
  <c r="J317" i="4" s="1"/>
  <c r="AR317" i="4"/>
  <c r="AQ317" i="4"/>
  <c r="AP317" i="4"/>
  <c r="AO317" i="4"/>
  <c r="AN317" i="4"/>
  <c r="M317" i="4"/>
  <c r="L317" i="4"/>
  <c r="K317" i="4"/>
  <c r="I317" i="4"/>
  <c r="H317" i="4"/>
  <c r="G317" i="4"/>
  <c r="F317" i="4"/>
  <c r="E317" i="4"/>
  <c r="D317" i="4"/>
  <c r="C317" i="4"/>
  <c r="BE316" i="4"/>
  <c r="AU316" i="4"/>
  <c r="AT316" i="4"/>
  <c r="AS316" i="4"/>
  <c r="AR316" i="4"/>
  <c r="I316" i="4" s="1"/>
  <c r="AQ316" i="4"/>
  <c r="AP316" i="4"/>
  <c r="AO316" i="4"/>
  <c r="AN316" i="4"/>
  <c r="M316" i="4"/>
  <c r="L316" i="4"/>
  <c r="K316" i="4"/>
  <c r="J316" i="4"/>
  <c r="H316" i="4"/>
  <c r="G316" i="4"/>
  <c r="F316" i="4"/>
  <c r="E316" i="4"/>
  <c r="D316" i="4"/>
  <c r="C316" i="4"/>
  <c r="BE315" i="4"/>
  <c r="AU315" i="4"/>
  <c r="AT315" i="4"/>
  <c r="AS315" i="4"/>
  <c r="AR315" i="4"/>
  <c r="I315" i="4" s="1"/>
  <c r="AQ315" i="4"/>
  <c r="AP315" i="4"/>
  <c r="AO315" i="4"/>
  <c r="AN315" i="4"/>
  <c r="M315" i="4"/>
  <c r="L315" i="4"/>
  <c r="K315" i="4"/>
  <c r="J315" i="4"/>
  <c r="H315" i="4"/>
  <c r="G315" i="4"/>
  <c r="F315" i="4"/>
  <c r="E315" i="4"/>
  <c r="D315" i="4"/>
  <c r="C315" i="4"/>
  <c r="BD314" i="4"/>
  <c r="AU314" i="4"/>
  <c r="AT314" i="4"/>
  <c r="AS314" i="4"/>
  <c r="AR314" i="4"/>
  <c r="I314" i="4" s="1"/>
  <c r="AQ314" i="4"/>
  <c r="AP314" i="4"/>
  <c r="AO314" i="4"/>
  <c r="AN314" i="4"/>
  <c r="M314" i="4"/>
  <c r="L314" i="4"/>
  <c r="K314" i="4"/>
  <c r="J314" i="4"/>
  <c r="H314" i="4"/>
  <c r="G314" i="4"/>
  <c r="F314" i="4"/>
  <c r="E314" i="4"/>
  <c r="D314" i="4"/>
  <c r="C314" i="4"/>
  <c r="AU313" i="4"/>
  <c r="AT313" i="4"/>
  <c r="AS313" i="4"/>
  <c r="AR313" i="4"/>
  <c r="I313" i="4" s="1"/>
  <c r="AQ313" i="4"/>
  <c r="AP313" i="4"/>
  <c r="AO313" i="4"/>
  <c r="AN313" i="4"/>
  <c r="M313" i="4"/>
  <c r="L313" i="4"/>
  <c r="K313" i="4"/>
  <c r="J313" i="4"/>
  <c r="H313" i="4"/>
  <c r="G313" i="4"/>
  <c r="F313" i="4"/>
  <c r="E313" i="4"/>
  <c r="D313" i="4"/>
  <c r="C313" i="4"/>
  <c r="BD312" i="4"/>
  <c r="AU312" i="4"/>
  <c r="AT312" i="4"/>
  <c r="AS312" i="4"/>
  <c r="J312" i="4" s="1"/>
  <c r="AR312" i="4"/>
  <c r="AQ312" i="4"/>
  <c r="H312" i="4" s="1"/>
  <c r="AP312" i="4"/>
  <c r="AO312" i="4"/>
  <c r="AN312" i="4"/>
  <c r="M312" i="4"/>
  <c r="L312" i="4"/>
  <c r="K312" i="4"/>
  <c r="I312" i="4"/>
  <c r="G312" i="4"/>
  <c r="F312" i="4"/>
  <c r="E312" i="4"/>
  <c r="D312" i="4"/>
  <c r="C312" i="4"/>
  <c r="BD311" i="4"/>
  <c r="AU311" i="4"/>
  <c r="AT311" i="4"/>
  <c r="AS311" i="4"/>
  <c r="J311" i="4" s="1"/>
  <c r="AR311" i="4"/>
  <c r="I311" i="4" s="1"/>
  <c r="AQ311" i="4"/>
  <c r="AP311" i="4"/>
  <c r="AO311" i="4"/>
  <c r="AN311" i="4"/>
  <c r="M311" i="4"/>
  <c r="L311" i="4"/>
  <c r="K311" i="4"/>
  <c r="H311" i="4"/>
  <c r="G311" i="4"/>
  <c r="F311" i="4"/>
  <c r="E311" i="4"/>
  <c r="D311" i="4"/>
  <c r="C311" i="4"/>
  <c r="BD310" i="4"/>
  <c r="BA310" i="4"/>
  <c r="AU310" i="4"/>
  <c r="AT310" i="4"/>
  <c r="AS310" i="4"/>
  <c r="AR310" i="4"/>
  <c r="I310" i="4" s="1"/>
  <c r="AQ310" i="4"/>
  <c r="AP310" i="4"/>
  <c r="AO310" i="4"/>
  <c r="AN310" i="4"/>
  <c r="M310" i="4"/>
  <c r="L310" i="4"/>
  <c r="K310" i="4"/>
  <c r="J310" i="4"/>
  <c r="H310" i="4"/>
  <c r="G310" i="4"/>
  <c r="F310" i="4"/>
  <c r="E310" i="4"/>
  <c r="D310" i="4"/>
  <c r="C310" i="4"/>
  <c r="BD309" i="4"/>
  <c r="BA309" i="4"/>
  <c r="AU309" i="4"/>
  <c r="AT309" i="4"/>
  <c r="AS309" i="4"/>
  <c r="J309" i="4" s="1"/>
  <c r="AR309" i="4"/>
  <c r="AQ309" i="4"/>
  <c r="H309" i="4" s="1"/>
  <c r="AP309" i="4"/>
  <c r="AO309" i="4"/>
  <c r="AN309" i="4"/>
  <c r="M309" i="4"/>
  <c r="L309" i="4"/>
  <c r="K309" i="4"/>
  <c r="I309" i="4"/>
  <c r="G309" i="4"/>
  <c r="F309" i="4"/>
  <c r="E309" i="4"/>
  <c r="D309" i="4"/>
  <c r="C309" i="4"/>
  <c r="BD308" i="4"/>
  <c r="AU308" i="4"/>
  <c r="AT308" i="4"/>
  <c r="AS308" i="4"/>
  <c r="J308" i="4" s="1"/>
  <c r="AR308" i="4"/>
  <c r="AQ308" i="4"/>
  <c r="AP308" i="4"/>
  <c r="AO308" i="4"/>
  <c r="AN308" i="4"/>
  <c r="M308" i="4"/>
  <c r="L308" i="4"/>
  <c r="K308" i="4"/>
  <c r="I308" i="4"/>
  <c r="H308" i="4"/>
  <c r="G308" i="4"/>
  <c r="F308" i="4"/>
  <c r="E308" i="4"/>
  <c r="D308" i="4"/>
  <c r="C308" i="4"/>
  <c r="BD307" i="4"/>
  <c r="AU307" i="4"/>
  <c r="AT307" i="4"/>
  <c r="AS307" i="4"/>
  <c r="AR307" i="4"/>
  <c r="I307" i="4" s="1"/>
  <c r="AQ307" i="4"/>
  <c r="H307" i="4" s="1"/>
  <c r="AP307" i="4"/>
  <c r="AO307" i="4"/>
  <c r="AN307" i="4"/>
  <c r="M307" i="4"/>
  <c r="L307" i="4"/>
  <c r="K307" i="4"/>
  <c r="J307" i="4"/>
  <c r="G307" i="4"/>
  <c r="F307" i="4"/>
  <c r="E307" i="4"/>
  <c r="D307" i="4"/>
  <c r="C307" i="4"/>
  <c r="BE306" i="4"/>
  <c r="AU306" i="4"/>
  <c r="AT306" i="4"/>
  <c r="AS306" i="4"/>
  <c r="J306" i="4" s="1"/>
  <c r="AR306" i="4"/>
  <c r="AQ306" i="4"/>
  <c r="AP306" i="4"/>
  <c r="AO306" i="4"/>
  <c r="AN306" i="4"/>
  <c r="M306" i="4"/>
  <c r="L306" i="4"/>
  <c r="K306" i="4"/>
  <c r="I306" i="4"/>
  <c r="H306" i="4"/>
  <c r="G306" i="4"/>
  <c r="F306" i="4"/>
  <c r="E306" i="4"/>
  <c r="D306" i="4"/>
  <c r="C306" i="4"/>
  <c r="BE305" i="4"/>
  <c r="AU305" i="4"/>
  <c r="AT305" i="4"/>
  <c r="AS305" i="4"/>
  <c r="J305" i="4" s="1"/>
  <c r="AR305" i="4"/>
  <c r="AQ305" i="4"/>
  <c r="H305" i="4" s="1"/>
  <c r="AP305" i="4"/>
  <c r="AO305" i="4"/>
  <c r="AN305" i="4"/>
  <c r="M305" i="4"/>
  <c r="L305" i="4"/>
  <c r="K305" i="4"/>
  <c r="I305" i="4"/>
  <c r="G305" i="4"/>
  <c r="F305" i="4"/>
  <c r="E305" i="4"/>
  <c r="D305" i="4"/>
  <c r="C305" i="4"/>
  <c r="BE304" i="4"/>
  <c r="AU304" i="4"/>
  <c r="AT304" i="4"/>
  <c r="AS304" i="4"/>
  <c r="J304" i="4" s="1"/>
  <c r="AR304" i="4"/>
  <c r="I304" i="4" s="1"/>
  <c r="AQ304" i="4"/>
  <c r="AP304" i="4"/>
  <c r="AO304" i="4"/>
  <c r="AN304" i="4"/>
  <c r="M304" i="4"/>
  <c r="L304" i="4"/>
  <c r="K304" i="4"/>
  <c r="H304" i="4"/>
  <c r="G304" i="4"/>
  <c r="F304" i="4"/>
  <c r="E304" i="4"/>
  <c r="D304" i="4"/>
  <c r="C304" i="4"/>
  <c r="BD303" i="4"/>
  <c r="AU303" i="4"/>
  <c r="AT303" i="4"/>
  <c r="AS303" i="4"/>
  <c r="AR303" i="4"/>
  <c r="I303" i="4" s="1"/>
  <c r="AQ303" i="4"/>
  <c r="H303" i="4" s="1"/>
  <c r="AP303" i="4"/>
  <c r="AO303" i="4"/>
  <c r="AN303" i="4"/>
  <c r="M303" i="4"/>
  <c r="L303" i="4"/>
  <c r="K303" i="4"/>
  <c r="J303" i="4"/>
  <c r="G303" i="4"/>
  <c r="F303" i="4"/>
  <c r="E303" i="4"/>
  <c r="D303" i="4"/>
  <c r="C303" i="4"/>
  <c r="BD302" i="4"/>
  <c r="AU302" i="4"/>
  <c r="AT302" i="4"/>
  <c r="AS302" i="4"/>
  <c r="AR302" i="4"/>
  <c r="I302" i="4" s="1"/>
  <c r="AQ302" i="4"/>
  <c r="H302" i="4" s="1"/>
  <c r="AP302" i="4"/>
  <c r="AO302" i="4"/>
  <c r="AN302" i="4"/>
  <c r="M302" i="4"/>
  <c r="L302" i="4"/>
  <c r="K302" i="4"/>
  <c r="J302" i="4"/>
  <c r="G302" i="4"/>
  <c r="F302" i="4"/>
  <c r="E302" i="4"/>
  <c r="D302" i="4"/>
  <c r="C302" i="4"/>
  <c r="BD301" i="4"/>
  <c r="BA301" i="4"/>
  <c r="AU301" i="4"/>
  <c r="AT301" i="4"/>
  <c r="AS301" i="4"/>
  <c r="AR301" i="4"/>
  <c r="I301" i="4" s="1"/>
  <c r="AQ301" i="4"/>
  <c r="AP301" i="4"/>
  <c r="AO301" i="4"/>
  <c r="AN301" i="4"/>
  <c r="M301" i="4"/>
  <c r="L301" i="4"/>
  <c r="K301" i="4"/>
  <c r="J301" i="4"/>
  <c r="H301" i="4"/>
  <c r="G301" i="4"/>
  <c r="F301" i="4"/>
  <c r="E301" i="4"/>
  <c r="D301" i="4"/>
  <c r="C301" i="4"/>
  <c r="BD300" i="4"/>
  <c r="AU300" i="4"/>
  <c r="AT300" i="4"/>
  <c r="AS300" i="4"/>
  <c r="AR300" i="4"/>
  <c r="I300" i="4" s="1"/>
  <c r="AQ300" i="4"/>
  <c r="H300" i="4" s="1"/>
  <c r="AP300" i="4"/>
  <c r="AO300" i="4"/>
  <c r="AN300" i="4"/>
  <c r="M300" i="4"/>
  <c r="L300" i="4"/>
  <c r="K300" i="4"/>
  <c r="J300" i="4"/>
  <c r="G300" i="4"/>
  <c r="F300" i="4"/>
  <c r="E300" i="4"/>
  <c r="D300" i="4"/>
  <c r="C300" i="4"/>
  <c r="BE299" i="4"/>
  <c r="AU299" i="4"/>
  <c r="AT299" i="4"/>
  <c r="AS299" i="4"/>
  <c r="J299" i="4" s="1"/>
  <c r="AR299" i="4"/>
  <c r="I299" i="4" s="1"/>
  <c r="AQ299" i="4"/>
  <c r="AP299" i="4"/>
  <c r="AO299" i="4"/>
  <c r="AN299" i="4"/>
  <c r="M299" i="4"/>
  <c r="L299" i="4"/>
  <c r="K299" i="4"/>
  <c r="H299" i="4"/>
  <c r="G299" i="4"/>
  <c r="F299" i="4"/>
  <c r="E299" i="4"/>
  <c r="D299" i="4"/>
  <c r="C299" i="4"/>
  <c r="BE298" i="4"/>
  <c r="AU298" i="4"/>
  <c r="AT298" i="4"/>
  <c r="AS298" i="4"/>
  <c r="AR298" i="4"/>
  <c r="AQ298" i="4"/>
  <c r="H298" i="4" s="1"/>
  <c r="AP298" i="4"/>
  <c r="AO298" i="4"/>
  <c r="AN298" i="4"/>
  <c r="M298" i="4"/>
  <c r="L298" i="4"/>
  <c r="K298" i="4"/>
  <c r="J298" i="4"/>
  <c r="I298" i="4"/>
  <c r="G298" i="4"/>
  <c r="F298" i="4"/>
  <c r="E298" i="4"/>
  <c r="D298" i="4"/>
  <c r="C298" i="4"/>
  <c r="BE297" i="4"/>
  <c r="AU297" i="4"/>
  <c r="AT297" i="4"/>
  <c r="AS297" i="4"/>
  <c r="AR297" i="4"/>
  <c r="I297" i="4" s="1"/>
  <c r="AQ297" i="4"/>
  <c r="AP297" i="4"/>
  <c r="AO297" i="4"/>
  <c r="AN297" i="4"/>
  <c r="M297" i="4"/>
  <c r="L297" i="4"/>
  <c r="K297" i="4"/>
  <c r="J297" i="4"/>
  <c r="H297" i="4"/>
  <c r="G297" i="4"/>
  <c r="F297" i="4"/>
  <c r="E297" i="4"/>
  <c r="D297" i="4"/>
  <c r="C297" i="4"/>
  <c r="BE296" i="4"/>
  <c r="AU296" i="4"/>
  <c r="AT296" i="4"/>
  <c r="AS296" i="4"/>
  <c r="J296" i="4" s="1"/>
  <c r="AR296" i="4"/>
  <c r="AQ296" i="4"/>
  <c r="AP296" i="4"/>
  <c r="AO296" i="4"/>
  <c r="AN296" i="4"/>
  <c r="M296" i="4"/>
  <c r="L296" i="4"/>
  <c r="K296" i="4"/>
  <c r="I296" i="4"/>
  <c r="H296" i="4"/>
  <c r="G296" i="4"/>
  <c r="F296" i="4"/>
  <c r="E296" i="4"/>
  <c r="D296" i="4"/>
  <c r="C296" i="4"/>
  <c r="BE295" i="4"/>
  <c r="AU295" i="4"/>
  <c r="AT295" i="4"/>
  <c r="AS295" i="4"/>
  <c r="J295" i="4" s="1"/>
  <c r="AR295" i="4"/>
  <c r="I295" i="4" s="1"/>
  <c r="AQ295" i="4"/>
  <c r="AP295" i="4"/>
  <c r="AO295" i="4"/>
  <c r="AN295" i="4"/>
  <c r="M295" i="4"/>
  <c r="L295" i="4"/>
  <c r="K295" i="4"/>
  <c r="H295" i="4"/>
  <c r="G295" i="4"/>
  <c r="F295" i="4"/>
  <c r="E295" i="4"/>
  <c r="D295" i="4"/>
  <c r="C295" i="4"/>
  <c r="BE294" i="4"/>
  <c r="AU294" i="4"/>
  <c r="AT294" i="4"/>
  <c r="AS294" i="4"/>
  <c r="AR294" i="4"/>
  <c r="I294" i="4" s="1"/>
  <c r="AQ294" i="4"/>
  <c r="AP294" i="4"/>
  <c r="AO294" i="4"/>
  <c r="AN294" i="4"/>
  <c r="M294" i="4"/>
  <c r="L294" i="4"/>
  <c r="K294" i="4"/>
  <c r="J294" i="4"/>
  <c r="H294" i="4"/>
  <c r="G294" i="4"/>
  <c r="F294" i="4"/>
  <c r="E294" i="4"/>
  <c r="D294" i="4"/>
  <c r="C294" i="4"/>
  <c r="BD293" i="4"/>
  <c r="AU293" i="4"/>
  <c r="AT293" i="4"/>
  <c r="AS293" i="4"/>
  <c r="J293" i="4" s="1"/>
  <c r="AR293" i="4"/>
  <c r="I293" i="4" s="1"/>
  <c r="AQ293" i="4"/>
  <c r="AP293" i="4"/>
  <c r="AO293" i="4"/>
  <c r="AN293" i="4"/>
  <c r="M293" i="4"/>
  <c r="L293" i="4"/>
  <c r="K293" i="4"/>
  <c r="H293" i="4"/>
  <c r="G293" i="4"/>
  <c r="F293" i="4"/>
  <c r="E293" i="4"/>
  <c r="D293" i="4"/>
  <c r="C293" i="4"/>
  <c r="BE292" i="4"/>
  <c r="AU292" i="4"/>
  <c r="AT292" i="4"/>
  <c r="AS292" i="4"/>
  <c r="J292" i="4" s="1"/>
  <c r="AR292" i="4"/>
  <c r="AQ292" i="4"/>
  <c r="H292" i="4" s="1"/>
  <c r="AP292" i="4"/>
  <c r="AO292" i="4"/>
  <c r="AN292" i="4"/>
  <c r="M292" i="4"/>
  <c r="L292" i="4"/>
  <c r="K292" i="4"/>
  <c r="I292" i="4"/>
  <c r="G292" i="4"/>
  <c r="F292" i="4"/>
  <c r="E292" i="4"/>
  <c r="D292" i="4"/>
  <c r="C292" i="4"/>
  <c r="BD291" i="4"/>
  <c r="AU291" i="4"/>
  <c r="AT291" i="4"/>
  <c r="AS291" i="4"/>
  <c r="AR291" i="4"/>
  <c r="I291" i="4" s="1"/>
  <c r="AQ291" i="4"/>
  <c r="AP291" i="4"/>
  <c r="AO291" i="4"/>
  <c r="AN291" i="4"/>
  <c r="M291" i="4"/>
  <c r="L291" i="4"/>
  <c r="K291" i="4"/>
  <c r="J291" i="4"/>
  <c r="H291" i="4"/>
  <c r="G291" i="4"/>
  <c r="F291" i="4"/>
  <c r="E291" i="4"/>
  <c r="D291" i="4"/>
  <c r="C291" i="4"/>
  <c r="BE290" i="4"/>
  <c r="AU290" i="4"/>
  <c r="AT290" i="4"/>
  <c r="AS290" i="4"/>
  <c r="AR290" i="4"/>
  <c r="I290" i="4" s="1"/>
  <c r="AQ290" i="4"/>
  <c r="AP290" i="4"/>
  <c r="AO290" i="4"/>
  <c r="AN290" i="4"/>
  <c r="M290" i="4"/>
  <c r="L290" i="4"/>
  <c r="K290" i="4"/>
  <c r="J290" i="4"/>
  <c r="H290" i="4"/>
  <c r="G290" i="4"/>
  <c r="F290" i="4"/>
  <c r="E290" i="4"/>
  <c r="D290" i="4"/>
  <c r="C290" i="4"/>
  <c r="BE289" i="4"/>
  <c r="AU289" i="4"/>
  <c r="AT289" i="4"/>
  <c r="AS289" i="4"/>
  <c r="AR289" i="4"/>
  <c r="I289" i="4" s="1"/>
  <c r="AQ289" i="4"/>
  <c r="AP289" i="4"/>
  <c r="AO289" i="4"/>
  <c r="AN289" i="4"/>
  <c r="M289" i="4"/>
  <c r="L289" i="4"/>
  <c r="K289" i="4"/>
  <c r="J289" i="4"/>
  <c r="H289" i="4"/>
  <c r="G289" i="4"/>
  <c r="F289" i="4"/>
  <c r="E289" i="4"/>
  <c r="D289" i="4"/>
  <c r="C289" i="4"/>
  <c r="BE288" i="4"/>
  <c r="AU288" i="4"/>
  <c r="AT288" i="4"/>
  <c r="AS288" i="4"/>
  <c r="J288" i="4" s="1"/>
  <c r="AR288" i="4"/>
  <c r="AQ288" i="4"/>
  <c r="H288" i="4" s="1"/>
  <c r="AP288" i="4"/>
  <c r="AO288" i="4"/>
  <c r="AN288" i="4"/>
  <c r="M288" i="4"/>
  <c r="L288" i="4"/>
  <c r="K288" i="4"/>
  <c r="I288" i="4"/>
  <c r="G288" i="4"/>
  <c r="F288" i="4"/>
  <c r="E288" i="4"/>
  <c r="D288" i="4"/>
  <c r="C288" i="4"/>
  <c r="BE287" i="4"/>
  <c r="AU287" i="4"/>
  <c r="AT287" i="4"/>
  <c r="AS287" i="4"/>
  <c r="J287" i="4" s="1"/>
  <c r="AR287" i="4"/>
  <c r="I287" i="4" s="1"/>
  <c r="AQ287" i="4"/>
  <c r="AP287" i="4"/>
  <c r="AO287" i="4"/>
  <c r="AN287" i="4"/>
  <c r="M287" i="4"/>
  <c r="L287" i="4"/>
  <c r="K287" i="4"/>
  <c r="H287" i="4"/>
  <c r="G287" i="4"/>
  <c r="F287" i="4"/>
  <c r="E287" i="4"/>
  <c r="D287" i="4"/>
  <c r="C287" i="4"/>
  <c r="BD286" i="4"/>
  <c r="AU286" i="4"/>
  <c r="AT286" i="4"/>
  <c r="AS286" i="4"/>
  <c r="J286" i="4" s="1"/>
  <c r="AR286" i="4"/>
  <c r="I286" i="4" s="1"/>
  <c r="AQ286" i="4"/>
  <c r="AP286" i="4"/>
  <c r="AO286" i="4"/>
  <c r="AN286" i="4"/>
  <c r="M286" i="4"/>
  <c r="L286" i="4"/>
  <c r="K286" i="4"/>
  <c r="H286" i="4"/>
  <c r="G286" i="4"/>
  <c r="F286" i="4"/>
  <c r="E286" i="4"/>
  <c r="D286" i="4"/>
  <c r="C286" i="4"/>
  <c r="BD285" i="4"/>
  <c r="AU285" i="4"/>
  <c r="AT285" i="4"/>
  <c r="AS285" i="4"/>
  <c r="AR285" i="4"/>
  <c r="I285" i="4" s="1"/>
  <c r="AQ285" i="4"/>
  <c r="AP285" i="4"/>
  <c r="AO285" i="4"/>
  <c r="AN285" i="4"/>
  <c r="M285" i="4"/>
  <c r="L285" i="4"/>
  <c r="K285" i="4"/>
  <c r="J285" i="4"/>
  <c r="H285" i="4"/>
  <c r="G285" i="4"/>
  <c r="F285" i="4"/>
  <c r="E285" i="4"/>
  <c r="D285" i="4"/>
  <c r="C285" i="4"/>
  <c r="BD284" i="4"/>
  <c r="BA284" i="4"/>
  <c r="AU284" i="4"/>
  <c r="AT284" i="4"/>
  <c r="AS284" i="4"/>
  <c r="J284" i="4" s="1"/>
  <c r="AR284" i="4"/>
  <c r="I284" i="4" s="1"/>
  <c r="AQ284" i="4"/>
  <c r="AP284" i="4"/>
  <c r="AO284" i="4"/>
  <c r="AN284" i="4"/>
  <c r="M284" i="4"/>
  <c r="L284" i="4"/>
  <c r="K284" i="4"/>
  <c r="H284" i="4"/>
  <c r="G284" i="4"/>
  <c r="F284" i="4"/>
  <c r="E284" i="4"/>
  <c r="D284" i="4"/>
  <c r="C284" i="4"/>
  <c r="BD283" i="4"/>
  <c r="AU283" i="4"/>
  <c r="AT283" i="4"/>
  <c r="AS283" i="4"/>
  <c r="J283" i="4" s="1"/>
  <c r="AR283" i="4"/>
  <c r="AQ283" i="4"/>
  <c r="AP283" i="4"/>
  <c r="AO283" i="4"/>
  <c r="AN283" i="4"/>
  <c r="M283" i="4"/>
  <c r="L283" i="4"/>
  <c r="K283" i="4"/>
  <c r="I283" i="4"/>
  <c r="H283" i="4"/>
  <c r="G283" i="4"/>
  <c r="F283" i="4"/>
  <c r="E283" i="4"/>
  <c r="D283" i="4"/>
  <c r="C283" i="4"/>
  <c r="BD282" i="4"/>
  <c r="AU282" i="4"/>
  <c r="AT282" i="4"/>
  <c r="AS282" i="4"/>
  <c r="AR282" i="4"/>
  <c r="I282" i="4" s="1"/>
  <c r="AQ282" i="4"/>
  <c r="H282" i="4" s="1"/>
  <c r="AP282" i="4"/>
  <c r="AO282" i="4"/>
  <c r="AN282" i="4"/>
  <c r="M282" i="4"/>
  <c r="L282" i="4"/>
  <c r="K282" i="4"/>
  <c r="J282" i="4"/>
  <c r="G282" i="4"/>
  <c r="F282" i="4"/>
  <c r="E282" i="4"/>
  <c r="D282" i="4"/>
  <c r="C282" i="4"/>
  <c r="AU281" i="4"/>
  <c r="AT281" i="4"/>
  <c r="AS281" i="4"/>
  <c r="AR281" i="4"/>
  <c r="I281" i="4" s="1"/>
  <c r="AQ281" i="4"/>
  <c r="AP281" i="4"/>
  <c r="AO281" i="4"/>
  <c r="AN281" i="4"/>
  <c r="M281" i="4"/>
  <c r="L281" i="4"/>
  <c r="K281" i="4"/>
  <c r="J281" i="4"/>
  <c r="H281" i="4"/>
  <c r="G281" i="4"/>
  <c r="F281" i="4"/>
  <c r="E281" i="4"/>
  <c r="D281" i="4"/>
  <c r="C281" i="4"/>
  <c r="BD280" i="4"/>
  <c r="AU280" i="4"/>
  <c r="AT280" i="4"/>
  <c r="AS280" i="4"/>
  <c r="J280" i="4" s="1"/>
  <c r="AR280" i="4"/>
  <c r="AQ280" i="4"/>
  <c r="AP280" i="4"/>
  <c r="AO280" i="4"/>
  <c r="AN280" i="4"/>
  <c r="M280" i="4"/>
  <c r="L280" i="4"/>
  <c r="K280" i="4"/>
  <c r="I280" i="4"/>
  <c r="H280" i="4"/>
  <c r="G280" i="4"/>
  <c r="F280" i="4"/>
  <c r="E280" i="4"/>
  <c r="D280" i="4"/>
  <c r="C280" i="4"/>
  <c r="AU279" i="4"/>
  <c r="AT279" i="4"/>
  <c r="AS279" i="4"/>
  <c r="J279" i="4" s="1"/>
  <c r="AR279" i="4"/>
  <c r="I279" i="4" s="1"/>
  <c r="AQ279" i="4"/>
  <c r="H279" i="4" s="1"/>
  <c r="AP279" i="4"/>
  <c r="AO279" i="4"/>
  <c r="AN279" i="4"/>
  <c r="M279" i="4"/>
  <c r="L279" i="4"/>
  <c r="K279" i="4"/>
  <c r="G279" i="4"/>
  <c r="F279" i="4"/>
  <c r="E279" i="4"/>
  <c r="D279" i="4"/>
  <c r="C279" i="4"/>
  <c r="BD278" i="4"/>
  <c r="AU278" i="4"/>
  <c r="AT278" i="4"/>
  <c r="AS278" i="4"/>
  <c r="J278" i="4" s="1"/>
  <c r="AR278" i="4"/>
  <c r="AQ278" i="4"/>
  <c r="H278" i="4" s="1"/>
  <c r="AP278" i="4"/>
  <c r="AO278" i="4"/>
  <c r="AN278" i="4"/>
  <c r="M278" i="4"/>
  <c r="L278" i="4"/>
  <c r="K278" i="4"/>
  <c r="I278" i="4"/>
  <c r="G278" i="4"/>
  <c r="F278" i="4"/>
  <c r="E278" i="4"/>
  <c r="D278" i="4"/>
  <c r="C278" i="4"/>
  <c r="BD277" i="4"/>
  <c r="AU277" i="4"/>
  <c r="AT277" i="4"/>
  <c r="AS277" i="4"/>
  <c r="AR277" i="4"/>
  <c r="I277" i="4" s="1"/>
  <c r="AQ277" i="4"/>
  <c r="H277" i="4" s="1"/>
  <c r="AP277" i="4"/>
  <c r="AO277" i="4"/>
  <c r="AN277" i="4"/>
  <c r="M277" i="4"/>
  <c r="L277" i="4"/>
  <c r="K277" i="4"/>
  <c r="J277" i="4"/>
  <c r="G277" i="4"/>
  <c r="F277" i="4"/>
  <c r="E277" i="4"/>
  <c r="D277" i="4"/>
  <c r="C277" i="4"/>
  <c r="BD276" i="4"/>
  <c r="AU276" i="4"/>
  <c r="AT276" i="4"/>
  <c r="AS276" i="4"/>
  <c r="AR276" i="4"/>
  <c r="I276" i="4" s="1"/>
  <c r="AQ276" i="4"/>
  <c r="AP276" i="4"/>
  <c r="AO276" i="4"/>
  <c r="AN276" i="4"/>
  <c r="M276" i="4"/>
  <c r="L276" i="4"/>
  <c r="K276" i="4"/>
  <c r="J276" i="4"/>
  <c r="H276" i="4"/>
  <c r="G276" i="4"/>
  <c r="F276" i="4"/>
  <c r="E276" i="4"/>
  <c r="D276" i="4"/>
  <c r="C276" i="4"/>
  <c r="BD275" i="4"/>
  <c r="AU275" i="4"/>
  <c r="AT275" i="4"/>
  <c r="AS275" i="4"/>
  <c r="AR275" i="4"/>
  <c r="AQ275" i="4"/>
  <c r="H275" i="4" s="1"/>
  <c r="AP275" i="4"/>
  <c r="AO275" i="4"/>
  <c r="AN275" i="4"/>
  <c r="M275" i="4"/>
  <c r="L275" i="4"/>
  <c r="K275" i="4"/>
  <c r="J275" i="4"/>
  <c r="I275" i="4"/>
  <c r="G275" i="4"/>
  <c r="F275" i="4"/>
  <c r="E275" i="4"/>
  <c r="D275" i="4"/>
  <c r="C275" i="4"/>
  <c r="AU274" i="4"/>
  <c r="AT274" i="4"/>
  <c r="AS274" i="4"/>
  <c r="AR274" i="4"/>
  <c r="I274" i="4" s="1"/>
  <c r="AQ274" i="4"/>
  <c r="AP274" i="4"/>
  <c r="AO274" i="4"/>
  <c r="AN274" i="4"/>
  <c r="M274" i="4"/>
  <c r="L274" i="4"/>
  <c r="K274" i="4"/>
  <c r="J274" i="4"/>
  <c r="H274" i="4"/>
  <c r="G274" i="4"/>
  <c r="F274" i="4"/>
  <c r="E274" i="4"/>
  <c r="D274" i="4"/>
  <c r="C274" i="4"/>
  <c r="BD273" i="4"/>
  <c r="AU273" i="4"/>
  <c r="AT273" i="4"/>
  <c r="AS273" i="4"/>
  <c r="AR273" i="4"/>
  <c r="I273" i="4" s="1"/>
  <c r="AQ273" i="4"/>
  <c r="AP273" i="4"/>
  <c r="AO273" i="4"/>
  <c r="AN273" i="4"/>
  <c r="M273" i="4"/>
  <c r="L273" i="4"/>
  <c r="K273" i="4"/>
  <c r="J273" i="4"/>
  <c r="H273" i="4"/>
  <c r="G273" i="4"/>
  <c r="F273" i="4"/>
  <c r="E273" i="4"/>
  <c r="D273" i="4"/>
  <c r="C273" i="4"/>
  <c r="BE272" i="4"/>
  <c r="AU272" i="4"/>
  <c r="AT272" i="4"/>
  <c r="AS272" i="4"/>
  <c r="AR272" i="4"/>
  <c r="I272" i="4" s="1"/>
  <c r="AQ272" i="4"/>
  <c r="AP272" i="4"/>
  <c r="AO272" i="4"/>
  <c r="AN272" i="4"/>
  <c r="M272" i="4"/>
  <c r="L272" i="4"/>
  <c r="K272" i="4"/>
  <c r="J272" i="4"/>
  <c r="H272" i="4"/>
  <c r="G272" i="4"/>
  <c r="F272" i="4"/>
  <c r="E272" i="4"/>
  <c r="D272" i="4"/>
  <c r="C272" i="4"/>
  <c r="BE271" i="4"/>
  <c r="AU271" i="4"/>
  <c r="AT271" i="4"/>
  <c r="AS271" i="4"/>
  <c r="AR271" i="4"/>
  <c r="I271" i="4" s="1"/>
  <c r="AQ271" i="4"/>
  <c r="AP271" i="4"/>
  <c r="AO271" i="4"/>
  <c r="AN271" i="4"/>
  <c r="M271" i="4"/>
  <c r="L271" i="4"/>
  <c r="K271" i="4"/>
  <c r="J271" i="4"/>
  <c r="H271" i="4"/>
  <c r="G271" i="4"/>
  <c r="F271" i="4"/>
  <c r="E271" i="4"/>
  <c r="D271" i="4"/>
  <c r="C271" i="4"/>
  <c r="BE270" i="4"/>
  <c r="AU270" i="4"/>
  <c r="AT270" i="4"/>
  <c r="AS270" i="4"/>
  <c r="AR270" i="4"/>
  <c r="I270" i="4" s="1"/>
  <c r="AQ270" i="4"/>
  <c r="AP270" i="4"/>
  <c r="AO270" i="4"/>
  <c r="AN270" i="4"/>
  <c r="M270" i="4"/>
  <c r="L270" i="4"/>
  <c r="K270" i="4"/>
  <c r="J270" i="4"/>
  <c r="H270" i="4"/>
  <c r="G270" i="4"/>
  <c r="F270" i="4"/>
  <c r="E270" i="4"/>
  <c r="D270" i="4"/>
  <c r="C270" i="4"/>
  <c r="BE269" i="4"/>
  <c r="AU269" i="4"/>
  <c r="AT269" i="4"/>
  <c r="AS269" i="4"/>
  <c r="AR269" i="4"/>
  <c r="I269" i="4" s="1"/>
  <c r="AQ269" i="4"/>
  <c r="AP269" i="4"/>
  <c r="AO269" i="4"/>
  <c r="AN269" i="4"/>
  <c r="M269" i="4"/>
  <c r="L269" i="4"/>
  <c r="K269" i="4"/>
  <c r="J269" i="4"/>
  <c r="H269" i="4"/>
  <c r="G269" i="4"/>
  <c r="F269" i="4"/>
  <c r="E269" i="4"/>
  <c r="D269" i="4"/>
  <c r="C269" i="4"/>
  <c r="BD268" i="4"/>
  <c r="AU268" i="4"/>
  <c r="AT268" i="4"/>
  <c r="AS268" i="4"/>
  <c r="AR268" i="4"/>
  <c r="I268" i="4" s="1"/>
  <c r="AQ268" i="4"/>
  <c r="AP268" i="4"/>
  <c r="AO268" i="4"/>
  <c r="AN268" i="4"/>
  <c r="M268" i="4"/>
  <c r="L268" i="4"/>
  <c r="K268" i="4"/>
  <c r="J268" i="4"/>
  <c r="H268" i="4"/>
  <c r="G268" i="4"/>
  <c r="F268" i="4"/>
  <c r="E268" i="4"/>
  <c r="D268" i="4"/>
  <c r="C268" i="4"/>
  <c r="AU267" i="4"/>
  <c r="AT267" i="4"/>
  <c r="AS267" i="4"/>
  <c r="J267" i="4" s="1"/>
  <c r="AR267" i="4"/>
  <c r="AQ267" i="4"/>
  <c r="H267" i="4" s="1"/>
  <c r="AP267" i="4"/>
  <c r="AO267" i="4"/>
  <c r="AN267" i="4"/>
  <c r="M267" i="4"/>
  <c r="L267" i="4"/>
  <c r="K267" i="4"/>
  <c r="I267" i="4"/>
  <c r="G267" i="4"/>
  <c r="F267" i="4"/>
  <c r="E267" i="4"/>
  <c r="D267" i="4"/>
  <c r="C267" i="4"/>
  <c r="BE266" i="4"/>
  <c r="AU266" i="4"/>
  <c r="AT266" i="4"/>
  <c r="AS266" i="4"/>
  <c r="J266" i="4" s="1"/>
  <c r="AR266" i="4"/>
  <c r="AQ266" i="4"/>
  <c r="AP266" i="4"/>
  <c r="AO266" i="4"/>
  <c r="AN266" i="4"/>
  <c r="M266" i="4"/>
  <c r="L266" i="4"/>
  <c r="K266" i="4"/>
  <c r="I266" i="4"/>
  <c r="H266" i="4"/>
  <c r="G266" i="4"/>
  <c r="F266" i="4"/>
  <c r="E266" i="4"/>
  <c r="D266" i="4"/>
  <c r="C266" i="4"/>
  <c r="BE265" i="4"/>
  <c r="AU265" i="4"/>
  <c r="AT265" i="4"/>
  <c r="AS265" i="4"/>
  <c r="AR265" i="4"/>
  <c r="I265" i="4" s="1"/>
  <c r="AQ265" i="4"/>
  <c r="AP265" i="4"/>
  <c r="AO265" i="4"/>
  <c r="AN265" i="4"/>
  <c r="M265" i="4"/>
  <c r="L265" i="4"/>
  <c r="K265" i="4"/>
  <c r="J265" i="4"/>
  <c r="H265" i="4"/>
  <c r="G265" i="4"/>
  <c r="F265" i="4"/>
  <c r="E265" i="4"/>
  <c r="D265" i="4"/>
  <c r="C265" i="4"/>
  <c r="BD264" i="4"/>
  <c r="AU264" i="4"/>
  <c r="AT264" i="4"/>
  <c r="AS264" i="4"/>
  <c r="J264" i="4" s="1"/>
  <c r="AR264" i="4"/>
  <c r="AQ264" i="4"/>
  <c r="AP264" i="4"/>
  <c r="AO264" i="4"/>
  <c r="AN264" i="4"/>
  <c r="M264" i="4"/>
  <c r="L264" i="4"/>
  <c r="K264" i="4"/>
  <c r="I264" i="4"/>
  <c r="H264" i="4"/>
  <c r="G264" i="4"/>
  <c r="F264" i="4"/>
  <c r="E264" i="4"/>
  <c r="D264" i="4"/>
  <c r="C264" i="4"/>
  <c r="BD263" i="4"/>
  <c r="AU263" i="4"/>
  <c r="AT263" i="4"/>
  <c r="AS263" i="4"/>
  <c r="J263" i="4" s="1"/>
  <c r="AR263" i="4"/>
  <c r="AQ263" i="4"/>
  <c r="H263" i="4" s="1"/>
  <c r="AP263" i="4"/>
  <c r="AO263" i="4"/>
  <c r="AN263" i="4"/>
  <c r="M263" i="4"/>
  <c r="L263" i="4"/>
  <c r="K263" i="4"/>
  <c r="I263" i="4"/>
  <c r="G263" i="4"/>
  <c r="F263" i="4"/>
  <c r="E263" i="4"/>
  <c r="D263" i="4"/>
  <c r="C263" i="4"/>
  <c r="AU262" i="4"/>
  <c r="AT262" i="4"/>
  <c r="AS262" i="4"/>
  <c r="AR262" i="4"/>
  <c r="I262" i="4" s="1"/>
  <c r="AQ262" i="4"/>
  <c r="AP262" i="4"/>
  <c r="AO262" i="4"/>
  <c r="AN262" i="4"/>
  <c r="M262" i="4"/>
  <c r="L262" i="4"/>
  <c r="K262" i="4"/>
  <c r="J262" i="4"/>
  <c r="H262" i="4"/>
  <c r="G262" i="4"/>
  <c r="F262" i="4"/>
  <c r="E262" i="4"/>
  <c r="D262" i="4"/>
  <c r="C262" i="4"/>
  <c r="BD261" i="4"/>
  <c r="AU261" i="4"/>
  <c r="AT261" i="4"/>
  <c r="AS261" i="4"/>
  <c r="AR261" i="4"/>
  <c r="I261" i="4" s="1"/>
  <c r="AQ261" i="4"/>
  <c r="H261" i="4" s="1"/>
  <c r="AP261" i="4"/>
  <c r="AO261" i="4"/>
  <c r="AN261" i="4"/>
  <c r="M261" i="4"/>
  <c r="L261" i="4"/>
  <c r="K261" i="4"/>
  <c r="J261" i="4"/>
  <c r="G261" i="4"/>
  <c r="F261" i="4"/>
  <c r="E261" i="4"/>
  <c r="D261" i="4"/>
  <c r="C261" i="4"/>
  <c r="BD260" i="4"/>
  <c r="AU260" i="4"/>
  <c r="AT260" i="4"/>
  <c r="AS260" i="4"/>
  <c r="J260" i="4" s="1"/>
  <c r="AR260" i="4"/>
  <c r="I260" i="4" s="1"/>
  <c r="AQ260" i="4"/>
  <c r="AP260" i="4"/>
  <c r="AO260" i="4"/>
  <c r="AN260" i="4"/>
  <c r="M260" i="4"/>
  <c r="L260" i="4"/>
  <c r="K260" i="4"/>
  <c r="H260" i="4"/>
  <c r="G260" i="4"/>
  <c r="F260" i="4"/>
  <c r="E260" i="4"/>
  <c r="D260" i="4"/>
  <c r="C260" i="4"/>
  <c r="BD259" i="4"/>
  <c r="AU259" i="4"/>
  <c r="AT259" i="4"/>
  <c r="AS259" i="4"/>
  <c r="AR259" i="4"/>
  <c r="AQ259" i="4"/>
  <c r="H259" i="4" s="1"/>
  <c r="AP259" i="4"/>
  <c r="AO259" i="4"/>
  <c r="AN259" i="4"/>
  <c r="M259" i="4"/>
  <c r="L259" i="4"/>
  <c r="K259" i="4"/>
  <c r="J259" i="4"/>
  <c r="I259" i="4"/>
  <c r="G259" i="4"/>
  <c r="F259" i="4"/>
  <c r="E259" i="4"/>
  <c r="D259" i="4"/>
  <c r="C259" i="4"/>
  <c r="BD258" i="4"/>
  <c r="AU258" i="4"/>
  <c r="AT258" i="4"/>
  <c r="AS258" i="4"/>
  <c r="AR258" i="4"/>
  <c r="I258" i="4" s="1"/>
  <c r="AQ258" i="4"/>
  <c r="AP258" i="4"/>
  <c r="AO258" i="4"/>
  <c r="AN258" i="4"/>
  <c r="M258" i="4"/>
  <c r="L258" i="4"/>
  <c r="K258" i="4"/>
  <c r="J258" i="4"/>
  <c r="H258" i="4"/>
  <c r="G258" i="4"/>
  <c r="F258" i="4"/>
  <c r="E258" i="4"/>
  <c r="D258" i="4"/>
  <c r="C258" i="4"/>
  <c r="BE257" i="4"/>
  <c r="AU257" i="4"/>
  <c r="AT257" i="4"/>
  <c r="AS257" i="4"/>
  <c r="J257" i="4" s="1"/>
  <c r="AR257" i="4"/>
  <c r="AQ257" i="4"/>
  <c r="AP257" i="4"/>
  <c r="AO257" i="4"/>
  <c r="AN257" i="4"/>
  <c r="M257" i="4"/>
  <c r="L257" i="4"/>
  <c r="K257" i="4"/>
  <c r="I257" i="4"/>
  <c r="H257" i="4"/>
  <c r="G257" i="4"/>
  <c r="F257" i="4"/>
  <c r="E257" i="4"/>
  <c r="D257" i="4"/>
  <c r="C257" i="4"/>
  <c r="BE256" i="4"/>
  <c r="AU256" i="4"/>
  <c r="AT256" i="4"/>
  <c r="AS256" i="4"/>
  <c r="J256" i="4" s="1"/>
  <c r="AR256" i="4"/>
  <c r="I256" i="4" s="1"/>
  <c r="AQ256" i="4"/>
  <c r="AP256" i="4"/>
  <c r="AO256" i="4"/>
  <c r="AN256" i="4"/>
  <c r="M256" i="4"/>
  <c r="L256" i="4"/>
  <c r="K256" i="4"/>
  <c r="H256" i="4"/>
  <c r="G256" i="4"/>
  <c r="F256" i="4"/>
  <c r="E256" i="4"/>
  <c r="D256" i="4"/>
  <c r="C256" i="4"/>
  <c r="BE255" i="4"/>
  <c r="AU255" i="4"/>
  <c r="AT255" i="4"/>
  <c r="AS255" i="4"/>
  <c r="AR255" i="4"/>
  <c r="I255" i="4" s="1"/>
  <c r="AQ255" i="4"/>
  <c r="AP255" i="4"/>
  <c r="AO255" i="4"/>
  <c r="AN255" i="4"/>
  <c r="M255" i="4"/>
  <c r="L255" i="4"/>
  <c r="K255" i="4"/>
  <c r="J255" i="4"/>
  <c r="H255" i="4"/>
  <c r="G255" i="4"/>
  <c r="F255" i="4"/>
  <c r="E255" i="4"/>
  <c r="D255" i="4"/>
  <c r="C255" i="4"/>
  <c r="BE254" i="4"/>
  <c r="AU254" i="4"/>
  <c r="AT254" i="4"/>
  <c r="AS254" i="4"/>
  <c r="J254" i="4" s="1"/>
  <c r="AR254" i="4"/>
  <c r="I254" i="4" s="1"/>
  <c r="AQ254" i="4"/>
  <c r="AP254" i="4"/>
  <c r="AO254" i="4"/>
  <c r="AN254" i="4"/>
  <c r="M254" i="4"/>
  <c r="L254" i="4"/>
  <c r="K254" i="4"/>
  <c r="H254" i="4"/>
  <c r="G254" i="4"/>
  <c r="F254" i="4"/>
  <c r="E254" i="4"/>
  <c r="D254" i="4"/>
  <c r="C254" i="4"/>
  <c r="BE253" i="4"/>
  <c r="AU253" i="4"/>
  <c r="AT253" i="4"/>
  <c r="AS253" i="4"/>
  <c r="AR253" i="4"/>
  <c r="I253" i="4" s="1"/>
  <c r="AQ253" i="4"/>
  <c r="AP253" i="4"/>
  <c r="AO253" i="4"/>
  <c r="AN253" i="4"/>
  <c r="M253" i="4"/>
  <c r="L253" i="4"/>
  <c r="K253" i="4"/>
  <c r="J253" i="4"/>
  <c r="H253" i="4"/>
  <c r="G253" i="4"/>
  <c r="F253" i="4"/>
  <c r="E253" i="4"/>
  <c r="D253" i="4"/>
  <c r="C253" i="4"/>
  <c r="BE252" i="4"/>
  <c r="AU252" i="4"/>
  <c r="AT252" i="4"/>
  <c r="AS252" i="4"/>
  <c r="J252" i="4" s="1"/>
  <c r="AR252" i="4"/>
  <c r="I252" i="4" s="1"/>
  <c r="AQ252" i="4"/>
  <c r="AP252" i="4"/>
  <c r="AO252" i="4"/>
  <c r="AN252" i="4"/>
  <c r="M252" i="4"/>
  <c r="L252" i="4"/>
  <c r="K252" i="4"/>
  <c r="H252" i="4"/>
  <c r="G252" i="4"/>
  <c r="F252" i="4"/>
  <c r="E252" i="4"/>
  <c r="D252" i="4"/>
  <c r="C252" i="4"/>
  <c r="BE251" i="4"/>
  <c r="AU251" i="4"/>
  <c r="AT251" i="4"/>
  <c r="AS251" i="4"/>
  <c r="AR251" i="4"/>
  <c r="I251" i="4" s="1"/>
  <c r="AQ251" i="4"/>
  <c r="AP251" i="4"/>
  <c r="AO251" i="4"/>
  <c r="AN251" i="4"/>
  <c r="M251" i="4"/>
  <c r="L251" i="4"/>
  <c r="K251" i="4"/>
  <c r="J251" i="4"/>
  <c r="H251" i="4"/>
  <c r="G251" i="4"/>
  <c r="F251" i="4"/>
  <c r="E251" i="4"/>
  <c r="D251" i="4"/>
  <c r="C251" i="4"/>
  <c r="BE250" i="4"/>
  <c r="AU250" i="4"/>
  <c r="AT250" i="4"/>
  <c r="AS250" i="4"/>
  <c r="J250" i="4" s="1"/>
  <c r="AR250" i="4"/>
  <c r="I250" i="4" s="1"/>
  <c r="AQ250" i="4"/>
  <c r="AP250" i="4"/>
  <c r="AO250" i="4"/>
  <c r="AN250" i="4"/>
  <c r="M250" i="4"/>
  <c r="L250" i="4"/>
  <c r="K250" i="4"/>
  <c r="H250" i="4"/>
  <c r="G250" i="4"/>
  <c r="F250" i="4"/>
  <c r="E250" i="4"/>
  <c r="D250" i="4"/>
  <c r="C250" i="4"/>
  <c r="BE249" i="4"/>
  <c r="AU249" i="4"/>
  <c r="AT249" i="4"/>
  <c r="AS249" i="4"/>
  <c r="AR249" i="4"/>
  <c r="I249" i="4" s="1"/>
  <c r="AQ249" i="4"/>
  <c r="AP249" i="4"/>
  <c r="AO249" i="4"/>
  <c r="AN249" i="4"/>
  <c r="M249" i="4"/>
  <c r="L249" i="4"/>
  <c r="K249" i="4"/>
  <c r="J249" i="4"/>
  <c r="H249" i="4"/>
  <c r="G249" i="4"/>
  <c r="F249" i="4"/>
  <c r="E249" i="4"/>
  <c r="D249" i="4"/>
  <c r="C249" i="4"/>
  <c r="BE248" i="4"/>
  <c r="AU248" i="4"/>
  <c r="AT248" i="4"/>
  <c r="AS248" i="4"/>
  <c r="J248" i="4" s="1"/>
  <c r="AR248" i="4"/>
  <c r="I248" i="4" s="1"/>
  <c r="AQ248" i="4"/>
  <c r="AP248" i="4"/>
  <c r="AO248" i="4"/>
  <c r="AN248" i="4"/>
  <c r="M248" i="4"/>
  <c r="L248" i="4"/>
  <c r="K248" i="4"/>
  <c r="H248" i="4"/>
  <c r="G248" i="4"/>
  <c r="F248" i="4"/>
  <c r="E248" i="4"/>
  <c r="D248" i="4"/>
  <c r="C248" i="4"/>
  <c r="BE247" i="4"/>
  <c r="AU247" i="4"/>
  <c r="AT247" i="4"/>
  <c r="AS247" i="4"/>
  <c r="AR247" i="4"/>
  <c r="I247" i="4" s="1"/>
  <c r="AQ247" i="4"/>
  <c r="AP247" i="4"/>
  <c r="AO247" i="4"/>
  <c r="AN247" i="4"/>
  <c r="M247" i="4"/>
  <c r="L247" i="4"/>
  <c r="K247" i="4"/>
  <c r="J247" i="4"/>
  <c r="H247" i="4"/>
  <c r="G247" i="4"/>
  <c r="F247" i="4"/>
  <c r="E247" i="4"/>
  <c r="D247" i="4"/>
  <c r="C247" i="4"/>
  <c r="BE246" i="4"/>
  <c r="AU246" i="4"/>
  <c r="AT246" i="4"/>
  <c r="AS246" i="4"/>
  <c r="J246" i="4" s="1"/>
  <c r="AR246" i="4"/>
  <c r="I246" i="4" s="1"/>
  <c r="AQ246" i="4"/>
  <c r="AP246" i="4"/>
  <c r="AO246" i="4"/>
  <c r="AN246" i="4"/>
  <c r="M246" i="4"/>
  <c r="L246" i="4"/>
  <c r="K246" i="4"/>
  <c r="H246" i="4"/>
  <c r="G246" i="4"/>
  <c r="F246" i="4"/>
  <c r="E246" i="4"/>
  <c r="D246" i="4"/>
  <c r="C246" i="4"/>
  <c r="BE245" i="4"/>
  <c r="AU245" i="4"/>
  <c r="AT245" i="4"/>
  <c r="AS245" i="4"/>
  <c r="AR245" i="4"/>
  <c r="I245" i="4" s="1"/>
  <c r="AQ245" i="4"/>
  <c r="AP245" i="4"/>
  <c r="AO245" i="4"/>
  <c r="AN245" i="4"/>
  <c r="M245" i="4"/>
  <c r="L245" i="4"/>
  <c r="K245" i="4"/>
  <c r="J245" i="4"/>
  <c r="H245" i="4"/>
  <c r="G245" i="4"/>
  <c r="F245" i="4"/>
  <c r="E245" i="4"/>
  <c r="D245" i="4"/>
  <c r="C245" i="4"/>
  <c r="BE244" i="4"/>
  <c r="AU244" i="4"/>
  <c r="AT244" i="4"/>
  <c r="AS244" i="4"/>
  <c r="J244" i="4" s="1"/>
  <c r="AR244" i="4"/>
  <c r="I244" i="4" s="1"/>
  <c r="AQ244" i="4"/>
  <c r="AP244" i="4"/>
  <c r="AO244" i="4"/>
  <c r="AN244" i="4"/>
  <c r="M244" i="4"/>
  <c r="L244" i="4"/>
  <c r="K244" i="4"/>
  <c r="H244" i="4"/>
  <c r="G244" i="4"/>
  <c r="F244" i="4"/>
  <c r="E244" i="4"/>
  <c r="D244" i="4"/>
  <c r="C244" i="4"/>
  <c r="BE243" i="4"/>
  <c r="AU243" i="4"/>
  <c r="AT243" i="4"/>
  <c r="AS243" i="4"/>
  <c r="AR243" i="4"/>
  <c r="I243" i="4" s="1"/>
  <c r="AQ243" i="4"/>
  <c r="AP243" i="4"/>
  <c r="AO243" i="4"/>
  <c r="AN243" i="4"/>
  <c r="M243" i="4"/>
  <c r="L243" i="4"/>
  <c r="K243" i="4"/>
  <c r="J243" i="4"/>
  <c r="H243" i="4"/>
  <c r="G243" i="4"/>
  <c r="F243" i="4"/>
  <c r="E243" i="4"/>
  <c r="D243" i="4"/>
  <c r="C243" i="4"/>
  <c r="BE242" i="4"/>
  <c r="AU242" i="4"/>
  <c r="AT242" i="4"/>
  <c r="AS242" i="4"/>
  <c r="J242" i="4" s="1"/>
  <c r="AR242" i="4"/>
  <c r="I242" i="4" s="1"/>
  <c r="AQ242" i="4"/>
  <c r="AP242" i="4"/>
  <c r="AO242" i="4"/>
  <c r="AN242" i="4"/>
  <c r="M242" i="4"/>
  <c r="L242" i="4"/>
  <c r="K242" i="4"/>
  <c r="H242" i="4"/>
  <c r="G242" i="4"/>
  <c r="F242" i="4"/>
  <c r="E242" i="4"/>
  <c r="D242" i="4"/>
  <c r="C242" i="4"/>
  <c r="BE241" i="4"/>
  <c r="AU241" i="4"/>
  <c r="AT241" i="4"/>
  <c r="AS241" i="4"/>
  <c r="AR241" i="4"/>
  <c r="I241" i="4" s="1"/>
  <c r="AQ241" i="4"/>
  <c r="AP241" i="4"/>
  <c r="AO241" i="4"/>
  <c r="AN241" i="4"/>
  <c r="M241" i="4"/>
  <c r="L241" i="4"/>
  <c r="K241" i="4"/>
  <c r="J241" i="4"/>
  <c r="H241" i="4"/>
  <c r="G241" i="4"/>
  <c r="F241" i="4"/>
  <c r="E241" i="4"/>
  <c r="D241" i="4"/>
  <c r="C241" i="4"/>
  <c r="BD240" i="4"/>
  <c r="AU240" i="4"/>
  <c r="AT240" i="4"/>
  <c r="AS240" i="4"/>
  <c r="J240" i="4" s="1"/>
  <c r="AR240" i="4"/>
  <c r="I240" i="4" s="1"/>
  <c r="AQ240" i="4"/>
  <c r="AP240" i="4"/>
  <c r="AO240" i="4"/>
  <c r="AN240" i="4"/>
  <c r="M240" i="4"/>
  <c r="L240" i="4"/>
  <c r="K240" i="4"/>
  <c r="H240" i="4"/>
  <c r="G240" i="4"/>
  <c r="F240" i="4"/>
  <c r="E240" i="4"/>
  <c r="D240" i="4"/>
  <c r="C240" i="4"/>
  <c r="BE239" i="4"/>
  <c r="AU239" i="4"/>
  <c r="AT239" i="4"/>
  <c r="AS239" i="4"/>
  <c r="AR239" i="4"/>
  <c r="I239" i="4" s="1"/>
  <c r="AQ239" i="4"/>
  <c r="AP239" i="4"/>
  <c r="AO239" i="4"/>
  <c r="AN239" i="4"/>
  <c r="M239" i="4"/>
  <c r="L239" i="4"/>
  <c r="K239" i="4"/>
  <c r="J239" i="4"/>
  <c r="H239" i="4"/>
  <c r="G239" i="4"/>
  <c r="F239" i="4"/>
  <c r="E239" i="4"/>
  <c r="D239" i="4"/>
  <c r="C239" i="4"/>
  <c r="BD238" i="4"/>
  <c r="AU238" i="4"/>
  <c r="AT238" i="4"/>
  <c r="AS238" i="4"/>
  <c r="J238" i="4" s="1"/>
  <c r="AR238" i="4"/>
  <c r="I238" i="4" s="1"/>
  <c r="AQ238" i="4"/>
  <c r="AP238" i="4"/>
  <c r="AO238" i="4"/>
  <c r="AN238" i="4"/>
  <c r="M238" i="4"/>
  <c r="L238" i="4"/>
  <c r="K238" i="4"/>
  <c r="H238" i="4"/>
  <c r="G238" i="4"/>
  <c r="F238" i="4"/>
  <c r="E238" i="4"/>
  <c r="D238" i="4"/>
  <c r="C238" i="4"/>
  <c r="BE237" i="4"/>
  <c r="AU237" i="4"/>
  <c r="AT237" i="4"/>
  <c r="AS237" i="4"/>
  <c r="AR237" i="4"/>
  <c r="I237" i="4" s="1"/>
  <c r="AQ237" i="4"/>
  <c r="AP237" i="4"/>
  <c r="AO237" i="4"/>
  <c r="AN237" i="4"/>
  <c r="M237" i="4"/>
  <c r="L237" i="4"/>
  <c r="K237" i="4"/>
  <c r="J237" i="4"/>
  <c r="H237" i="4"/>
  <c r="G237" i="4"/>
  <c r="F237" i="4"/>
  <c r="E237" i="4"/>
  <c r="D237" i="4"/>
  <c r="C237" i="4"/>
  <c r="BD236" i="4"/>
  <c r="AU236" i="4"/>
  <c r="AT236" i="4"/>
  <c r="AS236" i="4"/>
  <c r="J236" i="4" s="1"/>
  <c r="AR236" i="4"/>
  <c r="I236" i="4" s="1"/>
  <c r="AQ236" i="4"/>
  <c r="AP236" i="4"/>
  <c r="AO236" i="4"/>
  <c r="AN236" i="4"/>
  <c r="M236" i="4"/>
  <c r="L236" i="4"/>
  <c r="K236" i="4"/>
  <c r="H236" i="4"/>
  <c r="G236" i="4"/>
  <c r="F236" i="4"/>
  <c r="E236" i="4"/>
  <c r="D236" i="4"/>
  <c r="C236" i="4"/>
  <c r="BD235" i="4"/>
  <c r="AU235" i="4"/>
  <c r="AT235" i="4"/>
  <c r="AS235" i="4"/>
  <c r="AR235" i="4"/>
  <c r="I235" i="4" s="1"/>
  <c r="AQ235" i="4"/>
  <c r="AP235" i="4"/>
  <c r="AO235" i="4"/>
  <c r="AN235" i="4"/>
  <c r="M235" i="4"/>
  <c r="L235" i="4"/>
  <c r="K235" i="4"/>
  <c r="J235" i="4"/>
  <c r="H235" i="4"/>
  <c r="G235" i="4"/>
  <c r="F235" i="4"/>
  <c r="E235" i="4"/>
  <c r="D235" i="4"/>
  <c r="C235" i="4"/>
  <c r="BD234" i="4"/>
  <c r="J460" i="4" s="1"/>
  <c r="I460" i="4" s="1"/>
  <c r="AU234" i="4"/>
  <c r="AT234" i="4"/>
  <c r="AS234" i="4"/>
  <c r="J234" i="4" s="1"/>
  <c r="AR234" i="4"/>
  <c r="I234" i="4" s="1"/>
  <c r="AQ234" i="4"/>
  <c r="AP234" i="4"/>
  <c r="AO234" i="4"/>
  <c r="AN234" i="4"/>
  <c r="M234" i="4"/>
  <c r="L234" i="4"/>
  <c r="K234" i="4"/>
  <c r="H234" i="4"/>
  <c r="G234" i="4"/>
  <c r="F234" i="4"/>
  <c r="E234" i="4"/>
  <c r="D234" i="4"/>
  <c r="C234" i="4"/>
  <c r="BE233" i="4"/>
  <c r="AU233" i="4"/>
  <c r="AT233" i="4"/>
  <c r="AS233" i="4"/>
  <c r="AR233" i="4"/>
  <c r="I233" i="4" s="1"/>
  <c r="AQ233" i="4"/>
  <c r="AP233" i="4"/>
  <c r="AO233" i="4"/>
  <c r="AN233" i="4"/>
  <c r="M233" i="4"/>
  <c r="L233" i="4"/>
  <c r="K233" i="4"/>
  <c r="J233" i="4"/>
  <c r="H233" i="4"/>
  <c r="G233" i="4"/>
  <c r="F233" i="4"/>
  <c r="E233" i="4"/>
  <c r="D233" i="4"/>
  <c r="C233" i="4"/>
  <c r="BD232" i="4"/>
  <c r="AU232" i="4"/>
  <c r="AT232" i="4"/>
  <c r="AS232" i="4"/>
  <c r="J232" i="4" s="1"/>
  <c r="AR232" i="4"/>
  <c r="I232" i="4" s="1"/>
  <c r="AQ232" i="4"/>
  <c r="AP232" i="4"/>
  <c r="AO232" i="4"/>
  <c r="AN232" i="4"/>
  <c r="M232" i="4"/>
  <c r="L232" i="4"/>
  <c r="K232" i="4"/>
  <c r="H232" i="4"/>
  <c r="G232" i="4"/>
  <c r="F232" i="4"/>
  <c r="E232" i="4"/>
  <c r="D232" i="4"/>
  <c r="C232" i="4"/>
  <c r="BD231" i="4"/>
  <c r="AU231" i="4"/>
  <c r="AT231" i="4"/>
  <c r="AS231" i="4"/>
  <c r="AR231" i="4"/>
  <c r="I231" i="4" s="1"/>
  <c r="AQ231" i="4"/>
  <c r="AP231" i="4"/>
  <c r="AO231" i="4"/>
  <c r="AN231" i="4"/>
  <c r="M231" i="4"/>
  <c r="L231" i="4"/>
  <c r="K231" i="4"/>
  <c r="J231" i="4"/>
  <c r="H231" i="4"/>
  <c r="G231" i="4"/>
  <c r="F231" i="4"/>
  <c r="E231" i="4"/>
  <c r="D231" i="4"/>
  <c r="C231" i="4"/>
  <c r="BD230" i="4"/>
  <c r="AU230" i="4"/>
  <c r="AT230" i="4"/>
  <c r="AS230" i="4"/>
  <c r="J230" i="4" s="1"/>
  <c r="AR230" i="4"/>
  <c r="I230" i="4" s="1"/>
  <c r="AQ230" i="4"/>
  <c r="AP230" i="4"/>
  <c r="AO230" i="4"/>
  <c r="AN230" i="4"/>
  <c r="M230" i="4"/>
  <c r="L230" i="4"/>
  <c r="K230" i="4"/>
  <c r="H230" i="4"/>
  <c r="G230" i="4"/>
  <c r="F230" i="4"/>
  <c r="E230" i="4"/>
  <c r="D230" i="4"/>
  <c r="C230" i="4"/>
  <c r="BD229" i="4"/>
  <c r="AU229" i="4"/>
  <c r="AT229" i="4"/>
  <c r="AS229" i="4"/>
  <c r="AR229" i="4"/>
  <c r="I229" i="4" s="1"/>
  <c r="AQ229" i="4"/>
  <c r="AP229" i="4"/>
  <c r="AO229" i="4"/>
  <c r="AN229" i="4"/>
  <c r="M229" i="4"/>
  <c r="L229" i="4"/>
  <c r="K229" i="4"/>
  <c r="J229" i="4"/>
  <c r="H229" i="4"/>
  <c r="G229" i="4"/>
  <c r="F229" i="4"/>
  <c r="E229" i="4"/>
  <c r="D229" i="4"/>
  <c r="C229" i="4"/>
  <c r="BD228" i="4"/>
  <c r="AU228" i="4"/>
  <c r="AT228" i="4"/>
  <c r="AS228" i="4"/>
  <c r="J228" i="4" s="1"/>
  <c r="AR228" i="4"/>
  <c r="I228" i="4" s="1"/>
  <c r="AQ228" i="4"/>
  <c r="AP228" i="4"/>
  <c r="AO228" i="4"/>
  <c r="AN228" i="4"/>
  <c r="M228" i="4"/>
  <c r="L228" i="4"/>
  <c r="K228" i="4"/>
  <c r="H228" i="4"/>
  <c r="G228" i="4"/>
  <c r="F228" i="4"/>
  <c r="E228" i="4"/>
  <c r="D228" i="4"/>
  <c r="C228" i="4"/>
  <c r="BD227" i="4"/>
  <c r="AU227" i="4"/>
  <c r="AT227" i="4"/>
  <c r="AS227" i="4"/>
  <c r="AR227" i="4"/>
  <c r="I227" i="4" s="1"/>
  <c r="AQ227" i="4"/>
  <c r="AP227" i="4"/>
  <c r="AO227" i="4"/>
  <c r="AN227" i="4"/>
  <c r="M227" i="4"/>
  <c r="L227" i="4"/>
  <c r="K227" i="4"/>
  <c r="J227" i="4"/>
  <c r="H227" i="4"/>
  <c r="G227" i="4"/>
  <c r="F227" i="4"/>
  <c r="E227" i="4"/>
  <c r="D227" i="4"/>
  <c r="C227" i="4"/>
  <c r="BD226" i="4"/>
  <c r="AU226" i="4"/>
  <c r="AT226" i="4"/>
  <c r="AS226" i="4"/>
  <c r="J226" i="4" s="1"/>
  <c r="AR226" i="4"/>
  <c r="I226" i="4" s="1"/>
  <c r="AQ226" i="4"/>
  <c r="AP226" i="4"/>
  <c r="AO226" i="4"/>
  <c r="AN226" i="4"/>
  <c r="M226" i="4"/>
  <c r="L226" i="4"/>
  <c r="K226" i="4"/>
  <c r="H226" i="4"/>
  <c r="G226" i="4"/>
  <c r="F226" i="4"/>
  <c r="E226" i="4"/>
  <c r="D226" i="4"/>
  <c r="C226" i="4"/>
  <c r="BD225" i="4"/>
  <c r="AU225" i="4"/>
  <c r="AT225" i="4"/>
  <c r="AS225" i="4"/>
  <c r="AR225" i="4"/>
  <c r="I225" i="4" s="1"/>
  <c r="AQ225" i="4"/>
  <c r="AP225" i="4"/>
  <c r="AO225" i="4"/>
  <c r="AN225" i="4"/>
  <c r="M225" i="4"/>
  <c r="L225" i="4"/>
  <c r="K225" i="4"/>
  <c r="J225" i="4"/>
  <c r="H225" i="4"/>
  <c r="G225" i="4"/>
  <c r="F225" i="4"/>
  <c r="E225" i="4"/>
  <c r="D225" i="4"/>
  <c r="C225" i="4"/>
  <c r="BD224" i="4"/>
  <c r="AU224" i="4"/>
  <c r="AT224" i="4"/>
  <c r="AS224" i="4"/>
  <c r="J224" i="4" s="1"/>
  <c r="AR224" i="4"/>
  <c r="I224" i="4" s="1"/>
  <c r="AQ224" i="4"/>
  <c r="AP224" i="4"/>
  <c r="AO224" i="4"/>
  <c r="AN224" i="4"/>
  <c r="M224" i="4"/>
  <c r="L224" i="4"/>
  <c r="K224" i="4"/>
  <c r="H224" i="4"/>
  <c r="G224" i="4"/>
  <c r="F224" i="4"/>
  <c r="E224" i="4"/>
  <c r="D224" i="4"/>
  <c r="C224" i="4"/>
  <c r="BD223" i="4"/>
  <c r="AU223" i="4"/>
  <c r="AT223" i="4"/>
  <c r="AS223" i="4"/>
  <c r="AR223" i="4"/>
  <c r="I223" i="4" s="1"/>
  <c r="AQ223" i="4"/>
  <c r="AP223" i="4"/>
  <c r="AO223" i="4"/>
  <c r="AN223" i="4"/>
  <c r="M223" i="4"/>
  <c r="L223" i="4"/>
  <c r="K223" i="4"/>
  <c r="J223" i="4"/>
  <c r="H223" i="4"/>
  <c r="G223" i="4"/>
  <c r="F223" i="4"/>
  <c r="E223" i="4"/>
  <c r="D223" i="4"/>
  <c r="C223" i="4"/>
  <c r="BD222" i="4"/>
  <c r="AU222" i="4"/>
  <c r="AT222" i="4"/>
  <c r="AS222" i="4"/>
  <c r="J222" i="4" s="1"/>
  <c r="AR222" i="4"/>
  <c r="I222" i="4" s="1"/>
  <c r="AQ222" i="4"/>
  <c r="AP222" i="4"/>
  <c r="AO222" i="4"/>
  <c r="AN222" i="4"/>
  <c r="M222" i="4"/>
  <c r="L222" i="4"/>
  <c r="K222" i="4"/>
  <c r="H222" i="4"/>
  <c r="G222" i="4"/>
  <c r="F222" i="4"/>
  <c r="E222" i="4"/>
  <c r="D222" i="4"/>
  <c r="C222" i="4"/>
  <c r="BD221" i="4"/>
  <c r="AU221" i="4"/>
  <c r="AT221" i="4"/>
  <c r="AS221" i="4"/>
  <c r="AR221" i="4"/>
  <c r="I221" i="4" s="1"/>
  <c r="AQ221" i="4"/>
  <c r="AP221" i="4"/>
  <c r="AO221" i="4"/>
  <c r="AN221" i="4"/>
  <c r="M221" i="4"/>
  <c r="L221" i="4"/>
  <c r="K221" i="4"/>
  <c r="J221" i="4"/>
  <c r="H221" i="4"/>
  <c r="G221" i="4"/>
  <c r="F221" i="4"/>
  <c r="E221" i="4"/>
  <c r="D221" i="4"/>
  <c r="C221" i="4"/>
  <c r="BD220" i="4"/>
  <c r="AU220" i="4"/>
  <c r="AT220" i="4"/>
  <c r="AS220" i="4"/>
  <c r="J220" i="4" s="1"/>
  <c r="AR220" i="4"/>
  <c r="I220" i="4" s="1"/>
  <c r="AQ220" i="4"/>
  <c r="AP220" i="4"/>
  <c r="AO220" i="4"/>
  <c r="AN220" i="4"/>
  <c r="M220" i="4"/>
  <c r="L220" i="4"/>
  <c r="K220" i="4"/>
  <c r="H220" i="4"/>
  <c r="G220" i="4"/>
  <c r="F220" i="4"/>
  <c r="E220" i="4"/>
  <c r="D220" i="4"/>
  <c r="C220" i="4"/>
  <c r="BE219" i="4"/>
  <c r="AU219" i="4"/>
  <c r="AT219" i="4"/>
  <c r="AS219" i="4"/>
  <c r="AR219" i="4"/>
  <c r="I219" i="4" s="1"/>
  <c r="AQ219" i="4"/>
  <c r="AP219" i="4"/>
  <c r="AO219" i="4"/>
  <c r="AN219" i="4"/>
  <c r="M219" i="4"/>
  <c r="L219" i="4"/>
  <c r="K219" i="4"/>
  <c r="J219" i="4"/>
  <c r="H219" i="4"/>
  <c r="G219" i="4"/>
  <c r="F219" i="4"/>
  <c r="E219" i="4"/>
  <c r="D219" i="4"/>
  <c r="C219" i="4"/>
  <c r="BD218" i="4"/>
  <c r="AU218" i="4"/>
  <c r="AT218" i="4"/>
  <c r="AS218" i="4"/>
  <c r="J218" i="4" s="1"/>
  <c r="AR218" i="4"/>
  <c r="I218" i="4" s="1"/>
  <c r="AQ218" i="4"/>
  <c r="AP218" i="4"/>
  <c r="AO218" i="4"/>
  <c r="AN218" i="4"/>
  <c r="M218" i="4"/>
  <c r="L218" i="4"/>
  <c r="K218" i="4"/>
  <c r="H218" i="4"/>
  <c r="G218" i="4"/>
  <c r="F218" i="4"/>
  <c r="E218" i="4"/>
  <c r="D218" i="4"/>
  <c r="C218" i="4"/>
  <c r="BD217" i="4"/>
  <c r="AU217" i="4"/>
  <c r="AT217" i="4"/>
  <c r="AS217" i="4"/>
  <c r="AR217" i="4"/>
  <c r="I217" i="4" s="1"/>
  <c r="AQ217" i="4"/>
  <c r="AP217" i="4"/>
  <c r="AO217" i="4"/>
  <c r="AN217" i="4"/>
  <c r="M217" i="4"/>
  <c r="L217" i="4"/>
  <c r="K217" i="4"/>
  <c r="J217" i="4"/>
  <c r="H217" i="4"/>
  <c r="G217" i="4"/>
  <c r="F217" i="4"/>
  <c r="E217" i="4"/>
  <c r="D217" i="4"/>
  <c r="C217" i="4"/>
  <c r="BD216" i="4"/>
  <c r="AU216" i="4"/>
  <c r="AT216" i="4"/>
  <c r="AS216" i="4"/>
  <c r="J216" i="4" s="1"/>
  <c r="AR216" i="4"/>
  <c r="I216" i="4" s="1"/>
  <c r="AQ216" i="4"/>
  <c r="AP216" i="4"/>
  <c r="AO216" i="4"/>
  <c r="AN216" i="4"/>
  <c r="M216" i="4"/>
  <c r="L216" i="4"/>
  <c r="K216" i="4"/>
  <c r="H216" i="4"/>
  <c r="G216" i="4"/>
  <c r="F216" i="4"/>
  <c r="E216" i="4"/>
  <c r="D216" i="4"/>
  <c r="C216" i="4"/>
  <c r="BD215" i="4"/>
  <c r="AU215" i="4"/>
  <c r="AT215" i="4"/>
  <c r="AS215" i="4"/>
  <c r="AR215" i="4"/>
  <c r="I215" i="4" s="1"/>
  <c r="AQ215" i="4"/>
  <c r="AP215" i="4"/>
  <c r="AO215" i="4"/>
  <c r="AN215" i="4"/>
  <c r="M215" i="4"/>
  <c r="L215" i="4"/>
  <c r="K215" i="4"/>
  <c r="J215" i="4"/>
  <c r="H215" i="4"/>
  <c r="G215" i="4"/>
  <c r="F215" i="4"/>
  <c r="E215" i="4"/>
  <c r="D215" i="4"/>
  <c r="C215" i="4"/>
  <c r="BD214" i="4"/>
  <c r="AU214" i="4"/>
  <c r="AT214" i="4"/>
  <c r="AS214" i="4"/>
  <c r="J214" i="4" s="1"/>
  <c r="AR214" i="4"/>
  <c r="I214" i="4" s="1"/>
  <c r="AQ214" i="4"/>
  <c r="AP214" i="4"/>
  <c r="AO214" i="4"/>
  <c r="AN214" i="4"/>
  <c r="M214" i="4"/>
  <c r="L214" i="4"/>
  <c r="K214" i="4"/>
  <c r="H214" i="4"/>
  <c r="G214" i="4"/>
  <c r="F214" i="4"/>
  <c r="E214" i="4"/>
  <c r="D214" i="4"/>
  <c r="C214" i="4"/>
  <c r="BD213" i="4"/>
  <c r="AU213" i="4"/>
  <c r="AT213" i="4"/>
  <c r="AS213" i="4"/>
  <c r="AR213" i="4"/>
  <c r="I213" i="4" s="1"/>
  <c r="AQ213" i="4"/>
  <c r="AP213" i="4"/>
  <c r="AO213" i="4"/>
  <c r="AN213" i="4"/>
  <c r="M213" i="4"/>
  <c r="L213" i="4"/>
  <c r="K213" i="4"/>
  <c r="J213" i="4"/>
  <c r="H213" i="4"/>
  <c r="G213" i="4"/>
  <c r="F213" i="4"/>
  <c r="E213" i="4"/>
  <c r="D213" i="4"/>
  <c r="C213" i="4"/>
  <c r="BD212" i="4"/>
  <c r="AU212" i="4"/>
  <c r="AT212" i="4"/>
  <c r="AS212" i="4"/>
  <c r="J212" i="4" s="1"/>
  <c r="AR212" i="4"/>
  <c r="I212" i="4" s="1"/>
  <c r="AQ212" i="4"/>
  <c r="AP212" i="4"/>
  <c r="AO212" i="4"/>
  <c r="AN212" i="4"/>
  <c r="M212" i="4"/>
  <c r="L212" i="4"/>
  <c r="K212" i="4"/>
  <c r="H212" i="4"/>
  <c r="G212" i="4"/>
  <c r="F212" i="4"/>
  <c r="E212" i="4"/>
  <c r="D212" i="4"/>
  <c r="C212" i="4"/>
  <c r="BD211" i="4"/>
  <c r="AU211" i="4"/>
  <c r="AT211" i="4"/>
  <c r="AS211" i="4"/>
  <c r="AR211" i="4"/>
  <c r="I211" i="4" s="1"/>
  <c r="AQ211" i="4"/>
  <c r="AP211" i="4"/>
  <c r="AO211" i="4"/>
  <c r="AN211" i="4"/>
  <c r="M211" i="4"/>
  <c r="L211" i="4"/>
  <c r="K211" i="4"/>
  <c r="J211" i="4"/>
  <c r="H211" i="4"/>
  <c r="G211" i="4"/>
  <c r="F211" i="4"/>
  <c r="E211" i="4"/>
  <c r="D211" i="4"/>
  <c r="C211" i="4"/>
  <c r="BE210" i="4"/>
  <c r="AU210" i="4"/>
  <c r="AT210" i="4"/>
  <c r="AS210" i="4"/>
  <c r="J210" i="4" s="1"/>
  <c r="AR210" i="4"/>
  <c r="I210" i="4" s="1"/>
  <c r="AQ210" i="4"/>
  <c r="AP210" i="4"/>
  <c r="AO210" i="4"/>
  <c r="AN210" i="4"/>
  <c r="M210" i="4"/>
  <c r="L210" i="4"/>
  <c r="K210" i="4"/>
  <c r="H210" i="4"/>
  <c r="G210" i="4"/>
  <c r="F210" i="4"/>
  <c r="E210" i="4"/>
  <c r="D210" i="4"/>
  <c r="C210" i="4"/>
  <c r="BE209" i="4"/>
  <c r="AU209" i="4"/>
  <c r="AT209" i="4"/>
  <c r="AS209" i="4"/>
  <c r="AR209" i="4"/>
  <c r="I209" i="4" s="1"/>
  <c r="AQ209" i="4"/>
  <c r="AP209" i="4"/>
  <c r="AO209" i="4"/>
  <c r="AN209" i="4"/>
  <c r="M209" i="4"/>
  <c r="L209" i="4"/>
  <c r="K209" i="4"/>
  <c r="J209" i="4"/>
  <c r="H209" i="4"/>
  <c r="G209" i="4"/>
  <c r="F209" i="4"/>
  <c r="E209" i="4"/>
  <c r="D209" i="4"/>
  <c r="C209" i="4"/>
  <c r="BD208" i="4"/>
  <c r="AU208" i="4"/>
  <c r="AT208" i="4"/>
  <c r="AS208" i="4"/>
  <c r="J208" i="4" s="1"/>
  <c r="AR208" i="4"/>
  <c r="I208" i="4" s="1"/>
  <c r="AQ208" i="4"/>
  <c r="AP208" i="4"/>
  <c r="AO208" i="4"/>
  <c r="AN208" i="4"/>
  <c r="M208" i="4"/>
  <c r="L208" i="4"/>
  <c r="K208" i="4"/>
  <c r="H208" i="4"/>
  <c r="G208" i="4"/>
  <c r="F208" i="4"/>
  <c r="E208" i="4"/>
  <c r="D208" i="4"/>
  <c r="C208" i="4"/>
  <c r="BE207" i="4"/>
  <c r="AU207" i="4"/>
  <c r="AT207" i="4"/>
  <c r="AS207" i="4"/>
  <c r="AR207" i="4"/>
  <c r="I207" i="4" s="1"/>
  <c r="AQ207" i="4"/>
  <c r="AP207" i="4"/>
  <c r="AO207" i="4"/>
  <c r="AN207" i="4"/>
  <c r="M207" i="4"/>
  <c r="L207" i="4"/>
  <c r="K207" i="4"/>
  <c r="J207" i="4"/>
  <c r="H207" i="4"/>
  <c r="G207" i="4"/>
  <c r="F207" i="4"/>
  <c r="E207" i="4"/>
  <c r="D207" i="4"/>
  <c r="C207" i="4"/>
  <c r="BE206" i="4"/>
  <c r="AU206" i="4"/>
  <c r="AT206" i="4"/>
  <c r="AS206" i="4"/>
  <c r="J206" i="4" s="1"/>
  <c r="AR206" i="4"/>
  <c r="I206" i="4" s="1"/>
  <c r="AQ206" i="4"/>
  <c r="AP206" i="4"/>
  <c r="AO206" i="4"/>
  <c r="AN206" i="4"/>
  <c r="M206" i="4"/>
  <c r="L206" i="4"/>
  <c r="K206" i="4"/>
  <c r="H206" i="4"/>
  <c r="G206" i="4"/>
  <c r="F206" i="4"/>
  <c r="E206" i="4"/>
  <c r="D206" i="4"/>
  <c r="C206" i="4"/>
  <c r="BD205" i="4"/>
  <c r="AU205" i="4"/>
  <c r="AT205" i="4"/>
  <c r="AS205" i="4"/>
  <c r="AR205" i="4"/>
  <c r="I205" i="4" s="1"/>
  <c r="AQ205" i="4"/>
  <c r="AP205" i="4"/>
  <c r="AO205" i="4"/>
  <c r="AN205" i="4"/>
  <c r="M205" i="4"/>
  <c r="L205" i="4"/>
  <c r="K205" i="4"/>
  <c r="J205" i="4"/>
  <c r="H205" i="4"/>
  <c r="G205" i="4"/>
  <c r="F205" i="4"/>
  <c r="E205" i="4"/>
  <c r="D205" i="4"/>
  <c r="C205" i="4"/>
  <c r="BE204" i="4"/>
  <c r="AU204" i="4"/>
  <c r="AT204" i="4"/>
  <c r="AS204" i="4"/>
  <c r="J204" i="4" s="1"/>
  <c r="AR204" i="4"/>
  <c r="I204" i="4" s="1"/>
  <c r="AQ204" i="4"/>
  <c r="AP204" i="4"/>
  <c r="AO204" i="4"/>
  <c r="AN204" i="4"/>
  <c r="M204" i="4"/>
  <c r="L204" i="4"/>
  <c r="K204" i="4"/>
  <c r="H204" i="4"/>
  <c r="G204" i="4"/>
  <c r="F204" i="4"/>
  <c r="E204" i="4"/>
  <c r="D204" i="4"/>
  <c r="C204" i="4"/>
  <c r="BE203" i="4"/>
  <c r="AU203" i="4"/>
  <c r="AT203" i="4"/>
  <c r="AS203" i="4"/>
  <c r="AR203" i="4"/>
  <c r="I203" i="4" s="1"/>
  <c r="AQ203" i="4"/>
  <c r="AP203" i="4"/>
  <c r="AO203" i="4"/>
  <c r="AN203" i="4"/>
  <c r="M203" i="4"/>
  <c r="L203" i="4"/>
  <c r="K203" i="4"/>
  <c r="J203" i="4"/>
  <c r="H203" i="4"/>
  <c r="G203" i="4"/>
  <c r="F203" i="4"/>
  <c r="E203" i="4"/>
  <c r="D203" i="4"/>
  <c r="C203" i="4"/>
  <c r="BD202" i="4"/>
  <c r="AU202" i="4"/>
  <c r="AT202" i="4"/>
  <c r="AS202" i="4"/>
  <c r="J202" i="4" s="1"/>
  <c r="AR202" i="4"/>
  <c r="I202" i="4" s="1"/>
  <c r="AQ202" i="4"/>
  <c r="AP202" i="4"/>
  <c r="AO202" i="4"/>
  <c r="AN202" i="4"/>
  <c r="M202" i="4"/>
  <c r="L202" i="4"/>
  <c r="K202" i="4"/>
  <c r="H202" i="4"/>
  <c r="G202" i="4"/>
  <c r="F202" i="4"/>
  <c r="E202" i="4"/>
  <c r="D202" i="4"/>
  <c r="C202" i="4"/>
  <c r="BE201" i="4"/>
  <c r="AU201" i="4"/>
  <c r="AT201" i="4"/>
  <c r="AS201" i="4"/>
  <c r="AR201" i="4"/>
  <c r="I201" i="4" s="1"/>
  <c r="AQ201" i="4"/>
  <c r="AP201" i="4"/>
  <c r="AO201" i="4"/>
  <c r="AN201" i="4"/>
  <c r="M201" i="4"/>
  <c r="L201" i="4"/>
  <c r="K201" i="4"/>
  <c r="J201" i="4"/>
  <c r="H201" i="4"/>
  <c r="G201" i="4"/>
  <c r="F201" i="4"/>
  <c r="E201" i="4"/>
  <c r="D201" i="4"/>
  <c r="C201" i="4"/>
  <c r="BD200" i="4"/>
  <c r="AU200" i="4"/>
  <c r="AT200" i="4"/>
  <c r="AS200" i="4"/>
  <c r="J200" i="4" s="1"/>
  <c r="AR200" i="4"/>
  <c r="I200" i="4" s="1"/>
  <c r="AQ200" i="4"/>
  <c r="AP200" i="4"/>
  <c r="AO200" i="4"/>
  <c r="AN200" i="4"/>
  <c r="M200" i="4"/>
  <c r="L200" i="4"/>
  <c r="K200" i="4"/>
  <c r="H200" i="4"/>
  <c r="G200" i="4"/>
  <c r="F200" i="4"/>
  <c r="E200" i="4"/>
  <c r="D200" i="4"/>
  <c r="C200" i="4"/>
  <c r="BD199" i="4"/>
  <c r="AU199" i="4"/>
  <c r="AT199" i="4"/>
  <c r="AS199" i="4"/>
  <c r="AR199" i="4"/>
  <c r="I199" i="4" s="1"/>
  <c r="AQ199" i="4"/>
  <c r="AP199" i="4"/>
  <c r="AO199" i="4"/>
  <c r="AN199" i="4"/>
  <c r="M199" i="4"/>
  <c r="L199" i="4"/>
  <c r="K199" i="4"/>
  <c r="J199" i="4"/>
  <c r="H199" i="4"/>
  <c r="G199" i="4"/>
  <c r="F199" i="4"/>
  <c r="E199" i="4"/>
  <c r="D199" i="4"/>
  <c r="C199" i="4"/>
  <c r="BD198" i="4"/>
  <c r="AU198" i="4"/>
  <c r="AT198" i="4"/>
  <c r="AS198" i="4"/>
  <c r="J198" i="4" s="1"/>
  <c r="AR198" i="4"/>
  <c r="I198" i="4" s="1"/>
  <c r="AQ198" i="4"/>
  <c r="AP198" i="4"/>
  <c r="AO198" i="4"/>
  <c r="AN198" i="4"/>
  <c r="M198" i="4"/>
  <c r="L198" i="4"/>
  <c r="K198" i="4"/>
  <c r="H198" i="4"/>
  <c r="G198" i="4"/>
  <c r="F198" i="4"/>
  <c r="E198" i="4"/>
  <c r="D198" i="4"/>
  <c r="C198" i="4"/>
  <c r="BD197" i="4"/>
  <c r="AU197" i="4"/>
  <c r="AT197" i="4"/>
  <c r="AS197" i="4"/>
  <c r="AR197" i="4"/>
  <c r="I197" i="4" s="1"/>
  <c r="AQ197" i="4"/>
  <c r="AP197" i="4"/>
  <c r="AO197" i="4"/>
  <c r="AN197" i="4"/>
  <c r="M197" i="4"/>
  <c r="L197" i="4"/>
  <c r="K197" i="4"/>
  <c r="J197" i="4"/>
  <c r="H197" i="4"/>
  <c r="G197" i="4"/>
  <c r="F197" i="4"/>
  <c r="E197" i="4"/>
  <c r="D197" i="4"/>
  <c r="C197" i="4"/>
  <c r="BD196" i="4"/>
  <c r="AU196" i="4"/>
  <c r="AT196" i="4"/>
  <c r="AS196" i="4"/>
  <c r="J196" i="4" s="1"/>
  <c r="AR196" i="4"/>
  <c r="I196" i="4" s="1"/>
  <c r="AQ196" i="4"/>
  <c r="AP196" i="4"/>
  <c r="AO196" i="4"/>
  <c r="AN196" i="4"/>
  <c r="M196" i="4"/>
  <c r="L196" i="4"/>
  <c r="K196" i="4"/>
  <c r="H196" i="4"/>
  <c r="G196" i="4"/>
  <c r="F196" i="4"/>
  <c r="E196" i="4"/>
  <c r="D196" i="4"/>
  <c r="C196" i="4"/>
  <c r="BD195" i="4"/>
  <c r="AU195" i="4"/>
  <c r="AT195" i="4"/>
  <c r="AS195" i="4"/>
  <c r="AR195" i="4"/>
  <c r="I195" i="4" s="1"/>
  <c r="AQ195" i="4"/>
  <c r="AP195" i="4"/>
  <c r="AO195" i="4"/>
  <c r="AN195" i="4"/>
  <c r="M195" i="4"/>
  <c r="L195" i="4"/>
  <c r="K195" i="4"/>
  <c r="J195" i="4"/>
  <c r="H195" i="4"/>
  <c r="G195" i="4"/>
  <c r="F195" i="4"/>
  <c r="E195" i="4"/>
  <c r="D195" i="4"/>
  <c r="C195" i="4"/>
  <c r="BD194" i="4"/>
  <c r="AU194" i="4"/>
  <c r="AT194" i="4"/>
  <c r="AS194" i="4"/>
  <c r="J194" i="4" s="1"/>
  <c r="AR194" i="4"/>
  <c r="I194" i="4" s="1"/>
  <c r="AQ194" i="4"/>
  <c r="AP194" i="4"/>
  <c r="AO194" i="4"/>
  <c r="AN194" i="4"/>
  <c r="M194" i="4"/>
  <c r="L194" i="4"/>
  <c r="K194" i="4"/>
  <c r="H194" i="4"/>
  <c r="G194" i="4"/>
  <c r="F194" i="4"/>
  <c r="E194" i="4"/>
  <c r="D194" i="4"/>
  <c r="C194" i="4"/>
  <c r="BD193" i="4"/>
  <c r="AU193" i="4"/>
  <c r="AT193" i="4"/>
  <c r="AS193" i="4"/>
  <c r="AR193" i="4"/>
  <c r="I193" i="4" s="1"/>
  <c r="AQ193" i="4"/>
  <c r="AP193" i="4"/>
  <c r="AO193" i="4"/>
  <c r="AN193" i="4"/>
  <c r="M193" i="4"/>
  <c r="L193" i="4"/>
  <c r="K193" i="4"/>
  <c r="J193" i="4"/>
  <c r="H193" i="4"/>
  <c r="G193" i="4"/>
  <c r="F193" i="4"/>
  <c r="E193" i="4"/>
  <c r="D193" i="4"/>
  <c r="C193" i="4"/>
  <c r="BD192" i="4"/>
  <c r="AU192" i="4"/>
  <c r="AT192" i="4"/>
  <c r="AS192" i="4"/>
  <c r="J192" i="4" s="1"/>
  <c r="AR192" i="4"/>
  <c r="I192" i="4" s="1"/>
  <c r="AQ192" i="4"/>
  <c r="AP192" i="4"/>
  <c r="AO192" i="4"/>
  <c r="AN192" i="4"/>
  <c r="M192" i="4"/>
  <c r="L192" i="4"/>
  <c r="K192" i="4"/>
  <c r="H192" i="4"/>
  <c r="G192" i="4"/>
  <c r="F192" i="4"/>
  <c r="E192" i="4"/>
  <c r="D192" i="4"/>
  <c r="C192" i="4"/>
  <c r="BD191" i="4"/>
  <c r="AU191" i="4"/>
  <c r="AT191" i="4"/>
  <c r="AS191" i="4"/>
  <c r="AR191" i="4"/>
  <c r="I191" i="4" s="1"/>
  <c r="AQ191" i="4"/>
  <c r="AP191" i="4"/>
  <c r="AO191" i="4"/>
  <c r="AN191" i="4"/>
  <c r="M191" i="4"/>
  <c r="L191" i="4"/>
  <c r="K191" i="4"/>
  <c r="J191" i="4"/>
  <c r="H191" i="4"/>
  <c r="G191" i="4"/>
  <c r="F191" i="4"/>
  <c r="E191" i="4"/>
  <c r="D191" i="4"/>
  <c r="C191" i="4"/>
  <c r="BE190" i="4"/>
  <c r="AU190" i="4"/>
  <c r="AT190" i="4"/>
  <c r="AS190" i="4"/>
  <c r="J190" i="4" s="1"/>
  <c r="AR190" i="4"/>
  <c r="I190" i="4" s="1"/>
  <c r="AQ190" i="4"/>
  <c r="AP190" i="4"/>
  <c r="AO190" i="4"/>
  <c r="AN190" i="4"/>
  <c r="M190" i="4"/>
  <c r="L190" i="4"/>
  <c r="K190" i="4"/>
  <c r="H190" i="4"/>
  <c r="G190" i="4"/>
  <c r="F190" i="4"/>
  <c r="E190" i="4"/>
  <c r="D190" i="4"/>
  <c r="C190" i="4"/>
  <c r="BD189" i="4"/>
  <c r="AU189" i="4"/>
  <c r="AT189" i="4"/>
  <c r="AS189" i="4"/>
  <c r="AR189" i="4"/>
  <c r="I189" i="4" s="1"/>
  <c r="AQ189" i="4"/>
  <c r="AP189" i="4"/>
  <c r="AO189" i="4"/>
  <c r="AN189" i="4"/>
  <c r="M189" i="4"/>
  <c r="L189" i="4"/>
  <c r="K189" i="4"/>
  <c r="J189" i="4"/>
  <c r="H189" i="4"/>
  <c r="G189" i="4"/>
  <c r="F189" i="4"/>
  <c r="E189" i="4"/>
  <c r="D189" i="4"/>
  <c r="C189" i="4"/>
  <c r="BD188" i="4"/>
  <c r="AU188" i="4"/>
  <c r="AT188" i="4"/>
  <c r="AS188" i="4"/>
  <c r="J188" i="4" s="1"/>
  <c r="AR188" i="4"/>
  <c r="I188" i="4" s="1"/>
  <c r="AQ188" i="4"/>
  <c r="AP188" i="4"/>
  <c r="AO188" i="4"/>
  <c r="AN188" i="4"/>
  <c r="M188" i="4"/>
  <c r="L188" i="4"/>
  <c r="K188" i="4"/>
  <c r="H188" i="4"/>
  <c r="G188" i="4"/>
  <c r="F188" i="4"/>
  <c r="E188" i="4"/>
  <c r="D188" i="4"/>
  <c r="C188" i="4"/>
  <c r="BD187" i="4"/>
  <c r="AU187" i="4"/>
  <c r="AT187" i="4"/>
  <c r="AS187" i="4"/>
  <c r="AR187" i="4"/>
  <c r="I187" i="4" s="1"/>
  <c r="AQ187" i="4"/>
  <c r="AP187" i="4"/>
  <c r="AO187" i="4"/>
  <c r="AN187" i="4"/>
  <c r="M187" i="4"/>
  <c r="L187" i="4"/>
  <c r="K187" i="4"/>
  <c r="J187" i="4"/>
  <c r="H187" i="4"/>
  <c r="G187" i="4"/>
  <c r="F187" i="4"/>
  <c r="E187" i="4"/>
  <c r="D187" i="4"/>
  <c r="C187" i="4"/>
  <c r="BE186" i="4"/>
  <c r="AU186" i="4"/>
  <c r="AT186" i="4"/>
  <c r="AS186" i="4"/>
  <c r="J186" i="4" s="1"/>
  <c r="AR186" i="4"/>
  <c r="I186" i="4" s="1"/>
  <c r="AQ186" i="4"/>
  <c r="AP186" i="4"/>
  <c r="AO186" i="4"/>
  <c r="AN186" i="4"/>
  <c r="M186" i="4"/>
  <c r="L186" i="4"/>
  <c r="K186" i="4"/>
  <c r="H186" i="4"/>
  <c r="G186" i="4"/>
  <c r="F186" i="4"/>
  <c r="E186" i="4"/>
  <c r="D186" i="4"/>
  <c r="C186" i="4"/>
  <c r="BE185" i="4"/>
  <c r="AU185" i="4"/>
  <c r="AT185" i="4"/>
  <c r="AS185" i="4"/>
  <c r="AR185" i="4"/>
  <c r="I185" i="4" s="1"/>
  <c r="AQ185" i="4"/>
  <c r="AP185" i="4"/>
  <c r="AO185" i="4"/>
  <c r="AN185" i="4"/>
  <c r="M185" i="4"/>
  <c r="L185" i="4"/>
  <c r="K185" i="4"/>
  <c r="J185" i="4"/>
  <c r="H185" i="4"/>
  <c r="G185" i="4"/>
  <c r="F185" i="4"/>
  <c r="E185" i="4"/>
  <c r="D185" i="4"/>
  <c r="C185" i="4"/>
  <c r="BD184" i="4"/>
  <c r="AU184" i="4"/>
  <c r="AT184" i="4"/>
  <c r="AS184" i="4"/>
  <c r="J184" i="4" s="1"/>
  <c r="AR184" i="4"/>
  <c r="I184" i="4" s="1"/>
  <c r="AQ184" i="4"/>
  <c r="AP184" i="4"/>
  <c r="AO184" i="4"/>
  <c r="AN184" i="4"/>
  <c r="M184" i="4"/>
  <c r="L184" i="4"/>
  <c r="K184" i="4"/>
  <c r="H184" i="4"/>
  <c r="G184" i="4"/>
  <c r="F184" i="4"/>
  <c r="E184" i="4"/>
  <c r="D184" i="4"/>
  <c r="C184" i="4"/>
  <c r="BD183" i="4"/>
  <c r="AU183" i="4"/>
  <c r="AT183" i="4"/>
  <c r="AS183" i="4"/>
  <c r="AR183" i="4"/>
  <c r="I183" i="4" s="1"/>
  <c r="AQ183" i="4"/>
  <c r="AP183" i="4"/>
  <c r="AO183" i="4"/>
  <c r="AN183" i="4"/>
  <c r="M183" i="4"/>
  <c r="L183" i="4"/>
  <c r="K183" i="4"/>
  <c r="J183" i="4"/>
  <c r="H183" i="4"/>
  <c r="G183" i="4"/>
  <c r="F183" i="4"/>
  <c r="E183" i="4"/>
  <c r="D183" i="4"/>
  <c r="C183" i="4"/>
  <c r="BE182" i="4"/>
  <c r="AU182" i="4"/>
  <c r="AT182" i="4"/>
  <c r="AS182" i="4"/>
  <c r="J182" i="4" s="1"/>
  <c r="AR182" i="4"/>
  <c r="I182" i="4" s="1"/>
  <c r="AQ182" i="4"/>
  <c r="AP182" i="4"/>
  <c r="AO182" i="4"/>
  <c r="AN182" i="4"/>
  <c r="M182" i="4"/>
  <c r="L182" i="4"/>
  <c r="K182" i="4"/>
  <c r="H182" i="4"/>
  <c r="G182" i="4"/>
  <c r="F182" i="4"/>
  <c r="E182" i="4"/>
  <c r="D182" i="4"/>
  <c r="C182" i="4"/>
  <c r="BD181" i="4"/>
  <c r="AU181" i="4"/>
  <c r="AT181" i="4"/>
  <c r="AS181" i="4"/>
  <c r="AR181" i="4"/>
  <c r="I181" i="4" s="1"/>
  <c r="AQ181" i="4"/>
  <c r="AP181" i="4"/>
  <c r="AO181" i="4"/>
  <c r="AN181" i="4"/>
  <c r="M181" i="4"/>
  <c r="L181" i="4"/>
  <c r="K181" i="4"/>
  <c r="J181" i="4"/>
  <c r="H181" i="4"/>
  <c r="G181" i="4"/>
  <c r="F181" i="4"/>
  <c r="E181" i="4"/>
  <c r="D181" i="4"/>
  <c r="C181" i="4"/>
  <c r="BD180" i="4"/>
  <c r="AU180" i="4"/>
  <c r="AT180" i="4"/>
  <c r="AS180" i="4"/>
  <c r="AR180" i="4"/>
  <c r="I180" i="4" s="1"/>
  <c r="AQ180" i="4"/>
  <c r="AP180" i="4"/>
  <c r="AO180" i="4"/>
  <c r="AN180" i="4"/>
  <c r="M180" i="4"/>
  <c r="L180" i="4"/>
  <c r="K180" i="4"/>
  <c r="J180" i="4"/>
  <c r="H180" i="4"/>
  <c r="G180" i="4"/>
  <c r="F180" i="4"/>
  <c r="E180" i="4"/>
  <c r="D180" i="4"/>
  <c r="C180" i="4"/>
  <c r="BD179" i="4"/>
  <c r="AU179" i="4"/>
  <c r="AT179" i="4"/>
  <c r="AS179" i="4"/>
  <c r="AR179" i="4"/>
  <c r="I179" i="4" s="1"/>
  <c r="AQ179" i="4"/>
  <c r="AP179" i="4"/>
  <c r="AO179" i="4"/>
  <c r="AN179" i="4"/>
  <c r="M179" i="4"/>
  <c r="L179" i="4"/>
  <c r="K179" i="4"/>
  <c r="J179" i="4"/>
  <c r="H179" i="4"/>
  <c r="G179" i="4"/>
  <c r="F179" i="4"/>
  <c r="E179" i="4"/>
  <c r="D179" i="4"/>
  <c r="C179" i="4"/>
  <c r="BE178" i="4"/>
  <c r="AU178" i="4"/>
  <c r="AT178" i="4"/>
  <c r="AS178" i="4"/>
  <c r="AR178" i="4"/>
  <c r="I178" i="4" s="1"/>
  <c r="AQ178" i="4"/>
  <c r="AP178" i="4"/>
  <c r="AO178" i="4"/>
  <c r="AN178" i="4"/>
  <c r="M178" i="4"/>
  <c r="L178" i="4"/>
  <c r="K178" i="4"/>
  <c r="J178" i="4"/>
  <c r="H178" i="4"/>
  <c r="G178" i="4"/>
  <c r="F178" i="4"/>
  <c r="E178" i="4"/>
  <c r="D178" i="4"/>
  <c r="C178" i="4"/>
  <c r="BE177" i="4"/>
  <c r="AU177" i="4"/>
  <c r="AT177" i="4"/>
  <c r="AS177" i="4"/>
  <c r="AR177" i="4"/>
  <c r="I177" i="4" s="1"/>
  <c r="AQ177" i="4"/>
  <c r="AP177" i="4"/>
  <c r="AO177" i="4"/>
  <c r="AN177" i="4"/>
  <c r="M177" i="4"/>
  <c r="L177" i="4"/>
  <c r="K177" i="4"/>
  <c r="J177" i="4"/>
  <c r="H177" i="4"/>
  <c r="G177" i="4"/>
  <c r="F177" i="4"/>
  <c r="E177" i="4"/>
  <c r="D177" i="4"/>
  <c r="C177" i="4"/>
  <c r="BE176" i="4"/>
  <c r="AU176" i="4"/>
  <c r="AT176" i="4"/>
  <c r="AS176" i="4"/>
  <c r="AR176" i="4"/>
  <c r="I176" i="4" s="1"/>
  <c r="AQ176" i="4"/>
  <c r="AP176" i="4"/>
  <c r="AO176" i="4"/>
  <c r="AN176" i="4"/>
  <c r="M176" i="4"/>
  <c r="L176" i="4"/>
  <c r="K176" i="4"/>
  <c r="J176" i="4"/>
  <c r="H176" i="4"/>
  <c r="G176" i="4"/>
  <c r="F176" i="4"/>
  <c r="E176" i="4"/>
  <c r="D176" i="4"/>
  <c r="C176" i="4"/>
  <c r="BE175" i="4"/>
  <c r="AU175" i="4"/>
  <c r="AT175" i="4"/>
  <c r="AS175" i="4"/>
  <c r="AR175" i="4"/>
  <c r="I175" i="4" s="1"/>
  <c r="AQ175" i="4"/>
  <c r="AP175" i="4"/>
  <c r="AO175" i="4"/>
  <c r="AN175" i="4"/>
  <c r="M175" i="4"/>
  <c r="L175" i="4"/>
  <c r="K175" i="4"/>
  <c r="J175" i="4"/>
  <c r="H175" i="4"/>
  <c r="G175" i="4"/>
  <c r="F175" i="4"/>
  <c r="E175" i="4"/>
  <c r="D175" i="4"/>
  <c r="C175" i="4"/>
  <c r="BD174" i="4"/>
  <c r="AU174" i="4"/>
  <c r="AT174" i="4"/>
  <c r="AS174" i="4"/>
  <c r="J174" i="4" s="1"/>
  <c r="AR174" i="4"/>
  <c r="I174" i="4" s="1"/>
  <c r="AQ174" i="4"/>
  <c r="AP174" i="4"/>
  <c r="AO174" i="4"/>
  <c r="AN174" i="4"/>
  <c r="M174" i="4"/>
  <c r="L174" i="4"/>
  <c r="K174" i="4"/>
  <c r="H174" i="4"/>
  <c r="G174" i="4"/>
  <c r="F174" i="4"/>
  <c r="E174" i="4"/>
  <c r="D174" i="4"/>
  <c r="C174" i="4"/>
  <c r="AU173" i="4"/>
  <c r="AT173" i="4"/>
  <c r="AS173" i="4"/>
  <c r="J173" i="4" s="1"/>
  <c r="AR173" i="4"/>
  <c r="AQ173" i="4"/>
  <c r="H173" i="4" s="1"/>
  <c r="AP173" i="4"/>
  <c r="AO173" i="4"/>
  <c r="AN173" i="4"/>
  <c r="M173" i="4"/>
  <c r="L173" i="4"/>
  <c r="K173" i="4"/>
  <c r="I173" i="4"/>
  <c r="G173" i="4"/>
  <c r="F173" i="4"/>
  <c r="E173" i="4"/>
  <c r="D173" i="4"/>
  <c r="C173" i="4"/>
  <c r="BD172" i="4"/>
  <c r="AU172" i="4"/>
  <c r="AT172" i="4"/>
  <c r="AS172" i="4"/>
  <c r="AR172" i="4"/>
  <c r="I172" i="4" s="1"/>
  <c r="AQ172" i="4"/>
  <c r="H172" i="4" s="1"/>
  <c r="AP172" i="4"/>
  <c r="AO172" i="4"/>
  <c r="AN172" i="4"/>
  <c r="M172" i="4"/>
  <c r="L172" i="4"/>
  <c r="K172" i="4"/>
  <c r="J172" i="4"/>
  <c r="G172" i="4"/>
  <c r="F172" i="4"/>
  <c r="E172" i="4"/>
  <c r="D172" i="4"/>
  <c r="C172" i="4"/>
  <c r="AU171" i="4"/>
  <c r="AT171" i="4"/>
  <c r="AS171" i="4"/>
  <c r="AR171" i="4"/>
  <c r="I171" i="4" s="1"/>
  <c r="AQ171" i="4"/>
  <c r="AP171" i="4"/>
  <c r="AO171" i="4"/>
  <c r="AN171" i="4"/>
  <c r="M171" i="4"/>
  <c r="L171" i="4"/>
  <c r="K171" i="4"/>
  <c r="J171" i="4"/>
  <c r="H171" i="4"/>
  <c r="G171" i="4"/>
  <c r="F171" i="4"/>
  <c r="E171" i="4"/>
  <c r="D171" i="4"/>
  <c r="C171" i="4"/>
  <c r="BD170" i="4"/>
  <c r="AU170" i="4"/>
  <c r="AT170" i="4"/>
  <c r="AS170" i="4"/>
  <c r="AR170" i="4"/>
  <c r="AQ170" i="4"/>
  <c r="AP170" i="4"/>
  <c r="AO170" i="4"/>
  <c r="AN170" i="4"/>
  <c r="M170" i="4"/>
  <c r="L170" i="4"/>
  <c r="K170" i="4"/>
  <c r="J170" i="4"/>
  <c r="I170" i="4"/>
  <c r="H170" i="4"/>
  <c r="G170" i="4"/>
  <c r="F170" i="4"/>
  <c r="E170" i="4"/>
  <c r="D170" i="4"/>
  <c r="C170" i="4"/>
  <c r="BE169" i="4"/>
  <c r="AU169" i="4"/>
  <c r="AT169" i="4"/>
  <c r="AS169" i="4"/>
  <c r="AR169" i="4"/>
  <c r="I169" i="4" s="1"/>
  <c r="AQ169" i="4"/>
  <c r="AP169" i="4"/>
  <c r="AO169" i="4"/>
  <c r="AN169" i="4"/>
  <c r="M169" i="4"/>
  <c r="L169" i="4"/>
  <c r="K169" i="4"/>
  <c r="J169" i="4"/>
  <c r="H169" i="4"/>
  <c r="G169" i="4"/>
  <c r="F169" i="4"/>
  <c r="E169" i="4"/>
  <c r="D169" i="4"/>
  <c r="C169" i="4"/>
  <c r="BE168" i="4"/>
  <c r="AU168" i="4"/>
  <c r="AT168" i="4"/>
  <c r="AS168" i="4"/>
  <c r="AR168" i="4"/>
  <c r="I168" i="4" s="1"/>
  <c r="AQ168" i="4"/>
  <c r="AP168" i="4"/>
  <c r="AO168" i="4"/>
  <c r="AN168" i="4"/>
  <c r="M168" i="4"/>
  <c r="L168" i="4"/>
  <c r="K168" i="4"/>
  <c r="J168" i="4"/>
  <c r="H168" i="4"/>
  <c r="G168" i="4"/>
  <c r="F168" i="4"/>
  <c r="E168" i="4"/>
  <c r="D168" i="4"/>
  <c r="C168" i="4"/>
  <c r="BD167" i="4"/>
  <c r="AU167" i="4"/>
  <c r="AT167" i="4"/>
  <c r="AS167" i="4"/>
  <c r="AR167" i="4"/>
  <c r="I167" i="4" s="1"/>
  <c r="AQ167" i="4"/>
  <c r="AP167" i="4"/>
  <c r="AO167" i="4"/>
  <c r="AN167" i="4"/>
  <c r="M167" i="4"/>
  <c r="L167" i="4"/>
  <c r="K167" i="4"/>
  <c r="J167" i="4"/>
  <c r="H167" i="4"/>
  <c r="G167" i="4"/>
  <c r="F167" i="4"/>
  <c r="E167" i="4"/>
  <c r="D167" i="4"/>
  <c r="C167" i="4"/>
  <c r="AU166" i="4"/>
  <c r="AT166" i="4"/>
  <c r="AS166" i="4"/>
  <c r="J166" i="4" s="1"/>
  <c r="AR166" i="4"/>
  <c r="AQ166" i="4"/>
  <c r="AP166" i="4"/>
  <c r="AO166" i="4"/>
  <c r="AN166" i="4"/>
  <c r="M166" i="4"/>
  <c r="L166" i="4"/>
  <c r="K166" i="4"/>
  <c r="I166" i="4"/>
  <c r="H166" i="4"/>
  <c r="G166" i="4"/>
  <c r="F166" i="4"/>
  <c r="E166" i="4"/>
  <c r="D166" i="4"/>
  <c r="C166" i="4"/>
  <c r="BD165" i="4"/>
  <c r="AU165" i="4"/>
  <c r="AT165" i="4"/>
  <c r="AS165" i="4"/>
  <c r="J165" i="4" s="1"/>
  <c r="AR165" i="4"/>
  <c r="AQ165" i="4"/>
  <c r="H165" i="4" s="1"/>
  <c r="AP165" i="4"/>
  <c r="AO165" i="4"/>
  <c r="AN165" i="4"/>
  <c r="M165" i="4"/>
  <c r="L165" i="4"/>
  <c r="K165" i="4"/>
  <c r="I165" i="4"/>
  <c r="G165" i="4"/>
  <c r="F165" i="4"/>
  <c r="E165" i="4"/>
  <c r="D165" i="4"/>
  <c r="C165" i="4"/>
  <c r="BE164" i="4"/>
  <c r="AU164" i="4"/>
  <c r="AT164" i="4"/>
  <c r="AS164" i="4"/>
  <c r="J164" i="4" s="1"/>
  <c r="AR164" i="4"/>
  <c r="AQ164" i="4"/>
  <c r="AP164" i="4"/>
  <c r="AO164" i="4"/>
  <c r="AN164" i="4"/>
  <c r="M164" i="4"/>
  <c r="L164" i="4"/>
  <c r="K164" i="4"/>
  <c r="I164" i="4"/>
  <c r="H164" i="4"/>
  <c r="G164" i="4"/>
  <c r="F164" i="4"/>
  <c r="E164" i="4"/>
  <c r="D164" i="4"/>
  <c r="C164" i="4"/>
  <c r="BD163" i="4"/>
  <c r="K452" i="4" s="1"/>
  <c r="AU163" i="4"/>
  <c r="AT163" i="4"/>
  <c r="AS163" i="4"/>
  <c r="J163" i="4" s="1"/>
  <c r="AR163" i="4"/>
  <c r="AQ163" i="4"/>
  <c r="H163" i="4" s="1"/>
  <c r="AP163" i="4"/>
  <c r="AO163" i="4"/>
  <c r="AN163" i="4"/>
  <c r="M163" i="4"/>
  <c r="L163" i="4"/>
  <c r="K163" i="4"/>
  <c r="I163" i="4"/>
  <c r="G163" i="4"/>
  <c r="F163" i="4"/>
  <c r="E163" i="4"/>
  <c r="D163" i="4"/>
  <c r="C163" i="4"/>
  <c r="BD162" i="4"/>
  <c r="AU162" i="4"/>
  <c r="AT162" i="4"/>
  <c r="AS162" i="4"/>
  <c r="J162" i="4" s="1"/>
  <c r="AR162" i="4"/>
  <c r="I162" i="4" s="1"/>
  <c r="AQ162" i="4"/>
  <c r="AP162" i="4"/>
  <c r="AO162" i="4"/>
  <c r="AN162" i="4"/>
  <c r="M162" i="4"/>
  <c r="L162" i="4"/>
  <c r="K162" i="4"/>
  <c r="H162" i="4"/>
  <c r="G162" i="4"/>
  <c r="F162" i="4"/>
  <c r="E162" i="4"/>
  <c r="D162" i="4"/>
  <c r="C162" i="4"/>
  <c r="BE161" i="4"/>
  <c r="AU161" i="4"/>
  <c r="AT161" i="4"/>
  <c r="AS161" i="4"/>
  <c r="J161" i="4" s="1"/>
  <c r="AR161" i="4"/>
  <c r="AQ161" i="4"/>
  <c r="H161" i="4" s="1"/>
  <c r="AP161" i="4"/>
  <c r="AO161" i="4"/>
  <c r="AN161" i="4"/>
  <c r="M161" i="4"/>
  <c r="L161" i="4"/>
  <c r="K161" i="4"/>
  <c r="I161" i="4"/>
  <c r="G161" i="4"/>
  <c r="F161" i="4"/>
  <c r="E161" i="4"/>
  <c r="D161" i="4"/>
  <c r="C161" i="4"/>
  <c r="BD160" i="4"/>
  <c r="M451" i="4" s="1"/>
  <c r="L451" i="4" s="1"/>
  <c r="BA160" i="4"/>
  <c r="AU160" i="4"/>
  <c r="AT160" i="4"/>
  <c r="AS160" i="4"/>
  <c r="J160" i="4" s="1"/>
  <c r="AR160" i="4"/>
  <c r="I160" i="4" s="1"/>
  <c r="AQ160" i="4"/>
  <c r="H160" i="4" s="1"/>
  <c r="AP160" i="4"/>
  <c r="AO160" i="4"/>
  <c r="AN160" i="4"/>
  <c r="M160" i="4"/>
  <c r="L160" i="4"/>
  <c r="K160" i="4"/>
  <c r="G160" i="4"/>
  <c r="F160" i="4"/>
  <c r="E160" i="4"/>
  <c r="D160" i="4"/>
  <c r="C160" i="4"/>
  <c r="BD159" i="4"/>
  <c r="BA159" i="4"/>
  <c r="AU159" i="4"/>
  <c r="AT159" i="4"/>
  <c r="AS159" i="4"/>
  <c r="J159" i="4" s="1"/>
  <c r="AR159" i="4"/>
  <c r="AQ159" i="4"/>
  <c r="AP159" i="4"/>
  <c r="AO159" i="4"/>
  <c r="AN159" i="4"/>
  <c r="M159" i="4"/>
  <c r="L159" i="4"/>
  <c r="K159" i="4"/>
  <c r="I159" i="4"/>
  <c r="H159" i="4"/>
  <c r="G159" i="4"/>
  <c r="F159" i="4"/>
  <c r="E159" i="4"/>
  <c r="D159" i="4"/>
  <c r="C159" i="4"/>
  <c r="BE158" i="4"/>
  <c r="AU158" i="4"/>
  <c r="AT158" i="4"/>
  <c r="AS158" i="4"/>
  <c r="J158" i="4" s="1"/>
  <c r="AR158" i="4"/>
  <c r="I158" i="4" s="1"/>
  <c r="AQ158" i="4"/>
  <c r="H158" i="4" s="1"/>
  <c r="AP158" i="4"/>
  <c r="AO158" i="4"/>
  <c r="AN158" i="4"/>
  <c r="M158" i="4"/>
  <c r="L158" i="4"/>
  <c r="K158" i="4"/>
  <c r="G158" i="4"/>
  <c r="F158" i="4"/>
  <c r="E158" i="4"/>
  <c r="D158" i="4"/>
  <c r="C158" i="4"/>
  <c r="BD157" i="4"/>
  <c r="AU157" i="4"/>
  <c r="AT157" i="4"/>
  <c r="AS157" i="4"/>
  <c r="J157" i="4" s="1"/>
  <c r="AR157" i="4"/>
  <c r="AQ157" i="4"/>
  <c r="AP157" i="4"/>
  <c r="AO157" i="4"/>
  <c r="AN157" i="4"/>
  <c r="M157" i="4"/>
  <c r="L157" i="4"/>
  <c r="K157" i="4"/>
  <c r="I157" i="4"/>
  <c r="H157" i="4"/>
  <c r="G157" i="4"/>
  <c r="F157" i="4"/>
  <c r="E157" i="4"/>
  <c r="D157" i="4"/>
  <c r="C157" i="4"/>
  <c r="BD156" i="4"/>
  <c r="AU156" i="4"/>
  <c r="AT156" i="4"/>
  <c r="AS156" i="4"/>
  <c r="J156" i="4" s="1"/>
  <c r="AR156" i="4"/>
  <c r="AQ156" i="4"/>
  <c r="H156" i="4" s="1"/>
  <c r="AP156" i="4"/>
  <c r="AO156" i="4"/>
  <c r="AN156" i="4"/>
  <c r="M156" i="4"/>
  <c r="L156" i="4"/>
  <c r="K156" i="4"/>
  <c r="I156" i="4"/>
  <c r="G156" i="4"/>
  <c r="F156" i="4"/>
  <c r="E156" i="4"/>
  <c r="D156" i="4"/>
  <c r="C156" i="4"/>
  <c r="BD155" i="4"/>
  <c r="AU155" i="4"/>
  <c r="AT155" i="4"/>
  <c r="AS155" i="4"/>
  <c r="J155" i="4" s="1"/>
  <c r="AR155" i="4"/>
  <c r="AQ155" i="4"/>
  <c r="AP155" i="4"/>
  <c r="AO155" i="4"/>
  <c r="AN155" i="4"/>
  <c r="M155" i="4"/>
  <c r="L155" i="4"/>
  <c r="K155" i="4"/>
  <c r="I155" i="4"/>
  <c r="H155" i="4"/>
  <c r="G155" i="4"/>
  <c r="F155" i="4"/>
  <c r="E155" i="4"/>
  <c r="D155" i="4"/>
  <c r="C155" i="4"/>
  <c r="BE154" i="4"/>
  <c r="AU154" i="4"/>
  <c r="AT154" i="4"/>
  <c r="AS154" i="4"/>
  <c r="AR154" i="4"/>
  <c r="AQ154" i="4"/>
  <c r="H154" i="4" s="1"/>
  <c r="AP154" i="4"/>
  <c r="AO154" i="4"/>
  <c r="AN154" i="4"/>
  <c r="M154" i="4"/>
  <c r="L154" i="4"/>
  <c r="K154" i="4"/>
  <c r="J154" i="4"/>
  <c r="I154" i="4"/>
  <c r="G154" i="4"/>
  <c r="F154" i="4"/>
  <c r="E154" i="4"/>
  <c r="D154" i="4"/>
  <c r="C154" i="4"/>
  <c r="BE153" i="4"/>
  <c r="AU153" i="4"/>
  <c r="AT153" i="4"/>
  <c r="AS153" i="4"/>
  <c r="J153" i="4" s="1"/>
  <c r="AR153" i="4"/>
  <c r="AQ153" i="4"/>
  <c r="AP153" i="4"/>
  <c r="AO153" i="4"/>
  <c r="AN153" i="4"/>
  <c r="M153" i="4"/>
  <c r="L153" i="4"/>
  <c r="K153" i="4"/>
  <c r="I153" i="4"/>
  <c r="H153" i="4"/>
  <c r="G153" i="4"/>
  <c r="F153" i="4"/>
  <c r="E153" i="4"/>
  <c r="D153" i="4"/>
  <c r="C153" i="4"/>
  <c r="BE152" i="4"/>
  <c r="AU152" i="4"/>
  <c r="AT152" i="4"/>
  <c r="AS152" i="4"/>
  <c r="J152" i="4" s="1"/>
  <c r="AR152" i="4"/>
  <c r="AQ152" i="4"/>
  <c r="H152" i="4" s="1"/>
  <c r="AP152" i="4"/>
  <c r="AO152" i="4"/>
  <c r="AN152" i="4"/>
  <c r="M152" i="4"/>
  <c r="L152" i="4"/>
  <c r="K152" i="4"/>
  <c r="I152" i="4"/>
  <c r="G152" i="4"/>
  <c r="F152" i="4"/>
  <c r="E152" i="4"/>
  <c r="D152" i="4"/>
  <c r="C152" i="4"/>
  <c r="BE151" i="4"/>
  <c r="AU151" i="4"/>
  <c r="AT151" i="4"/>
  <c r="AS151" i="4"/>
  <c r="J151" i="4" s="1"/>
  <c r="AR151" i="4"/>
  <c r="AQ151" i="4"/>
  <c r="AP151" i="4"/>
  <c r="AO151" i="4"/>
  <c r="AN151" i="4"/>
  <c r="M151" i="4"/>
  <c r="L151" i="4"/>
  <c r="K151" i="4"/>
  <c r="I151" i="4"/>
  <c r="H151" i="4"/>
  <c r="G151" i="4"/>
  <c r="F151" i="4"/>
  <c r="E151" i="4"/>
  <c r="D151" i="4"/>
  <c r="C151" i="4"/>
  <c r="BE150" i="4"/>
  <c r="AU150" i="4"/>
  <c r="AT150" i="4"/>
  <c r="AS150" i="4"/>
  <c r="J150" i="4" s="1"/>
  <c r="AR150" i="4"/>
  <c r="I150" i="4" s="1"/>
  <c r="AQ150" i="4"/>
  <c r="H150" i="4" s="1"/>
  <c r="AP150" i="4"/>
  <c r="AO150" i="4"/>
  <c r="AN150" i="4"/>
  <c r="M150" i="4"/>
  <c r="L150" i="4"/>
  <c r="K150" i="4"/>
  <c r="G150" i="4"/>
  <c r="F150" i="4"/>
  <c r="E150" i="4"/>
  <c r="D150" i="4"/>
  <c r="C150" i="4"/>
  <c r="BE149" i="4"/>
  <c r="AU149" i="4"/>
  <c r="AT149" i="4"/>
  <c r="AS149" i="4"/>
  <c r="J149" i="4" s="1"/>
  <c r="AR149" i="4"/>
  <c r="AQ149" i="4"/>
  <c r="AP149" i="4"/>
  <c r="AO149" i="4"/>
  <c r="AN149" i="4"/>
  <c r="M149" i="4"/>
  <c r="L149" i="4"/>
  <c r="K149" i="4"/>
  <c r="I149" i="4"/>
  <c r="H149" i="4"/>
  <c r="G149" i="4"/>
  <c r="F149" i="4"/>
  <c r="E149" i="4"/>
  <c r="D149" i="4"/>
  <c r="C149" i="4"/>
  <c r="BE148" i="4"/>
  <c r="AU148" i="4"/>
  <c r="AT148" i="4"/>
  <c r="AS148" i="4"/>
  <c r="J148" i="4" s="1"/>
  <c r="AR148" i="4"/>
  <c r="AQ148" i="4"/>
  <c r="H148" i="4" s="1"/>
  <c r="AP148" i="4"/>
  <c r="AO148" i="4"/>
  <c r="AN148" i="4"/>
  <c r="M148" i="4"/>
  <c r="L148" i="4"/>
  <c r="K148" i="4"/>
  <c r="I148" i="4"/>
  <c r="G148" i="4"/>
  <c r="F148" i="4"/>
  <c r="E148" i="4"/>
  <c r="D148" i="4"/>
  <c r="C148" i="4"/>
  <c r="BE147" i="4"/>
  <c r="AU147" i="4"/>
  <c r="AT147" i="4"/>
  <c r="AS147" i="4"/>
  <c r="J147" i="4" s="1"/>
  <c r="AR147" i="4"/>
  <c r="AQ147" i="4"/>
  <c r="AP147" i="4"/>
  <c r="AO147" i="4"/>
  <c r="AN147" i="4"/>
  <c r="M147" i="4"/>
  <c r="L147" i="4"/>
  <c r="K147" i="4"/>
  <c r="I147" i="4"/>
  <c r="H147" i="4"/>
  <c r="G147" i="4"/>
  <c r="F147" i="4"/>
  <c r="E147" i="4"/>
  <c r="D147" i="4"/>
  <c r="C147" i="4"/>
  <c r="BD146" i="4"/>
  <c r="AU146" i="4"/>
  <c r="AT146" i="4"/>
  <c r="AS146" i="4"/>
  <c r="AR146" i="4"/>
  <c r="AQ146" i="4"/>
  <c r="H146" i="4" s="1"/>
  <c r="AP146" i="4"/>
  <c r="AO146" i="4"/>
  <c r="AN146" i="4"/>
  <c r="M146" i="4"/>
  <c r="L146" i="4"/>
  <c r="K146" i="4"/>
  <c r="J146" i="4"/>
  <c r="I146" i="4"/>
  <c r="G146" i="4"/>
  <c r="F146" i="4"/>
  <c r="E146" i="4"/>
  <c r="D146" i="4"/>
  <c r="C146" i="4"/>
  <c r="AU145" i="4"/>
  <c r="AT145" i="4"/>
  <c r="AS145" i="4"/>
  <c r="J145" i="4" s="1"/>
  <c r="AR145" i="4"/>
  <c r="I145" i="4" s="1"/>
  <c r="AQ145" i="4"/>
  <c r="AP145" i="4"/>
  <c r="AO145" i="4"/>
  <c r="AN145" i="4"/>
  <c r="M145" i="4"/>
  <c r="L145" i="4"/>
  <c r="K145" i="4"/>
  <c r="H145" i="4"/>
  <c r="G145" i="4"/>
  <c r="F145" i="4"/>
  <c r="E145" i="4"/>
  <c r="D145" i="4"/>
  <c r="C145" i="4"/>
  <c r="BE144" i="4"/>
  <c r="AU144" i="4"/>
  <c r="AT144" i="4"/>
  <c r="AS144" i="4"/>
  <c r="J144" i="4" s="1"/>
  <c r="AR144" i="4"/>
  <c r="I144" i="4" s="1"/>
  <c r="AQ144" i="4"/>
  <c r="AP144" i="4"/>
  <c r="AO144" i="4"/>
  <c r="AN144" i="4"/>
  <c r="M144" i="4"/>
  <c r="L144" i="4"/>
  <c r="K144" i="4"/>
  <c r="H144" i="4"/>
  <c r="G144" i="4"/>
  <c r="F144" i="4"/>
  <c r="E144" i="4"/>
  <c r="D144" i="4"/>
  <c r="C144" i="4"/>
  <c r="BD143" i="4"/>
  <c r="AU143" i="4"/>
  <c r="AT143" i="4"/>
  <c r="AS143" i="4"/>
  <c r="AR143" i="4"/>
  <c r="I143" i="4" s="1"/>
  <c r="AQ143" i="4"/>
  <c r="AP143" i="4"/>
  <c r="AO143" i="4"/>
  <c r="AN143" i="4"/>
  <c r="M143" i="4"/>
  <c r="L143" i="4"/>
  <c r="K143" i="4"/>
  <c r="J143" i="4"/>
  <c r="H143" i="4"/>
  <c r="G143" i="4"/>
  <c r="F143" i="4"/>
  <c r="E143" i="4"/>
  <c r="D143" i="4"/>
  <c r="C143" i="4"/>
  <c r="AU142" i="4"/>
  <c r="AT142" i="4"/>
  <c r="AS142" i="4"/>
  <c r="AR142" i="4"/>
  <c r="I142" i="4" s="1"/>
  <c r="AQ142" i="4"/>
  <c r="H142" i="4" s="1"/>
  <c r="AP142" i="4"/>
  <c r="AO142" i="4"/>
  <c r="AN142" i="4"/>
  <c r="M142" i="4"/>
  <c r="L142" i="4"/>
  <c r="K142" i="4"/>
  <c r="J142" i="4"/>
  <c r="G142" i="4"/>
  <c r="F142" i="4"/>
  <c r="E142" i="4"/>
  <c r="D142" i="4"/>
  <c r="C142" i="4"/>
  <c r="BD141" i="4"/>
  <c r="AU141" i="4"/>
  <c r="AT141" i="4"/>
  <c r="AS141" i="4"/>
  <c r="AR141" i="4"/>
  <c r="AQ141" i="4"/>
  <c r="H141" i="4" s="1"/>
  <c r="AP141" i="4"/>
  <c r="AO141" i="4"/>
  <c r="AN141" i="4"/>
  <c r="M141" i="4"/>
  <c r="L141" i="4"/>
  <c r="K141" i="4"/>
  <c r="J141" i="4"/>
  <c r="I141" i="4"/>
  <c r="G141" i="4"/>
  <c r="F141" i="4"/>
  <c r="E141" i="4"/>
  <c r="D141" i="4"/>
  <c r="C141" i="4"/>
  <c r="BD140" i="4"/>
  <c r="AU140" i="4"/>
  <c r="AT140" i="4"/>
  <c r="AS140" i="4"/>
  <c r="J140" i="4" s="1"/>
  <c r="AR140" i="4"/>
  <c r="AQ140" i="4"/>
  <c r="H140" i="4" s="1"/>
  <c r="AP140" i="4"/>
  <c r="AO140" i="4"/>
  <c r="AN140" i="4"/>
  <c r="M140" i="4"/>
  <c r="L140" i="4"/>
  <c r="K140" i="4"/>
  <c r="I140" i="4"/>
  <c r="G140" i="4"/>
  <c r="F140" i="4"/>
  <c r="E140" i="4"/>
  <c r="D140" i="4"/>
  <c r="C140" i="4"/>
  <c r="BE139" i="4"/>
  <c r="AU139" i="4"/>
  <c r="AT139" i="4"/>
  <c r="AS139" i="4"/>
  <c r="J139" i="4" s="1"/>
  <c r="AR139" i="4"/>
  <c r="AQ139" i="4"/>
  <c r="H139" i="4" s="1"/>
  <c r="AP139" i="4"/>
  <c r="AO139" i="4"/>
  <c r="AN139" i="4"/>
  <c r="M139" i="4"/>
  <c r="L139" i="4"/>
  <c r="K139" i="4"/>
  <c r="I139" i="4"/>
  <c r="G139" i="4"/>
  <c r="F139" i="4"/>
  <c r="E139" i="4"/>
  <c r="D139" i="4"/>
  <c r="C139" i="4"/>
  <c r="BE138" i="4"/>
  <c r="AU138" i="4"/>
  <c r="AT138" i="4"/>
  <c r="AS138" i="4"/>
  <c r="AR138" i="4"/>
  <c r="I138" i="4" s="1"/>
  <c r="AQ138" i="4"/>
  <c r="AP138" i="4"/>
  <c r="AO138" i="4"/>
  <c r="AN138" i="4"/>
  <c r="M138" i="4"/>
  <c r="L138" i="4"/>
  <c r="K138" i="4"/>
  <c r="J138" i="4"/>
  <c r="H138" i="4"/>
  <c r="G138" i="4"/>
  <c r="F138" i="4"/>
  <c r="E138" i="4"/>
  <c r="D138" i="4"/>
  <c r="C138" i="4"/>
  <c r="BE137" i="4"/>
  <c r="AU137" i="4"/>
  <c r="AT137" i="4"/>
  <c r="AS137" i="4"/>
  <c r="J137" i="4" s="1"/>
  <c r="AR137" i="4"/>
  <c r="I137" i="4" s="1"/>
  <c r="AQ137" i="4"/>
  <c r="AP137" i="4"/>
  <c r="AO137" i="4"/>
  <c r="AN137" i="4"/>
  <c r="M137" i="4"/>
  <c r="L137" i="4"/>
  <c r="K137" i="4"/>
  <c r="H137" i="4"/>
  <c r="G137" i="4"/>
  <c r="F137" i="4"/>
  <c r="E137" i="4"/>
  <c r="D137" i="4"/>
  <c r="C137" i="4"/>
  <c r="BE136" i="4"/>
  <c r="AU136" i="4"/>
  <c r="AT136" i="4"/>
  <c r="AS136" i="4"/>
  <c r="AR136" i="4"/>
  <c r="I136" i="4" s="1"/>
  <c r="AQ136" i="4"/>
  <c r="AP136" i="4"/>
  <c r="AO136" i="4"/>
  <c r="AN136" i="4"/>
  <c r="M136" i="4"/>
  <c r="L136" i="4"/>
  <c r="K136" i="4"/>
  <c r="J136" i="4"/>
  <c r="H136" i="4"/>
  <c r="G136" i="4"/>
  <c r="F136" i="4"/>
  <c r="E136" i="4"/>
  <c r="D136" i="4"/>
  <c r="C136" i="4"/>
  <c r="BE135" i="4"/>
  <c r="AU135" i="4"/>
  <c r="AT135" i="4"/>
  <c r="AS135" i="4"/>
  <c r="J135" i="4" s="1"/>
  <c r="AR135" i="4"/>
  <c r="I135" i="4" s="1"/>
  <c r="AQ135" i="4"/>
  <c r="AP135" i="4"/>
  <c r="AO135" i="4"/>
  <c r="AN135" i="4"/>
  <c r="M135" i="4"/>
  <c r="L135" i="4"/>
  <c r="K135" i="4"/>
  <c r="H135" i="4"/>
  <c r="G135" i="4"/>
  <c r="F135" i="4"/>
  <c r="E135" i="4"/>
  <c r="D135" i="4"/>
  <c r="C135" i="4"/>
  <c r="BE134" i="4"/>
  <c r="AU134" i="4"/>
  <c r="AT134" i="4"/>
  <c r="AS134" i="4"/>
  <c r="AR134" i="4"/>
  <c r="I134" i="4" s="1"/>
  <c r="AQ134" i="4"/>
  <c r="AP134" i="4"/>
  <c r="AO134" i="4"/>
  <c r="AN134" i="4"/>
  <c r="M134" i="4"/>
  <c r="L134" i="4"/>
  <c r="K134" i="4"/>
  <c r="J134" i="4"/>
  <c r="H134" i="4"/>
  <c r="G134" i="4"/>
  <c r="F134" i="4"/>
  <c r="E134" i="4"/>
  <c r="D134" i="4"/>
  <c r="C134" i="4"/>
  <c r="BE133" i="4"/>
  <c r="AU133" i="4"/>
  <c r="AT133" i="4"/>
  <c r="AS133" i="4"/>
  <c r="J133" i="4" s="1"/>
  <c r="AR133" i="4"/>
  <c r="I133" i="4" s="1"/>
  <c r="AQ133" i="4"/>
  <c r="AP133" i="4"/>
  <c r="AO133" i="4"/>
  <c r="AN133" i="4"/>
  <c r="M133" i="4"/>
  <c r="L133" i="4"/>
  <c r="K133" i="4"/>
  <c r="H133" i="4"/>
  <c r="G133" i="4"/>
  <c r="F133" i="4"/>
  <c r="E133" i="4"/>
  <c r="D133" i="4"/>
  <c r="C133" i="4"/>
  <c r="BE132" i="4"/>
  <c r="AU132" i="4"/>
  <c r="AT132" i="4"/>
  <c r="AS132" i="4"/>
  <c r="AR132" i="4"/>
  <c r="I132" i="4" s="1"/>
  <c r="AQ132" i="4"/>
  <c r="AP132" i="4"/>
  <c r="AO132" i="4"/>
  <c r="AN132" i="4"/>
  <c r="M132" i="4"/>
  <c r="L132" i="4"/>
  <c r="K132" i="4"/>
  <c r="J132" i="4"/>
  <c r="H132" i="4"/>
  <c r="G132" i="4"/>
  <c r="F132" i="4"/>
  <c r="E132" i="4"/>
  <c r="D132" i="4"/>
  <c r="C132" i="4"/>
  <c r="AU131" i="4"/>
  <c r="AT131" i="4"/>
  <c r="AS131" i="4"/>
  <c r="J131" i="4" s="1"/>
  <c r="AR131" i="4"/>
  <c r="I131" i="4" s="1"/>
  <c r="AQ131" i="4"/>
  <c r="H131" i="4" s="1"/>
  <c r="AP131" i="4"/>
  <c r="AO131" i="4"/>
  <c r="AN131" i="4"/>
  <c r="M131" i="4"/>
  <c r="L131" i="4"/>
  <c r="K131" i="4"/>
  <c r="G131" i="4"/>
  <c r="F131" i="4"/>
  <c r="E131" i="4"/>
  <c r="D131" i="4"/>
  <c r="C131" i="4"/>
  <c r="BE130" i="4"/>
  <c r="AU130" i="4"/>
  <c r="AT130" i="4"/>
  <c r="AS130" i="4"/>
  <c r="AR130" i="4"/>
  <c r="AQ130" i="4"/>
  <c r="H130" i="4" s="1"/>
  <c r="AP130" i="4"/>
  <c r="AO130" i="4"/>
  <c r="AN130" i="4"/>
  <c r="M130" i="4"/>
  <c r="L130" i="4"/>
  <c r="K130" i="4"/>
  <c r="J130" i="4"/>
  <c r="I130" i="4"/>
  <c r="G130" i="4"/>
  <c r="F130" i="4"/>
  <c r="E130" i="4"/>
  <c r="D130" i="4"/>
  <c r="C130" i="4"/>
  <c r="BE129" i="4"/>
  <c r="AU129" i="4"/>
  <c r="AT129" i="4"/>
  <c r="AS129" i="4"/>
  <c r="J129" i="4" s="1"/>
  <c r="AR129" i="4"/>
  <c r="I129" i="4" s="1"/>
  <c r="AQ129" i="4"/>
  <c r="H129" i="4" s="1"/>
  <c r="AP129" i="4"/>
  <c r="AO129" i="4"/>
  <c r="AN129" i="4"/>
  <c r="M129" i="4"/>
  <c r="L129" i="4"/>
  <c r="K129" i="4"/>
  <c r="G129" i="4"/>
  <c r="F129" i="4"/>
  <c r="E129" i="4"/>
  <c r="D129" i="4"/>
  <c r="C129" i="4"/>
  <c r="AU128" i="4"/>
  <c r="AT128" i="4"/>
  <c r="AS128" i="4"/>
  <c r="AR128" i="4"/>
  <c r="AQ128" i="4"/>
  <c r="AP128" i="4"/>
  <c r="AO128" i="4"/>
  <c r="AN128" i="4"/>
  <c r="M128" i="4"/>
  <c r="L128" i="4"/>
  <c r="K128" i="4"/>
  <c r="J128" i="4"/>
  <c r="I128" i="4"/>
  <c r="H128" i="4"/>
  <c r="G128" i="4"/>
  <c r="F128" i="4"/>
  <c r="E128" i="4"/>
  <c r="D128" i="4"/>
  <c r="C128" i="4"/>
  <c r="BE127" i="4"/>
  <c r="AU127" i="4"/>
  <c r="AT127" i="4"/>
  <c r="AS127" i="4"/>
  <c r="AR127" i="4"/>
  <c r="I127" i="4" s="1"/>
  <c r="AQ127" i="4"/>
  <c r="H127" i="4" s="1"/>
  <c r="AP127" i="4"/>
  <c r="AO127" i="4"/>
  <c r="AN127" i="4"/>
  <c r="M127" i="4"/>
  <c r="L127" i="4"/>
  <c r="K127" i="4"/>
  <c r="J127" i="4"/>
  <c r="G127" i="4"/>
  <c r="F127" i="4"/>
  <c r="E127" i="4"/>
  <c r="D127" i="4"/>
  <c r="C127" i="4"/>
  <c r="BE126" i="4"/>
  <c r="AU126" i="4"/>
  <c r="AT126" i="4"/>
  <c r="AS126" i="4"/>
  <c r="AR126" i="4"/>
  <c r="AQ126" i="4"/>
  <c r="AP126" i="4"/>
  <c r="AO126" i="4"/>
  <c r="AN126" i="4"/>
  <c r="M126" i="4"/>
  <c r="L126" i="4"/>
  <c r="K126" i="4"/>
  <c r="J126" i="4"/>
  <c r="I126" i="4"/>
  <c r="H126" i="4"/>
  <c r="G126" i="4"/>
  <c r="F126" i="4"/>
  <c r="E126" i="4"/>
  <c r="D126" i="4"/>
  <c r="C126" i="4"/>
  <c r="BE125" i="4"/>
  <c r="AU125" i="4"/>
  <c r="AT125" i="4"/>
  <c r="AS125" i="4"/>
  <c r="AR125" i="4"/>
  <c r="I125" i="4" s="1"/>
  <c r="AQ125" i="4"/>
  <c r="H125" i="4" s="1"/>
  <c r="AP125" i="4"/>
  <c r="AO125" i="4"/>
  <c r="AN125" i="4"/>
  <c r="M125" i="4"/>
  <c r="L125" i="4"/>
  <c r="K125" i="4"/>
  <c r="J125" i="4"/>
  <c r="G125" i="4"/>
  <c r="F125" i="4"/>
  <c r="E125" i="4"/>
  <c r="D125" i="4"/>
  <c r="C125" i="4"/>
  <c r="AU124" i="4"/>
  <c r="AT124" i="4"/>
  <c r="AS124" i="4"/>
  <c r="J124" i="4" s="1"/>
  <c r="AR124" i="4"/>
  <c r="AQ124" i="4"/>
  <c r="AP124" i="4"/>
  <c r="AO124" i="4"/>
  <c r="AN124" i="4"/>
  <c r="M124" i="4"/>
  <c r="L124" i="4"/>
  <c r="K124" i="4"/>
  <c r="I124" i="4"/>
  <c r="H124" i="4"/>
  <c r="G124" i="4"/>
  <c r="F124" i="4"/>
  <c r="E124" i="4"/>
  <c r="D124" i="4"/>
  <c r="C124" i="4"/>
  <c r="BD123" i="4"/>
  <c r="AU123" i="4"/>
  <c r="AT123" i="4"/>
  <c r="AS123" i="4"/>
  <c r="J123" i="4" s="1"/>
  <c r="AR123" i="4"/>
  <c r="AQ123" i="4"/>
  <c r="H123" i="4" s="1"/>
  <c r="AP123" i="4"/>
  <c r="AO123" i="4"/>
  <c r="AN123" i="4"/>
  <c r="M123" i="4"/>
  <c r="L123" i="4"/>
  <c r="K123" i="4"/>
  <c r="I123" i="4"/>
  <c r="G123" i="4"/>
  <c r="F123" i="4"/>
  <c r="E123" i="4"/>
  <c r="D123" i="4"/>
  <c r="C123" i="4"/>
  <c r="AU122" i="4"/>
  <c r="AT122" i="4"/>
  <c r="AS122" i="4"/>
  <c r="J122" i="4" s="1"/>
  <c r="AR122" i="4"/>
  <c r="I122" i="4" s="1"/>
  <c r="AQ122" i="4"/>
  <c r="AP122" i="4"/>
  <c r="AO122" i="4"/>
  <c r="AN122" i="4"/>
  <c r="M122" i="4"/>
  <c r="L122" i="4"/>
  <c r="K122" i="4"/>
  <c r="H122" i="4"/>
  <c r="G122" i="4"/>
  <c r="F122" i="4"/>
  <c r="E122" i="4"/>
  <c r="D122" i="4"/>
  <c r="C122" i="4"/>
  <c r="BE121" i="4"/>
  <c r="AU121" i="4"/>
  <c r="AT121" i="4"/>
  <c r="AS121" i="4"/>
  <c r="AR121" i="4"/>
  <c r="I121" i="4" s="1"/>
  <c r="AQ121" i="4"/>
  <c r="AP121" i="4"/>
  <c r="AO121" i="4"/>
  <c r="AN121" i="4"/>
  <c r="M121" i="4"/>
  <c r="L121" i="4"/>
  <c r="K121" i="4"/>
  <c r="J121" i="4"/>
  <c r="H121" i="4"/>
  <c r="G121" i="4"/>
  <c r="F121" i="4"/>
  <c r="E121" i="4"/>
  <c r="D121" i="4"/>
  <c r="C121" i="4"/>
  <c r="BD120" i="4"/>
  <c r="AU120" i="4"/>
  <c r="AT120" i="4"/>
  <c r="AS120" i="4"/>
  <c r="J120" i="4" s="1"/>
  <c r="AR120" i="4"/>
  <c r="I120" i="4" s="1"/>
  <c r="AQ120" i="4"/>
  <c r="AP120" i="4"/>
  <c r="AO120" i="4"/>
  <c r="AN120" i="4"/>
  <c r="M120" i="4"/>
  <c r="L120" i="4"/>
  <c r="K120" i="4"/>
  <c r="H120" i="4"/>
  <c r="G120" i="4"/>
  <c r="F120" i="4"/>
  <c r="E120" i="4"/>
  <c r="D120" i="4"/>
  <c r="C120" i="4"/>
  <c r="BD119" i="4"/>
  <c r="AU119" i="4"/>
  <c r="AT119" i="4"/>
  <c r="AS119" i="4"/>
  <c r="AR119" i="4"/>
  <c r="I119" i="4" s="1"/>
  <c r="AQ119" i="4"/>
  <c r="AP119" i="4"/>
  <c r="AO119" i="4"/>
  <c r="AN119" i="4"/>
  <c r="M119" i="4"/>
  <c r="L119" i="4"/>
  <c r="K119" i="4"/>
  <c r="J119" i="4"/>
  <c r="H119" i="4"/>
  <c r="G119" i="4"/>
  <c r="F119" i="4"/>
  <c r="E119" i="4"/>
  <c r="D119" i="4"/>
  <c r="C119" i="4"/>
  <c r="BE118" i="4"/>
  <c r="AU118" i="4"/>
  <c r="AT118" i="4"/>
  <c r="AS118" i="4"/>
  <c r="J118" i="4" s="1"/>
  <c r="AR118" i="4"/>
  <c r="I118" i="4" s="1"/>
  <c r="AQ118" i="4"/>
  <c r="AP118" i="4"/>
  <c r="AO118" i="4"/>
  <c r="AN118" i="4"/>
  <c r="M118" i="4"/>
  <c r="L118" i="4"/>
  <c r="K118" i="4"/>
  <c r="H118" i="4"/>
  <c r="G118" i="4"/>
  <c r="F118" i="4"/>
  <c r="E118" i="4"/>
  <c r="D118" i="4"/>
  <c r="C118" i="4"/>
  <c r="BE117" i="4"/>
  <c r="AU117" i="4"/>
  <c r="AT117" i="4"/>
  <c r="AS117" i="4"/>
  <c r="AR117" i="4"/>
  <c r="I117" i="4" s="1"/>
  <c r="AQ117" i="4"/>
  <c r="AP117" i="4"/>
  <c r="AO117" i="4"/>
  <c r="AN117" i="4"/>
  <c r="M117" i="4"/>
  <c r="L117" i="4"/>
  <c r="K117" i="4"/>
  <c r="J117" i="4"/>
  <c r="H117" i="4"/>
  <c r="G117" i="4"/>
  <c r="F117" i="4"/>
  <c r="E117" i="4"/>
  <c r="D117" i="4"/>
  <c r="C117" i="4"/>
  <c r="BD116" i="4"/>
  <c r="AU116" i="4"/>
  <c r="AT116" i="4"/>
  <c r="AS116" i="4"/>
  <c r="J116" i="4" s="1"/>
  <c r="AR116" i="4"/>
  <c r="I116" i="4" s="1"/>
  <c r="AQ116" i="4"/>
  <c r="AP116" i="4"/>
  <c r="AO116" i="4"/>
  <c r="AN116" i="4"/>
  <c r="M116" i="4"/>
  <c r="L116" i="4"/>
  <c r="K116" i="4"/>
  <c r="H116" i="4"/>
  <c r="G116" i="4"/>
  <c r="F116" i="4"/>
  <c r="E116" i="4"/>
  <c r="D116" i="4"/>
  <c r="C116" i="4"/>
  <c r="AU115" i="4"/>
  <c r="AT115" i="4"/>
  <c r="AS115" i="4"/>
  <c r="AR115" i="4"/>
  <c r="AQ115" i="4"/>
  <c r="H115" i="4" s="1"/>
  <c r="AP115" i="4"/>
  <c r="AO115" i="4"/>
  <c r="AN115" i="4"/>
  <c r="M115" i="4"/>
  <c r="L115" i="4"/>
  <c r="K115" i="4"/>
  <c r="J115" i="4"/>
  <c r="I115" i="4"/>
  <c r="G115" i="4"/>
  <c r="F115" i="4"/>
  <c r="E115" i="4"/>
  <c r="D115" i="4"/>
  <c r="C115" i="4"/>
  <c r="BD114" i="4"/>
  <c r="AU114" i="4"/>
  <c r="AT114" i="4"/>
  <c r="AS114" i="4"/>
  <c r="J114" i="4" s="1"/>
  <c r="AR114" i="4"/>
  <c r="I114" i="4" s="1"/>
  <c r="AQ114" i="4"/>
  <c r="H114" i="4" s="1"/>
  <c r="AP114" i="4"/>
  <c r="AO114" i="4"/>
  <c r="AN114" i="4"/>
  <c r="M114" i="4"/>
  <c r="L114" i="4"/>
  <c r="K114" i="4"/>
  <c r="G114" i="4"/>
  <c r="F114" i="4"/>
  <c r="E114" i="4"/>
  <c r="D114" i="4"/>
  <c r="C114" i="4"/>
  <c r="BD113" i="4"/>
  <c r="AU113" i="4"/>
  <c r="AT113" i="4"/>
  <c r="AS113" i="4"/>
  <c r="AR113" i="4"/>
  <c r="AQ113" i="4"/>
  <c r="H113" i="4" s="1"/>
  <c r="AP113" i="4"/>
  <c r="AO113" i="4"/>
  <c r="AN113" i="4"/>
  <c r="M113" i="4"/>
  <c r="L113" i="4"/>
  <c r="K113" i="4"/>
  <c r="J113" i="4"/>
  <c r="I113" i="4"/>
  <c r="G113" i="4"/>
  <c r="F113" i="4"/>
  <c r="E113" i="4"/>
  <c r="D113" i="4"/>
  <c r="C113" i="4"/>
  <c r="BD112" i="4"/>
  <c r="AU112" i="4"/>
  <c r="AT112" i="4"/>
  <c r="AS112" i="4"/>
  <c r="J112" i="4" s="1"/>
  <c r="AR112" i="4"/>
  <c r="I112" i="4" s="1"/>
  <c r="AQ112" i="4"/>
  <c r="H112" i="4" s="1"/>
  <c r="AP112" i="4"/>
  <c r="AO112" i="4"/>
  <c r="AN112" i="4"/>
  <c r="M112" i="4"/>
  <c r="L112" i="4"/>
  <c r="K112" i="4"/>
  <c r="G112" i="4"/>
  <c r="F112" i="4"/>
  <c r="E112" i="4"/>
  <c r="D112" i="4"/>
  <c r="C112" i="4"/>
  <c r="AU111" i="4"/>
  <c r="AT111" i="4"/>
  <c r="AS111" i="4"/>
  <c r="AR111" i="4"/>
  <c r="AQ111" i="4"/>
  <c r="AP111" i="4"/>
  <c r="AO111" i="4"/>
  <c r="AN111" i="4"/>
  <c r="M111" i="4"/>
  <c r="L111" i="4"/>
  <c r="K111" i="4"/>
  <c r="J111" i="4"/>
  <c r="I111" i="4"/>
  <c r="H111" i="4"/>
  <c r="G111" i="4"/>
  <c r="F111" i="4"/>
  <c r="E111" i="4"/>
  <c r="D111" i="4"/>
  <c r="C111" i="4"/>
  <c r="BE110" i="4"/>
  <c r="AU110" i="4"/>
  <c r="AT110" i="4"/>
  <c r="AS110" i="4"/>
  <c r="AR110" i="4"/>
  <c r="I110" i="4" s="1"/>
  <c r="AQ110" i="4"/>
  <c r="H110" i="4" s="1"/>
  <c r="AP110" i="4"/>
  <c r="AO110" i="4"/>
  <c r="AN110" i="4"/>
  <c r="M110" i="4"/>
  <c r="L110" i="4"/>
  <c r="K110" i="4"/>
  <c r="J110" i="4"/>
  <c r="G110" i="4"/>
  <c r="F110" i="4"/>
  <c r="E110" i="4"/>
  <c r="D110" i="4"/>
  <c r="C110" i="4"/>
  <c r="BE109" i="4"/>
  <c r="AU109" i="4"/>
  <c r="AT109" i="4"/>
  <c r="AS109" i="4"/>
  <c r="AR109" i="4"/>
  <c r="AQ109" i="4"/>
  <c r="AP109" i="4"/>
  <c r="AO109" i="4"/>
  <c r="AN109" i="4"/>
  <c r="M109" i="4"/>
  <c r="L109" i="4"/>
  <c r="K109" i="4"/>
  <c r="J109" i="4"/>
  <c r="I109" i="4"/>
  <c r="H109" i="4"/>
  <c r="G109" i="4"/>
  <c r="F109" i="4"/>
  <c r="E109" i="4"/>
  <c r="D109" i="4"/>
  <c r="C109" i="4"/>
  <c r="BE108" i="4"/>
  <c r="AU108" i="4"/>
  <c r="AT108" i="4"/>
  <c r="AS108" i="4"/>
  <c r="AR108" i="4"/>
  <c r="I108" i="4" s="1"/>
  <c r="AQ108" i="4"/>
  <c r="H108" i="4" s="1"/>
  <c r="AP108" i="4"/>
  <c r="AO108" i="4"/>
  <c r="AN108" i="4"/>
  <c r="M108" i="4"/>
  <c r="L108" i="4"/>
  <c r="K108" i="4"/>
  <c r="J108" i="4"/>
  <c r="G108" i="4"/>
  <c r="F108" i="4"/>
  <c r="E108" i="4"/>
  <c r="D108" i="4"/>
  <c r="C108" i="4"/>
  <c r="BE107" i="4"/>
  <c r="AU107" i="4"/>
  <c r="AT107" i="4"/>
  <c r="AS107" i="4"/>
  <c r="AR107" i="4"/>
  <c r="AQ107" i="4"/>
  <c r="AP107" i="4"/>
  <c r="AO107" i="4"/>
  <c r="AN107" i="4"/>
  <c r="M107" i="4"/>
  <c r="L107" i="4"/>
  <c r="K107" i="4"/>
  <c r="J107" i="4"/>
  <c r="I107" i="4"/>
  <c r="H107" i="4"/>
  <c r="G107" i="4"/>
  <c r="F107" i="4"/>
  <c r="E107" i="4"/>
  <c r="D107" i="4"/>
  <c r="C107" i="4"/>
  <c r="AU106" i="4"/>
  <c r="AT106" i="4"/>
  <c r="AS106" i="4"/>
  <c r="J106" i="4" s="1"/>
  <c r="AR106" i="4"/>
  <c r="AQ106" i="4"/>
  <c r="H106" i="4" s="1"/>
  <c r="AP106" i="4"/>
  <c r="AO106" i="4"/>
  <c r="AN106" i="4"/>
  <c r="M106" i="4"/>
  <c r="L106" i="4"/>
  <c r="K106" i="4"/>
  <c r="I106" i="4"/>
  <c r="G106" i="4"/>
  <c r="F106" i="4"/>
  <c r="E106" i="4"/>
  <c r="D106" i="4"/>
  <c r="C106" i="4"/>
  <c r="BE105" i="4"/>
  <c r="AU105" i="4"/>
  <c r="AT105" i="4"/>
  <c r="AS105" i="4"/>
  <c r="J105" i="4" s="1"/>
  <c r="AR105" i="4"/>
  <c r="AQ105" i="4"/>
  <c r="AP105" i="4"/>
  <c r="AO105" i="4"/>
  <c r="AN105" i="4"/>
  <c r="M105" i="4"/>
  <c r="L105" i="4"/>
  <c r="K105" i="4"/>
  <c r="I105" i="4"/>
  <c r="H105" i="4"/>
  <c r="G105" i="4"/>
  <c r="F105" i="4"/>
  <c r="E105" i="4"/>
  <c r="D105" i="4"/>
  <c r="C105" i="4"/>
  <c r="BE104" i="4"/>
  <c r="AU104" i="4"/>
  <c r="AT104" i="4"/>
  <c r="AS104" i="4"/>
  <c r="J104" i="4" s="1"/>
  <c r="AR104" i="4"/>
  <c r="AQ104" i="4"/>
  <c r="H104" i="4" s="1"/>
  <c r="AP104" i="4"/>
  <c r="AO104" i="4"/>
  <c r="AN104" i="4"/>
  <c r="M104" i="4"/>
  <c r="L104" i="4"/>
  <c r="K104" i="4"/>
  <c r="I104" i="4"/>
  <c r="G104" i="4"/>
  <c r="F104" i="4"/>
  <c r="E104" i="4"/>
  <c r="D104" i="4"/>
  <c r="C104" i="4"/>
  <c r="BE103" i="4"/>
  <c r="AU103" i="4"/>
  <c r="AT103" i="4"/>
  <c r="AS103" i="4"/>
  <c r="J103" i="4" s="1"/>
  <c r="AR103" i="4"/>
  <c r="AQ103" i="4"/>
  <c r="AP103" i="4"/>
  <c r="AO103" i="4"/>
  <c r="AN103" i="4"/>
  <c r="M103" i="4"/>
  <c r="L103" i="4"/>
  <c r="K103" i="4"/>
  <c r="I103" i="4"/>
  <c r="H103" i="4"/>
  <c r="G103" i="4"/>
  <c r="F103" i="4"/>
  <c r="E103" i="4"/>
  <c r="D103" i="4"/>
  <c r="C103" i="4"/>
  <c r="BE102" i="4"/>
  <c r="AU102" i="4"/>
  <c r="AT102" i="4"/>
  <c r="AS102" i="4"/>
  <c r="J102" i="4" s="1"/>
  <c r="AR102" i="4"/>
  <c r="AQ102" i="4"/>
  <c r="H102" i="4" s="1"/>
  <c r="AP102" i="4"/>
  <c r="AO102" i="4"/>
  <c r="AN102" i="4"/>
  <c r="M102" i="4"/>
  <c r="L102" i="4"/>
  <c r="K102" i="4"/>
  <c r="I102" i="4"/>
  <c r="G102" i="4"/>
  <c r="F102" i="4"/>
  <c r="E102" i="4"/>
  <c r="D102" i="4"/>
  <c r="C102" i="4"/>
  <c r="BE101" i="4"/>
  <c r="AU101" i="4"/>
  <c r="AT101" i="4"/>
  <c r="AS101" i="4"/>
  <c r="J101" i="4" s="1"/>
  <c r="AR101" i="4"/>
  <c r="AQ101" i="4"/>
  <c r="AP101" i="4"/>
  <c r="AO101" i="4"/>
  <c r="AN101" i="4"/>
  <c r="M101" i="4"/>
  <c r="L101" i="4"/>
  <c r="K101" i="4"/>
  <c r="I101" i="4"/>
  <c r="H101" i="4"/>
  <c r="G101" i="4"/>
  <c r="F101" i="4"/>
  <c r="E101" i="4"/>
  <c r="D101" i="4"/>
  <c r="C101" i="4"/>
  <c r="BE100" i="4"/>
  <c r="AU100" i="4"/>
  <c r="AT100" i="4"/>
  <c r="AS100" i="4"/>
  <c r="J100" i="4" s="1"/>
  <c r="AR100" i="4"/>
  <c r="AQ100" i="4"/>
  <c r="H100" i="4" s="1"/>
  <c r="AP100" i="4"/>
  <c r="AO100" i="4"/>
  <c r="AN100" i="4"/>
  <c r="M100" i="4"/>
  <c r="L100" i="4"/>
  <c r="K100" i="4"/>
  <c r="I100" i="4"/>
  <c r="G100" i="4"/>
  <c r="F100" i="4"/>
  <c r="E100" i="4"/>
  <c r="D100" i="4"/>
  <c r="C100" i="4"/>
  <c r="BE99" i="4"/>
  <c r="AU99" i="4"/>
  <c r="AT99" i="4"/>
  <c r="AS99" i="4"/>
  <c r="J99" i="4" s="1"/>
  <c r="AR99" i="4"/>
  <c r="AQ99" i="4"/>
  <c r="AP99" i="4"/>
  <c r="AO99" i="4"/>
  <c r="AN99" i="4"/>
  <c r="M99" i="4"/>
  <c r="L99" i="4"/>
  <c r="K99" i="4"/>
  <c r="I99" i="4"/>
  <c r="H99" i="4"/>
  <c r="G99" i="4"/>
  <c r="F99" i="4"/>
  <c r="E99" i="4"/>
  <c r="D99" i="4"/>
  <c r="C99" i="4"/>
  <c r="AU98" i="4"/>
  <c r="AT98" i="4"/>
  <c r="AS98" i="4"/>
  <c r="AR98" i="4"/>
  <c r="I98" i="4" s="1"/>
  <c r="AQ98" i="4"/>
  <c r="AP98" i="4"/>
  <c r="AO98" i="4"/>
  <c r="AN98" i="4"/>
  <c r="M98" i="4"/>
  <c r="L98" i="4"/>
  <c r="K98" i="4"/>
  <c r="J98" i="4"/>
  <c r="H98" i="4"/>
  <c r="G98" i="4"/>
  <c r="F98" i="4"/>
  <c r="E98" i="4"/>
  <c r="D98" i="4"/>
  <c r="C98" i="4"/>
  <c r="BE97" i="4"/>
  <c r="AU97" i="4"/>
  <c r="AT97" i="4"/>
  <c r="AS97" i="4"/>
  <c r="J97" i="4" s="1"/>
  <c r="AR97" i="4"/>
  <c r="I97" i="4" s="1"/>
  <c r="AQ97" i="4"/>
  <c r="AP97" i="4"/>
  <c r="AO97" i="4"/>
  <c r="AN97" i="4"/>
  <c r="M97" i="4"/>
  <c r="L97" i="4"/>
  <c r="K97" i="4"/>
  <c r="H97" i="4"/>
  <c r="G97" i="4"/>
  <c r="F97" i="4"/>
  <c r="E97" i="4"/>
  <c r="D97" i="4"/>
  <c r="C97" i="4"/>
  <c r="BE96" i="4"/>
  <c r="AU96" i="4"/>
  <c r="AT96" i="4"/>
  <c r="AS96" i="4"/>
  <c r="AR96" i="4"/>
  <c r="I96" i="4" s="1"/>
  <c r="AQ96" i="4"/>
  <c r="AP96" i="4"/>
  <c r="AO96" i="4"/>
  <c r="AN96" i="4"/>
  <c r="M96" i="4"/>
  <c r="L96" i="4"/>
  <c r="K96" i="4"/>
  <c r="J96" i="4"/>
  <c r="H96" i="4"/>
  <c r="G96" i="4"/>
  <c r="F96" i="4"/>
  <c r="E96" i="4"/>
  <c r="D96" i="4"/>
  <c r="C96" i="4"/>
  <c r="BE95" i="4"/>
  <c r="AU95" i="4"/>
  <c r="AT95" i="4"/>
  <c r="AS95" i="4"/>
  <c r="J95" i="4" s="1"/>
  <c r="AR95" i="4"/>
  <c r="I95" i="4" s="1"/>
  <c r="AQ95" i="4"/>
  <c r="AP95" i="4"/>
  <c r="AO95" i="4"/>
  <c r="AN95" i="4"/>
  <c r="M95" i="4"/>
  <c r="L95" i="4"/>
  <c r="K95" i="4"/>
  <c r="H95" i="4"/>
  <c r="G95" i="4"/>
  <c r="F95" i="4"/>
  <c r="E95" i="4"/>
  <c r="D95" i="4"/>
  <c r="C95" i="4"/>
  <c r="BE94" i="4"/>
  <c r="AU94" i="4"/>
  <c r="AT94" i="4"/>
  <c r="AS94" i="4"/>
  <c r="AR94" i="4"/>
  <c r="I94" i="4" s="1"/>
  <c r="AQ94" i="4"/>
  <c r="AP94" i="4"/>
  <c r="AO94" i="4"/>
  <c r="AN94" i="4"/>
  <c r="M94" i="4"/>
  <c r="L94" i="4"/>
  <c r="K94" i="4"/>
  <c r="J94" i="4"/>
  <c r="H94" i="4"/>
  <c r="G94" i="4"/>
  <c r="F94" i="4"/>
  <c r="E94" i="4"/>
  <c r="D94" i="4"/>
  <c r="C94" i="4"/>
  <c r="BE93" i="4"/>
  <c r="AU93" i="4"/>
  <c r="AT93" i="4"/>
  <c r="AS93" i="4"/>
  <c r="J93" i="4" s="1"/>
  <c r="AR93" i="4"/>
  <c r="I93" i="4" s="1"/>
  <c r="AQ93" i="4"/>
  <c r="AP93" i="4"/>
  <c r="AO93" i="4"/>
  <c r="AN93" i="4"/>
  <c r="M93" i="4"/>
  <c r="L93" i="4"/>
  <c r="K93" i="4"/>
  <c r="H93" i="4"/>
  <c r="G93" i="4"/>
  <c r="F93" i="4"/>
  <c r="E93" i="4"/>
  <c r="D93" i="4"/>
  <c r="C93" i="4"/>
  <c r="BE92" i="4"/>
  <c r="AU92" i="4"/>
  <c r="AT92" i="4"/>
  <c r="AS92" i="4"/>
  <c r="AR92" i="4"/>
  <c r="I92" i="4" s="1"/>
  <c r="AQ92" i="4"/>
  <c r="AP92" i="4"/>
  <c r="AO92" i="4"/>
  <c r="AN92" i="4"/>
  <c r="M92" i="4"/>
  <c r="L92" i="4"/>
  <c r="K92" i="4"/>
  <c r="J92" i="4"/>
  <c r="H92" i="4"/>
  <c r="G92" i="4"/>
  <c r="F92" i="4"/>
  <c r="E92" i="4"/>
  <c r="D92" i="4"/>
  <c r="C92" i="4"/>
  <c r="BE91" i="4"/>
  <c r="AU91" i="4"/>
  <c r="AT91" i="4"/>
  <c r="AS91" i="4"/>
  <c r="J91" i="4" s="1"/>
  <c r="AR91" i="4"/>
  <c r="I91" i="4" s="1"/>
  <c r="AQ91" i="4"/>
  <c r="AP91" i="4"/>
  <c r="AO91" i="4"/>
  <c r="AN91" i="4"/>
  <c r="M91" i="4"/>
  <c r="L91" i="4"/>
  <c r="K91" i="4"/>
  <c r="H91" i="4"/>
  <c r="G91" i="4"/>
  <c r="F91" i="4"/>
  <c r="E91" i="4"/>
  <c r="D91" i="4"/>
  <c r="C91" i="4"/>
  <c r="BE90" i="4"/>
  <c r="AU90" i="4"/>
  <c r="AT90" i="4"/>
  <c r="AS90" i="4"/>
  <c r="AR90" i="4"/>
  <c r="I90" i="4" s="1"/>
  <c r="AQ90" i="4"/>
  <c r="AP90" i="4"/>
  <c r="AO90" i="4"/>
  <c r="AN90" i="4"/>
  <c r="M90" i="4"/>
  <c r="L90" i="4"/>
  <c r="K90" i="4"/>
  <c r="J90" i="4"/>
  <c r="H90" i="4"/>
  <c r="G90" i="4"/>
  <c r="F90" i="4"/>
  <c r="E90" i="4"/>
  <c r="D90" i="4"/>
  <c r="C90" i="4"/>
  <c r="BE89" i="4"/>
  <c r="AU89" i="4"/>
  <c r="AT89" i="4"/>
  <c r="AS89" i="4"/>
  <c r="J89" i="4" s="1"/>
  <c r="AR89" i="4"/>
  <c r="I89" i="4" s="1"/>
  <c r="AQ89" i="4"/>
  <c r="AP89" i="4"/>
  <c r="AO89" i="4"/>
  <c r="AN89" i="4"/>
  <c r="M89" i="4"/>
  <c r="L89" i="4"/>
  <c r="K89" i="4"/>
  <c r="H89" i="4"/>
  <c r="G89" i="4"/>
  <c r="F89" i="4"/>
  <c r="E89" i="4"/>
  <c r="D89" i="4"/>
  <c r="C89" i="4"/>
  <c r="BE88" i="4"/>
  <c r="AU88" i="4"/>
  <c r="AT88" i="4"/>
  <c r="AS88" i="4"/>
  <c r="AR88" i="4"/>
  <c r="I88" i="4" s="1"/>
  <c r="AQ88" i="4"/>
  <c r="AP88" i="4"/>
  <c r="AO88" i="4"/>
  <c r="AN88" i="4"/>
  <c r="M88" i="4"/>
  <c r="L88" i="4"/>
  <c r="K88" i="4"/>
  <c r="J88" i="4"/>
  <c r="H88" i="4"/>
  <c r="G88" i="4"/>
  <c r="F88" i="4"/>
  <c r="E88" i="4"/>
  <c r="D88" i="4"/>
  <c r="C88" i="4"/>
  <c r="BE87" i="4"/>
  <c r="AU87" i="4"/>
  <c r="AT87" i="4"/>
  <c r="AS87" i="4"/>
  <c r="J87" i="4" s="1"/>
  <c r="AR87" i="4"/>
  <c r="I87" i="4" s="1"/>
  <c r="AQ87" i="4"/>
  <c r="AP87" i="4"/>
  <c r="AO87" i="4"/>
  <c r="AN87" i="4"/>
  <c r="M87" i="4"/>
  <c r="L87" i="4"/>
  <c r="K87" i="4"/>
  <c r="H87" i="4"/>
  <c r="G87" i="4"/>
  <c r="F87" i="4"/>
  <c r="E87" i="4"/>
  <c r="D87" i="4"/>
  <c r="C87" i="4"/>
  <c r="AU86" i="4"/>
  <c r="AT86" i="4"/>
  <c r="AS86" i="4"/>
  <c r="AR86" i="4"/>
  <c r="AQ86" i="4"/>
  <c r="H86" i="4" s="1"/>
  <c r="AP86" i="4"/>
  <c r="AO86" i="4"/>
  <c r="AN86" i="4"/>
  <c r="M86" i="4"/>
  <c r="L86" i="4"/>
  <c r="K86" i="4"/>
  <c r="J86" i="4"/>
  <c r="I86" i="4"/>
  <c r="G86" i="4"/>
  <c r="F86" i="4"/>
  <c r="E86" i="4"/>
  <c r="D86" i="4"/>
  <c r="C86" i="4"/>
  <c r="BD85" i="4"/>
  <c r="AU85" i="4"/>
  <c r="AT85" i="4"/>
  <c r="AS85" i="4"/>
  <c r="J85" i="4" s="1"/>
  <c r="AR85" i="4"/>
  <c r="I85" i="4" s="1"/>
  <c r="AQ85" i="4"/>
  <c r="H85" i="4" s="1"/>
  <c r="AP85" i="4"/>
  <c r="AO85" i="4"/>
  <c r="AN85" i="4"/>
  <c r="M85" i="4"/>
  <c r="L85" i="4"/>
  <c r="K85" i="4"/>
  <c r="G85" i="4"/>
  <c r="F85" i="4"/>
  <c r="E85" i="4"/>
  <c r="D85" i="4"/>
  <c r="C85" i="4"/>
  <c r="BE84" i="4"/>
  <c r="AU84" i="4"/>
  <c r="AT84" i="4"/>
  <c r="AS84" i="4"/>
  <c r="AR84" i="4"/>
  <c r="AQ84" i="4"/>
  <c r="H84" i="4" s="1"/>
  <c r="AP84" i="4"/>
  <c r="AO84" i="4"/>
  <c r="AN84" i="4"/>
  <c r="M84" i="4"/>
  <c r="L84" i="4"/>
  <c r="K84" i="4"/>
  <c r="J84" i="4"/>
  <c r="I84" i="4"/>
  <c r="G84" i="4"/>
  <c r="F84" i="4"/>
  <c r="E84" i="4"/>
  <c r="D84" i="4"/>
  <c r="C84" i="4"/>
  <c r="BD83" i="4"/>
  <c r="AU83" i="4"/>
  <c r="AT83" i="4"/>
  <c r="AS83" i="4"/>
  <c r="J83" i="4" s="1"/>
  <c r="AR83" i="4"/>
  <c r="I83" i="4" s="1"/>
  <c r="AQ83" i="4"/>
  <c r="H83" i="4" s="1"/>
  <c r="AP83" i="4"/>
  <c r="AO83" i="4"/>
  <c r="AN83" i="4"/>
  <c r="M83" i="4"/>
  <c r="L83" i="4"/>
  <c r="K83" i="4"/>
  <c r="G83" i="4"/>
  <c r="F83" i="4"/>
  <c r="E83" i="4"/>
  <c r="D83" i="4"/>
  <c r="C83" i="4"/>
  <c r="BD82" i="4"/>
  <c r="AU82" i="4"/>
  <c r="AT82" i="4"/>
  <c r="AS82" i="4"/>
  <c r="AR82" i="4"/>
  <c r="AQ82" i="4"/>
  <c r="H82" i="4" s="1"/>
  <c r="AP82" i="4"/>
  <c r="AO82" i="4"/>
  <c r="AN82" i="4"/>
  <c r="M82" i="4"/>
  <c r="L82" i="4"/>
  <c r="K82" i="4"/>
  <c r="J82" i="4"/>
  <c r="I82" i="4"/>
  <c r="G82" i="4"/>
  <c r="F82" i="4"/>
  <c r="E82" i="4"/>
  <c r="D82" i="4"/>
  <c r="C82" i="4"/>
  <c r="BD81" i="4"/>
  <c r="AU81" i="4"/>
  <c r="AT81" i="4"/>
  <c r="AS81" i="4"/>
  <c r="J81" i="4" s="1"/>
  <c r="AR81" i="4"/>
  <c r="I81" i="4" s="1"/>
  <c r="AQ81" i="4"/>
  <c r="H81" i="4" s="1"/>
  <c r="AP81" i="4"/>
  <c r="AO81" i="4"/>
  <c r="AN81" i="4"/>
  <c r="M81" i="4"/>
  <c r="L81" i="4"/>
  <c r="K81" i="4"/>
  <c r="G81" i="4"/>
  <c r="F81" i="4"/>
  <c r="E81" i="4"/>
  <c r="D81" i="4"/>
  <c r="C81" i="4"/>
  <c r="BD80" i="4"/>
  <c r="AU80" i="4"/>
  <c r="AT80" i="4"/>
  <c r="AS80" i="4"/>
  <c r="AR80" i="4"/>
  <c r="AQ80" i="4"/>
  <c r="H80" i="4" s="1"/>
  <c r="AP80" i="4"/>
  <c r="AO80" i="4"/>
  <c r="AN80" i="4"/>
  <c r="M80" i="4"/>
  <c r="L80" i="4"/>
  <c r="K80" i="4"/>
  <c r="J80" i="4"/>
  <c r="I80" i="4"/>
  <c r="G80" i="4"/>
  <c r="F80" i="4"/>
  <c r="E80" i="4"/>
  <c r="D80" i="4"/>
  <c r="C80" i="4"/>
  <c r="BD79" i="4"/>
  <c r="AU79" i="4"/>
  <c r="AT79" i="4"/>
  <c r="AS79" i="4"/>
  <c r="J79" i="4" s="1"/>
  <c r="AR79" i="4"/>
  <c r="I79" i="4" s="1"/>
  <c r="AQ79" i="4"/>
  <c r="H79" i="4" s="1"/>
  <c r="AP79" i="4"/>
  <c r="AO79" i="4"/>
  <c r="AN79" i="4"/>
  <c r="M79" i="4"/>
  <c r="L79" i="4"/>
  <c r="K79" i="4"/>
  <c r="G79" i="4"/>
  <c r="F79" i="4"/>
  <c r="E79" i="4"/>
  <c r="D79" i="4"/>
  <c r="C79" i="4"/>
  <c r="BD78" i="4"/>
  <c r="AU78" i="4"/>
  <c r="AT78" i="4"/>
  <c r="AS78" i="4"/>
  <c r="AR78" i="4"/>
  <c r="AQ78" i="4"/>
  <c r="H78" i="4" s="1"/>
  <c r="AP78" i="4"/>
  <c r="AO78" i="4"/>
  <c r="AN78" i="4"/>
  <c r="M78" i="4"/>
  <c r="L78" i="4"/>
  <c r="K78" i="4"/>
  <c r="J78" i="4"/>
  <c r="I78" i="4"/>
  <c r="G78" i="4"/>
  <c r="F78" i="4"/>
  <c r="E78" i="4"/>
  <c r="D78" i="4"/>
  <c r="C78" i="4"/>
  <c r="BE77" i="4"/>
  <c r="AU77" i="4"/>
  <c r="AT77" i="4"/>
  <c r="AS77" i="4"/>
  <c r="J77" i="4" s="1"/>
  <c r="AR77" i="4"/>
  <c r="I77" i="4" s="1"/>
  <c r="AQ77" i="4"/>
  <c r="H77" i="4" s="1"/>
  <c r="AP77" i="4"/>
  <c r="AO77" i="4"/>
  <c r="AN77" i="4"/>
  <c r="M77" i="4"/>
  <c r="L77" i="4"/>
  <c r="K77" i="4"/>
  <c r="G77" i="4"/>
  <c r="F77" i="4"/>
  <c r="E77" i="4"/>
  <c r="D77" i="4"/>
  <c r="C77" i="4"/>
  <c r="BE76" i="4"/>
  <c r="AU76" i="4"/>
  <c r="AT76" i="4"/>
  <c r="AS76" i="4"/>
  <c r="AR76" i="4"/>
  <c r="AQ76" i="4"/>
  <c r="H76" i="4" s="1"/>
  <c r="AP76" i="4"/>
  <c r="AO76" i="4"/>
  <c r="AN76" i="4"/>
  <c r="M76" i="4"/>
  <c r="L76" i="4"/>
  <c r="K76" i="4"/>
  <c r="J76" i="4"/>
  <c r="I76" i="4"/>
  <c r="G76" i="4"/>
  <c r="F76" i="4"/>
  <c r="E76" i="4"/>
  <c r="D76" i="4"/>
  <c r="C76" i="4"/>
  <c r="BE75" i="4"/>
  <c r="AU75" i="4"/>
  <c r="AT75" i="4"/>
  <c r="AS75" i="4"/>
  <c r="J75" i="4" s="1"/>
  <c r="AR75" i="4"/>
  <c r="I75" i="4" s="1"/>
  <c r="AQ75" i="4"/>
  <c r="H75" i="4" s="1"/>
  <c r="AP75" i="4"/>
  <c r="AO75" i="4"/>
  <c r="AN75" i="4"/>
  <c r="M75" i="4"/>
  <c r="L75" i="4"/>
  <c r="K75" i="4"/>
  <c r="G75" i="4"/>
  <c r="F75" i="4"/>
  <c r="E75" i="4"/>
  <c r="D75" i="4"/>
  <c r="C75" i="4"/>
  <c r="BE74" i="4"/>
  <c r="AU74" i="4"/>
  <c r="AT74" i="4"/>
  <c r="AS74" i="4"/>
  <c r="AR74" i="4"/>
  <c r="AQ74" i="4"/>
  <c r="H74" i="4" s="1"/>
  <c r="AP74" i="4"/>
  <c r="AO74" i="4"/>
  <c r="AN74" i="4"/>
  <c r="M74" i="4"/>
  <c r="L74" i="4"/>
  <c r="K74" i="4"/>
  <c r="J74" i="4"/>
  <c r="I74" i="4"/>
  <c r="G74" i="4"/>
  <c r="F74" i="4"/>
  <c r="E74" i="4"/>
  <c r="D74" i="4"/>
  <c r="C74" i="4"/>
  <c r="BE73" i="4"/>
  <c r="AU73" i="4"/>
  <c r="AT73" i="4"/>
  <c r="AS73" i="4"/>
  <c r="J73" i="4" s="1"/>
  <c r="AR73" i="4"/>
  <c r="I73" i="4" s="1"/>
  <c r="AQ73" i="4"/>
  <c r="H73" i="4" s="1"/>
  <c r="AP73" i="4"/>
  <c r="AO73" i="4"/>
  <c r="AN73" i="4"/>
  <c r="M73" i="4"/>
  <c r="L73" i="4"/>
  <c r="K73" i="4"/>
  <c r="G73" i="4"/>
  <c r="F73" i="4"/>
  <c r="E73" i="4"/>
  <c r="D73" i="4"/>
  <c r="C73" i="4"/>
  <c r="BE72" i="4"/>
  <c r="AU72" i="4"/>
  <c r="AT72" i="4"/>
  <c r="AS72" i="4"/>
  <c r="AR72" i="4"/>
  <c r="AQ72" i="4"/>
  <c r="H72" i="4" s="1"/>
  <c r="AP72" i="4"/>
  <c r="AO72" i="4"/>
  <c r="AN72" i="4"/>
  <c r="M72" i="4"/>
  <c r="L72" i="4"/>
  <c r="K72" i="4"/>
  <c r="J72" i="4"/>
  <c r="I72" i="4"/>
  <c r="G72" i="4"/>
  <c r="F72" i="4"/>
  <c r="E72" i="4"/>
  <c r="D72" i="4"/>
  <c r="C72" i="4"/>
  <c r="BE71" i="4"/>
  <c r="AU71" i="4"/>
  <c r="AT71" i="4"/>
  <c r="AS71" i="4"/>
  <c r="J71" i="4" s="1"/>
  <c r="AR71" i="4"/>
  <c r="I71" i="4" s="1"/>
  <c r="AQ71" i="4"/>
  <c r="H71" i="4" s="1"/>
  <c r="AP71" i="4"/>
  <c r="AO71" i="4"/>
  <c r="AN71" i="4"/>
  <c r="M71" i="4"/>
  <c r="L71" i="4"/>
  <c r="K71" i="4"/>
  <c r="G71" i="4"/>
  <c r="F71" i="4"/>
  <c r="E71" i="4"/>
  <c r="D71" i="4"/>
  <c r="C71" i="4"/>
  <c r="BE70" i="4"/>
  <c r="AU70" i="4"/>
  <c r="AT70" i="4"/>
  <c r="AS70" i="4"/>
  <c r="AR70" i="4"/>
  <c r="AQ70" i="4"/>
  <c r="H70" i="4" s="1"/>
  <c r="AP70" i="4"/>
  <c r="AO70" i="4"/>
  <c r="AN70" i="4"/>
  <c r="M70" i="4"/>
  <c r="L70" i="4"/>
  <c r="K70" i="4"/>
  <c r="J70" i="4"/>
  <c r="I70" i="4"/>
  <c r="G70" i="4"/>
  <c r="F70" i="4"/>
  <c r="E70" i="4"/>
  <c r="D70" i="4"/>
  <c r="C70" i="4"/>
  <c r="BE69" i="4"/>
  <c r="AU69" i="4"/>
  <c r="AT69" i="4"/>
  <c r="AS69" i="4"/>
  <c r="J69" i="4" s="1"/>
  <c r="AR69" i="4"/>
  <c r="I69" i="4" s="1"/>
  <c r="AQ69" i="4"/>
  <c r="H69" i="4" s="1"/>
  <c r="AP69" i="4"/>
  <c r="AO69" i="4"/>
  <c r="AN69" i="4"/>
  <c r="M69" i="4"/>
  <c r="L69" i="4"/>
  <c r="K69" i="4"/>
  <c r="G69" i="4"/>
  <c r="F69" i="4"/>
  <c r="E69" i="4"/>
  <c r="D69" i="4"/>
  <c r="C69" i="4"/>
  <c r="BE68" i="4"/>
  <c r="AU68" i="4"/>
  <c r="AT68" i="4"/>
  <c r="AS68" i="4"/>
  <c r="AR68" i="4"/>
  <c r="AQ68" i="4"/>
  <c r="H68" i="4" s="1"/>
  <c r="AP68" i="4"/>
  <c r="AO68" i="4"/>
  <c r="AN68" i="4"/>
  <c r="M68" i="4"/>
  <c r="L68" i="4"/>
  <c r="K68" i="4"/>
  <c r="J68" i="4"/>
  <c r="I68" i="4"/>
  <c r="G68" i="4"/>
  <c r="F68" i="4"/>
  <c r="E68" i="4"/>
  <c r="D68" i="4"/>
  <c r="C68" i="4"/>
  <c r="BE67" i="4"/>
  <c r="AU67" i="4"/>
  <c r="AT67" i="4"/>
  <c r="AS67" i="4"/>
  <c r="J67" i="4" s="1"/>
  <c r="AR67" i="4"/>
  <c r="I67" i="4" s="1"/>
  <c r="AQ67" i="4"/>
  <c r="H67" i="4" s="1"/>
  <c r="AP67" i="4"/>
  <c r="AO67" i="4"/>
  <c r="AN67" i="4"/>
  <c r="M67" i="4"/>
  <c r="L67" i="4"/>
  <c r="K67" i="4"/>
  <c r="G67" i="4"/>
  <c r="F67" i="4"/>
  <c r="E67" i="4"/>
  <c r="D67" i="4"/>
  <c r="C67" i="4"/>
  <c r="AU66" i="4"/>
  <c r="AT66" i="4"/>
  <c r="AS66" i="4"/>
  <c r="AR66" i="4"/>
  <c r="AQ66" i="4"/>
  <c r="AP66" i="4"/>
  <c r="AO66" i="4"/>
  <c r="AN66" i="4"/>
  <c r="M66" i="4"/>
  <c r="L66" i="4"/>
  <c r="K66" i="4"/>
  <c r="J66" i="4"/>
  <c r="I66" i="4"/>
  <c r="H66" i="4"/>
  <c r="G66" i="4"/>
  <c r="F66" i="4"/>
  <c r="E66" i="4"/>
  <c r="D66" i="4"/>
  <c r="C66" i="4"/>
  <c r="BE65" i="4"/>
  <c r="AU65" i="4"/>
  <c r="AT65" i="4"/>
  <c r="AS65" i="4"/>
  <c r="AR65" i="4"/>
  <c r="I65" i="4" s="1"/>
  <c r="AQ65" i="4"/>
  <c r="H65" i="4" s="1"/>
  <c r="AP65" i="4"/>
  <c r="AO65" i="4"/>
  <c r="AN65" i="4"/>
  <c r="M65" i="4"/>
  <c r="L65" i="4"/>
  <c r="K65" i="4"/>
  <c r="J65" i="4"/>
  <c r="G65" i="4"/>
  <c r="F65" i="4"/>
  <c r="E65" i="4"/>
  <c r="D65" i="4"/>
  <c r="C65" i="4"/>
  <c r="BE64" i="4"/>
  <c r="AU64" i="4"/>
  <c r="AT64" i="4"/>
  <c r="AS64" i="4"/>
  <c r="AR64" i="4"/>
  <c r="AQ64" i="4"/>
  <c r="AP64" i="4"/>
  <c r="AO64" i="4"/>
  <c r="AN64" i="4"/>
  <c r="M64" i="4"/>
  <c r="L64" i="4"/>
  <c r="K64" i="4"/>
  <c r="J64" i="4"/>
  <c r="I64" i="4"/>
  <c r="H64" i="4"/>
  <c r="G64" i="4"/>
  <c r="F64" i="4"/>
  <c r="E64" i="4"/>
  <c r="D64" i="4"/>
  <c r="C64" i="4"/>
  <c r="BE63" i="4"/>
  <c r="AU63" i="4"/>
  <c r="AT63" i="4"/>
  <c r="AS63" i="4"/>
  <c r="AR63" i="4"/>
  <c r="I63" i="4" s="1"/>
  <c r="AQ63" i="4"/>
  <c r="H63" i="4" s="1"/>
  <c r="AP63" i="4"/>
  <c r="AO63" i="4"/>
  <c r="AN63" i="4"/>
  <c r="M63" i="4"/>
  <c r="L63" i="4"/>
  <c r="K63" i="4"/>
  <c r="J63" i="4"/>
  <c r="G63" i="4"/>
  <c r="F63" i="4"/>
  <c r="E63" i="4"/>
  <c r="D63" i="4"/>
  <c r="C63" i="4"/>
  <c r="AU62" i="4"/>
  <c r="AT62" i="4"/>
  <c r="AS62" i="4"/>
  <c r="J62" i="4" s="1"/>
  <c r="AR62" i="4"/>
  <c r="AQ62" i="4"/>
  <c r="H62" i="4" s="1"/>
  <c r="AP62" i="4"/>
  <c r="AO62" i="4"/>
  <c r="AN62" i="4"/>
  <c r="M62" i="4"/>
  <c r="L62" i="4"/>
  <c r="K62" i="4"/>
  <c r="I62" i="4"/>
  <c r="G62" i="4"/>
  <c r="F62" i="4"/>
  <c r="E62" i="4"/>
  <c r="D62" i="4"/>
  <c r="C62" i="4"/>
  <c r="BD61" i="4"/>
  <c r="AU61" i="4"/>
  <c r="AT61" i="4"/>
  <c r="AS61" i="4"/>
  <c r="J61" i="4" s="1"/>
  <c r="AR61" i="4"/>
  <c r="AQ61" i="4"/>
  <c r="H61" i="4" s="1"/>
  <c r="AP61" i="4"/>
  <c r="AO61" i="4"/>
  <c r="AN61" i="4"/>
  <c r="M61" i="4"/>
  <c r="L61" i="4"/>
  <c r="K61" i="4"/>
  <c r="I61" i="4"/>
  <c r="G61" i="4"/>
  <c r="F61" i="4"/>
  <c r="E61" i="4"/>
  <c r="D61" i="4"/>
  <c r="C61" i="4"/>
  <c r="BE60" i="4"/>
  <c r="AU60" i="4"/>
  <c r="AT60" i="4"/>
  <c r="AS60" i="4"/>
  <c r="J60" i="4" s="1"/>
  <c r="AR60" i="4"/>
  <c r="AQ60" i="4"/>
  <c r="H60" i="4" s="1"/>
  <c r="AP60" i="4"/>
  <c r="AO60" i="4"/>
  <c r="AN60" i="4"/>
  <c r="M60" i="4"/>
  <c r="L60" i="4"/>
  <c r="K60" i="4"/>
  <c r="I60" i="4"/>
  <c r="G60" i="4"/>
  <c r="F60" i="4"/>
  <c r="E60" i="4"/>
  <c r="D60" i="4"/>
  <c r="C60" i="4"/>
  <c r="BD59" i="4"/>
  <c r="AU59" i="4"/>
  <c r="AT59" i="4"/>
  <c r="AS59" i="4"/>
  <c r="J59" i="4" s="1"/>
  <c r="AR59" i="4"/>
  <c r="AQ59" i="4"/>
  <c r="H59" i="4" s="1"/>
  <c r="AP59" i="4"/>
  <c r="AO59" i="4"/>
  <c r="AN59" i="4"/>
  <c r="M59" i="4"/>
  <c r="L59" i="4"/>
  <c r="K59" i="4"/>
  <c r="I59" i="4"/>
  <c r="G59" i="4"/>
  <c r="F59" i="4"/>
  <c r="E59" i="4"/>
  <c r="D59" i="4"/>
  <c r="C59" i="4"/>
  <c r="BE58" i="4"/>
  <c r="AU58" i="4"/>
  <c r="AT58" i="4"/>
  <c r="AS58" i="4"/>
  <c r="J58" i="4" s="1"/>
  <c r="AR58" i="4"/>
  <c r="AQ58" i="4"/>
  <c r="AP58" i="4"/>
  <c r="AO58" i="4"/>
  <c r="AN58" i="4"/>
  <c r="M58" i="4"/>
  <c r="L58" i="4"/>
  <c r="K58" i="4"/>
  <c r="I58" i="4"/>
  <c r="H58" i="4"/>
  <c r="G58" i="4"/>
  <c r="F58" i="4"/>
  <c r="E58" i="4"/>
  <c r="D58" i="4"/>
  <c r="C58" i="4"/>
  <c r="BE57" i="4"/>
  <c r="AU57" i="4"/>
  <c r="AT57" i="4"/>
  <c r="AS57" i="4"/>
  <c r="J57" i="4" s="1"/>
  <c r="AR57" i="4"/>
  <c r="AQ57" i="4"/>
  <c r="H57" i="4" s="1"/>
  <c r="AP57" i="4"/>
  <c r="AO57" i="4"/>
  <c r="AN57" i="4"/>
  <c r="M57" i="4"/>
  <c r="L57" i="4"/>
  <c r="K57" i="4"/>
  <c r="I57" i="4"/>
  <c r="G57" i="4"/>
  <c r="F57" i="4"/>
  <c r="E57" i="4"/>
  <c r="D57" i="4"/>
  <c r="C57" i="4"/>
  <c r="BE56" i="4"/>
  <c r="AU56" i="4"/>
  <c r="AT56" i="4"/>
  <c r="AS56" i="4"/>
  <c r="J56" i="4" s="1"/>
  <c r="AR56" i="4"/>
  <c r="AQ56" i="4"/>
  <c r="AP56" i="4"/>
  <c r="AO56" i="4"/>
  <c r="AN56" i="4"/>
  <c r="M56" i="4"/>
  <c r="L56" i="4"/>
  <c r="K56" i="4"/>
  <c r="I56" i="4"/>
  <c r="H56" i="4"/>
  <c r="G56" i="4"/>
  <c r="F56" i="4"/>
  <c r="E56" i="4"/>
  <c r="D56" i="4"/>
  <c r="C56" i="4"/>
  <c r="BD55" i="4"/>
  <c r="AU55" i="4"/>
  <c r="AT55" i="4"/>
  <c r="AS55" i="4"/>
  <c r="J55" i="4" s="1"/>
  <c r="AR55" i="4"/>
  <c r="AQ55" i="4"/>
  <c r="H55" i="4" s="1"/>
  <c r="AP55" i="4"/>
  <c r="AO55" i="4"/>
  <c r="AN55" i="4"/>
  <c r="M55" i="4"/>
  <c r="L55" i="4"/>
  <c r="K55" i="4"/>
  <c r="I55" i="4"/>
  <c r="G55" i="4"/>
  <c r="F55" i="4"/>
  <c r="E55" i="4"/>
  <c r="D55" i="4"/>
  <c r="C55" i="4"/>
  <c r="BE54" i="4"/>
  <c r="AU54" i="4"/>
  <c r="AT54" i="4"/>
  <c r="AS54" i="4"/>
  <c r="J54" i="4" s="1"/>
  <c r="AR54" i="4"/>
  <c r="AQ54" i="4"/>
  <c r="AP54" i="4"/>
  <c r="AO54" i="4"/>
  <c r="AN54" i="4"/>
  <c r="M54" i="4"/>
  <c r="L54" i="4"/>
  <c r="K54" i="4"/>
  <c r="I54" i="4"/>
  <c r="H54" i="4"/>
  <c r="G54" i="4"/>
  <c r="F54" i="4"/>
  <c r="E54" i="4"/>
  <c r="D54" i="4"/>
  <c r="C54" i="4"/>
  <c r="BE53" i="4"/>
  <c r="AU53" i="4"/>
  <c r="AT53" i="4"/>
  <c r="AS53" i="4"/>
  <c r="J53" i="4" s="1"/>
  <c r="AR53" i="4"/>
  <c r="AQ53" i="4"/>
  <c r="H53" i="4" s="1"/>
  <c r="AP53" i="4"/>
  <c r="AO53" i="4"/>
  <c r="AN53" i="4"/>
  <c r="M53" i="4"/>
  <c r="L53" i="4"/>
  <c r="K53" i="4"/>
  <c r="I53" i="4"/>
  <c r="G53" i="4"/>
  <c r="F53" i="4"/>
  <c r="E53" i="4"/>
  <c r="D53" i="4"/>
  <c r="C53" i="4"/>
  <c r="BE52" i="4"/>
  <c r="AU52" i="4"/>
  <c r="AT52" i="4"/>
  <c r="AS52" i="4"/>
  <c r="J52" i="4" s="1"/>
  <c r="AR52" i="4"/>
  <c r="AQ52" i="4"/>
  <c r="AP52" i="4"/>
  <c r="AO52" i="4"/>
  <c r="AN52" i="4"/>
  <c r="M52" i="4"/>
  <c r="L52" i="4"/>
  <c r="K52" i="4"/>
  <c r="I52" i="4"/>
  <c r="H52" i="4"/>
  <c r="G52" i="4"/>
  <c r="F52" i="4"/>
  <c r="E52" i="4"/>
  <c r="D52" i="4"/>
  <c r="C52" i="4"/>
  <c r="BE51" i="4"/>
  <c r="AU51" i="4"/>
  <c r="AT51" i="4"/>
  <c r="AS51" i="4"/>
  <c r="J51" i="4" s="1"/>
  <c r="AR51" i="4"/>
  <c r="AQ51" i="4"/>
  <c r="H51" i="4" s="1"/>
  <c r="AP51" i="4"/>
  <c r="AO51" i="4"/>
  <c r="AN51" i="4"/>
  <c r="M51" i="4"/>
  <c r="L51" i="4"/>
  <c r="K51" i="4"/>
  <c r="I51" i="4"/>
  <c r="G51" i="4"/>
  <c r="F51" i="4"/>
  <c r="E51" i="4"/>
  <c r="D51" i="4"/>
  <c r="C51" i="4"/>
  <c r="BD50" i="4"/>
  <c r="AU50" i="4"/>
  <c r="AT50" i="4"/>
  <c r="AS50" i="4"/>
  <c r="J50" i="4" s="1"/>
  <c r="AR50" i="4"/>
  <c r="AQ50" i="4"/>
  <c r="AP50" i="4"/>
  <c r="AO50" i="4"/>
  <c r="AN50" i="4"/>
  <c r="M50" i="4"/>
  <c r="L50" i="4"/>
  <c r="K50" i="4"/>
  <c r="I50" i="4"/>
  <c r="H50" i="4"/>
  <c r="G50" i="4"/>
  <c r="F50" i="4"/>
  <c r="E50" i="4"/>
  <c r="D50" i="4"/>
  <c r="C50" i="4"/>
  <c r="BE49" i="4"/>
  <c r="AU49" i="4"/>
  <c r="AT49" i="4"/>
  <c r="AS49" i="4"/>
  <c r="J49" i="4" s="1"/>
  <c r="AR49" i="4"/>
  <c r="AQ49" i="4"/>
  <c r="H49" i="4" s="1"/>
  <c r="AP49" i="4"/>
  <c r="AO49" i="4"/>
  <c r="AN49" i="4"/>
  <c r="M49" i="4"/>
  <c r="L49" i="4"/>
  <c r="K49" i="4"/>
  <c r="I49" i="4"/>
  <c r="G49" i="4"/>
  <c r="F49" i="4"/>
  <c r="E49" i="4"/>
  <c r="D49" i="4"/>
  <c r="C49" i="4"/>
  <c r="BE48" i="4"/>
  <c r="AU48" i="4"/>
  <c r="AT48" i="4"/>
  <c r="AS48" i="4"/>
  <c r="J48" i="4" s="1"/>
  <c r="AR48" i="4"/>
  <c r="AQ48" i="4"/>
  <c r="AP48" i="4"/>
  <c r="AO48" i="4"/>
  <c r="AN48" i="4"/>
  <c r="M48" i="4"/>
  <c r="L48" i="4"/>
  <c r="K48" i="4"/>
  <c r="I48" i="4"/>
  <c r="H48" i="4"/>
  <c r="G48" i="4"/>
  <c r="F48" i="4"/>
  <c r="E48" i="4"/>
  <c r="D48" i="4"/>
  <c r="C48" i="4"/>
  <c r="BE47" i="4"/>
  <c r="AU47" i="4"/>
  <c r="AT47" i="4"/>
  <c r="AS47" i="4"/>
  <c r="J47" i="4" s="1"/>
  <c r="AR47" i="4"/>
  <c r="AQ47" i="4"/>
  <c r="H47" i="4" s="1"/>
  <c r="AP47" i="4"/>
  <c r="AO47" i="4"/>
  <c r="AN47" i="4"/>
  <c r="M47" i="4"/>
  <c r="L47" i="4"/>
  <c r="K47" i="4"/>
  <c r="I47" i="4"/>
  <c r="G47" i="4"/>
  <c r="F47" i="4"/>
  <c r="E47" i="4"/>
  <c r="D47" i="4"/>
  <c r="C47" i="4"/>
  <c r="AU46" i="4"/>
  <c r="AT46" i="4"/>
  <c r="AS46" i="4"/>
  <c r="J46" i="4" s="1"/>
  <c r="AR46" i="4"/>
  <c r="I46" i="4" s="1"/>
  <c r="AQ46" i="4"/>
  <c r="AP46" i="4"/>
  <c r="AO46" i="4"/>
  <c r="AN46" i="4"/>
  <c r="M46" i="4"/>
  <c r="L46" i="4"/>
  <c r="K46" i="4"/>
  <c r="H46" i="4"/>
  <c r="G46" i="4"/>
  <c r="F46" i="4"/>
  <c r="E46" i="4"/>
  <c r="D46" i="4"/>
  <c r="C46" i="4"/>
  <c r="BE45" i="4"/>
  <c r="AU45" i="4"/>
  <c r="AT45" i="4"/>
  <c r="AS45" i="4"/>
  <c r="AR45" i="4"/>
  <c r="I45" i="4" s="1"/>
  <c r="AQ45" i="4"/>
  <c r="AP45" i="4"/>
  <c r="AO45" i="4"/>
  <c r="AN45" i="4"/>
  <c r="M45" i="4"/>
  <c r="L45" i="4"/>
  <c r="K45" i="4"/>
  <c r="J45" i="4"/>
  <c r="H45" i="4"/>
  <c r="G45" i="4"/>
  <c r="F45" i="4"/>
  <c r="E45" i="4"/>
  <c r="D45" i="4"/>
  <c r="C45" i="4"/>
  <c r="BE44" i="4"/>
  <c r="AU44" i="4"/>
  <c r="AT44" i="4"/>
  <c r="AS44" i="4"/>
  <c r="J44" i="4" s="1"/>
  <c r="AR44" i="4"/>
  <c r="I44" i="4" s="1"/>
  <c r="AQ44" i="4"/>
  <c r="AP44" i="4"/>
  <c r="AO44" i="4"/>
  <c r="AN44" i="4"/>
  <c r="M44" i="4"/>
  <c r="L44" i="4"/>
  <c r="K44" i="4"/>
  <c r="H44" i="4"/>
  <c r="G44" i="4"/>
  <c r="F44" i="4"/>
  <c r="E44" i="4"/>
  <c r="D44" i="4"/>
  <c r="C44" i="4"/>
  <c r="BE43" i="4"/>
  <c r="AU43" i="4"/>
  <c r="AT43" i="4"/>
  <c r="AS43" i="4"/>
  <c r="AR43" i="4"/>
  <c r="I43" i="4" s="1"/>
  <c r="AQ43" i="4"/>
  <c r="AP43" i="4"/>
  <c r="AO43" i="4"/>
  <c r="AN43" i="4"/>
  <c r="M43" i="4"/>
  <c r="L43" i="4"/>
  <c r="K43" i="4"/>
  <c r="J43" i="4"/>
  <c r="H43" i="4"/>
  <c r="G43" i="4"/>
  <c r="F43" i="4"/>
  <c r="E43" i="4"/>
  <c r="D43" i="4"/>
  <c r="C43" i="4"/>
  <c r="BE42" i="4"/>
  <c r="AU42" i="4"/>
  <c r="AT42" i="4"/>
  <c r="AS42" i="4"/>
  <c r="J42" i="4" s="1"/>
  <c r="AR42" i="4"/>
  <c r="I42" i="4" s="1"/>
  <c r="AQ42" i="4"/>
  <c r="AP42" i="4"/>
  <c r="AO42" i="4"/>
  <c r="AN42" i="4"/>
  <c r="M42" i="4"/>
  <c r="L42" i="4"/>
  <c r="K42" i="4"/>
  <c r="H42" i="4"/>
  <c r="G42" i="4"/>
  <c r="F42" i="4"/>
  <c r="E42" i="4"/>
  <c r="D42" i="4"/>
  <c r="C42" i="4"/>
  <c r="BE41" i="4"/>
  <c r="AU41" i="4"/>
  <c r="AT41" i="4"/>
  <c r="AS41" i="4"/>
  <c r="AR41" i="4"/>
  <c r="I41" i="4" s="1"/>
  <c r="AQ41" i="4"/>
  <c r="AP41" i="4"/>
  <c r="AO41" i="4"/>
  <c r="AN41" i="4"/>
  <c r="M41" i="4"/>
  <c r="L41" i="4"/>
  <c r="K41" i="4"/>
  <c r="J41" i="4"/>
  <c r="H41" i="4"/>
  <c r="G41" i="4"/>
  <c r="F41" i="4"/>
  <c r="E41" i="4"/>
  <c r="D41" i="4"/>
  <c r="C41" i="4"/>
  <c r="AU40" i="4"/>
  <c r="AT40" i="4"/>
  <c r="AS40" i="4"/>
  <c r="J40" i="4" s="1"/>
  <c r="AR40" i="4"/>
  <c r="I40" i="4" s="1"/>
  <c r="AQ40" i="4"/>
  <c r="H40" i="4" s="1"/>
  <c r="AP40" i="4"/>
  <c r="AO40" i="4"/>
  <c r="AN40" i="4"/>
  <c r="M40" i="4"/>
  <c r="L40" i="4"/>
  <c r="K40" i="4"/>
  <c r="G40" i="4"/>
  <c r="F40" i="4"/>
  <c r="E40" i="4"/>
  <c r="D40" i="4"/>
  <c r="C40" i="4"/>
  <c r="BD39" i="4"/>
  <c r="AU39" i="4"/>
  <c r="AT39" i="4"/>
  <c r="AS39" i="4"/>
  <c r="AR39" i="4"/>
  <c r="AQ39" i="4"/>
  <c r="H39" i="4" s="1"/>
  <c r="AP39" i="4"/>
  <c r="AO39" i="4"/>
  <c r="AN39" i="4"/>
  <c r="M39" i="4"/>
  <c r="L39" i="4"/>
  <c r="K39" i="4"/>
  <c r="J39" i="4"/>
  <c r="I39" i="4"/>
  <c r="G39" i="4"/>
  <c r="F39" i="4"/>
  <c r="E39" i="4"/>
  <c r="D39" i="4"/>
  <c r="C39" i="4"/>
  <c r="BE38" i="4"/>
  <c r="AU38" i="4"/>
  <c r="AT38" i="4"/>
  <c r="AS38" i="4"/>
  <c r="J38" i="4" s="1"/>
  <c r="AR38" i="4"/>
  <c r="I38" i="4" s="1"/>
  <c r="AQ38" i="4"/>
  <c r="H38" i="4" s="1"/>
  <c r="AP38" i="4"/>
  <c r="AO38" i="4"/>
  <c r="AN38" i="4"/>
  <c r="M38" i="4"/>
  <c r="L38" i="4"/>
  <c r="K38" i="4"/>
  <c r="G38" i="4"/>
  <c r="F38" i="4"/>
  <c r="E38" i="4"/>
  <c r="D38" i="4"/>
  <c r="C38" i="4"/>
  <c r="BD37" i="4"/>
  <c r="AU37" i="4"/>
  <c r="AT37" i="4"/>
  <c r="AS37" i="4"/>
  <c r="AR37" i="4"/>
  <c r="AQ37" i="4"/>
  <c r="H37" i="4" s="1"/>
  <c r="AP37" i="4"/>
  <c r="AO37" i="4"/>
  <c r="AN37" i="4"/>
  <c r="M37" i="4"/>
  <c r="L37" i="4"/>
  <c r="K37" i="4"/>
  <c r="J37" i="4"/>
  <c r="I37" i="4"/>
  <c r="G37" i="4"/>
  <c r="F37" i="4"/>
  <c r="E37" i="4"/>
  <c r="D37" i="4"/>
  <c r="C37" i="4"/>
  <c r="BD36" i="4"/>
  <c r="AU36" i="4"/>
  <c r="AT36" i="4"/>
  <c r="AS36" i="4"/>
  <c r="J36" i="4" s="1"/>
  <c r="AR36" i="4"/>
  <c r="I36" i="4" s="1"/>
  <c r="AQ36" i="4"/>
  <c r="H36" i="4" s="1"/>
  <c r="AP36" i="4"/>
  <c r="AO36" i="4"/>
  <c r="AN36" i="4"/>
  <c r="M36" i="4"/>
  <c r="L36" i="4"/>
  <c r="K36" i="4"/>
  <c r="G36" i="4"/>
  <c r="F36" i="4"/>
  <c r="E36" i="4"/>
  <c r="D36" i="4"/>
  <c r="C36" i="4"/>
  <c r="BD35" i="4"/>
  <c r="AU35" i="4"/>
  <c r="AT35" i="4"/>
  <c r="AS35" i="4"/>
  <c r="AR35" i="4"/>
  <c r="AQ35" i="4"/>
  <c r="H35" i="4" s="1"/>
  <c r="AP35" i="4"/>
  <c r="AO35" i="4"/>
  <c r="AN35" i="4"/>
  <c r="M35" i="4"/>
  <c r="L35" i="4"/>
  <c r="K35" i="4"/>
  <c r="J35" i="4"/>
  <c r="I35" i="4"/>
  <c r="G35" i="4"/>
  <c r="F35" i="4"/>
  <c r="E35" i="4"/>
  <c r="D35" i="4"/>
  <c r="C35" i="4"/>
  <c r="BD34" i="4"/>
  <c r="AU34" i="4"/>
  <c r="AT34" i="4"/>
  <c r="AS34" i="4"/>
  <c r="J34" i="4" s="1"/>
  <c r="AR34" i="4"/>
  <c r="I34" i="4" s="1"/>
  <c r="AQ34" i="4"/>
  <c r="H34" i="4" s="1"/>
  <c r="AP34" i="4"/>
  <c r="AO34" i="4"/>
  <c r="AN34" i="4"/>
  <c r="M34" i="4"/>
  <c r="L34" i="4"/>
  <c r="K34" i="4"/>
  <c r="G34" i="4"/>
  <c r="F34" i="4"/>
  <c r="E34" i="4"/>
  <c r="D34" i="4"/>
  <c r="C34" i="4"/>
  <c r="BD33" i="4"/>
  <c r="AU33" i="4"/>
  <c r="AT33" i="4"/>
  <c r="AS33" i="4"/>
  <c r="AR33" i="4"/>
  <c r="AQ33" i="4"/>
  <c r="H33" i="4" s="1"/>
  <c r="AP33" i="4"/>
  <c r="AO33" i="4"/>
  <c r="AN33" i="4"/>
  <c r="M33" i="4"/>
  <c r="L33" i="4"/>
  <c r="K33" i="4"/>
  <c r="J33" i="4"/>
  <c r="I33" i="4"/>
  <c r="G33" i="4"/>
  <c r="F33" i="4"/>
  <c r="E33" i="4"/>
  <c r="D33" i="4"/>
  <c r="C33" i="4"/>
  <c r="BD32" i="4"/>
  <c r="AU32" i="4"/>
  <c r="AT32" i="4"/>
  <c r="AS32" i="4"/>
  <c r="J32" i="4" s="1"/>
  <c r="AR32" i="4"/>
  <c r="I32" i="4" s="1"/>
  <c r="AQ32" i="4"/>
  <c r="H32" i="4" s="1"/>
  <c r="AP32" i="4"/>
  <c r="AO32" i="4"/>
  <c r="AN32" i="4"/>
  <c r="M32" i="4"/>
  <c r="L32" i="4"/>
  <c r="K32" i="4"/>
  <c r="G32" i="4"/>
  <c r="F32" i="4"/>
  <c r="E32" i="4"/>
  <c r="D32" i="4"/>
  <c r="C32" i="4"/>
  <c r="BD31" i="4"/>
  <c r="AU31" i="4"/>
  <c r="AT31" i="4"/>
  <c r="AS31" i="4"/>
  <c r="AR31" i="4"/>
  <c r="AQ31" i="4"/>
  <c r="H31" i="4" s="1"/>
  <c r="AP31" i="4"/>
  <c r="AO31" i="4"/>
  <c r="AN31" i="4"/>
  <c r="M31" i="4"/>
  <c r="L31" i="4"/>
  <c r="K31" i="4"/>
  <c r="J31" i="4"/>
  <c r="I31" i="4"/>
  <c r="G31" i="4"/>
  <c r="F31" i="4"/>
  <c r="E31" i="4"/>
  <c r="D31" i="4"/>
  <c r="C31" i="4"/>
  <c r="BD30" i="4"/>
  <c r="AU30" i="4"/>
  <c r="AT30" i="4"/>
  <c r="AS30" i="4"/>
  <c r="J30" i="4" s="1"/>
  <c r="AR30" i="4"/>
  <c r="I30" i="4" s="1"/>
  <c r="AQ30" i="4"/>
  <c r="H30" i="4" s="1"/>
  <c r="AP30" i="4"/>
  <c r="AO30" i="4"/>
  <c r="AN30" i="4"/>
  <c r="M30" i="4"/>
  <c r="L30" i="4"/>
  <c r="K30" i="4"/>
  <c r="G30" i="4"/>
  <c r="F30" i="4"/>
  <c r="E30" i="4"/>
  <c r="D30" i="4"/>
  <c r="C30" i="4"/>
  <c r="BE29" i="4"/>
  <c r="AU29" i="4"/>
  <c r="AT29" i="4"/>
  <c r="AS29" i="4"/>
  <c r="AR29" i="4"/>
  <c r="AQ29" i="4"/>
  <c r="H29" i="4" s="1"/>
  <c r="AP29" i="4"/>
  <c r="AO29" i="4"/>
  <c r="AN29" i="4"/>
  <c r="M29" i="4"/>
  <c r="L29" i="4"/>
  <c r="K29" i="4"/>
  <c r="J29" i="4"/>
  <c r="I29" i="4"/>
  <c r="G29" i="4"/>
  <c r="F29" i="4"/>
  <c r="E29" i="4"/>
  <c r="D29" i="4"/>
  <c r="C29" i="4"/>
  <c r="BE28" i="4"/>
  <c r="AU28" i="4"/>
  <c r="AT28" i="4"/>
  <c r="AS28" i="4"/>
  <c r="J28" i="4" s="1"/>
  <c r="AR28" i="4"/>
  <c r="I28" i="4" s="1"/>
  <c r="AQ28" i="4"/>
  <c r="H28" i="4" s="1"/>
  <c r="AP28" i="4"/>
  <c r="AO28" i="4"/>
  <c r="AN28" i="4"/>
  <c r="M28" i="4"/>
  <c r="L28" i="4"/>
  <c r="K28" i="4"/>
  <c r="G28" i="4"/>
  <c r="F28" i="4"/>
  <c r="E28" i="4"/>
  <c r="D28" i="4"/>
  <c r="C28" i="4"/>
  <c r="BE27" i="4"/>
  <c r="AU27" i="4"/>
  <c r="AT27" i="4"/>
  <c r="AS27" i="4"/>
  <c r="AR27" i="4"/>
  <c r="AQ27" i="4"/>
  <c r="H27" i="4" s="1"/>
  <c r="AP27" i="4"/>
  <c r="AO27" i="4"/>
  <c r="AN27" i="4"/>
  <c r="M27" i="4"/>
  <c r="L27" i="4"/>
  <c r="K27" i="4"/>
  <c r="J27" i="4"/>
  <c r="I27" i="4"/>
  <c r="G27" i="4"/>
  <c r="F27" i="4"/>
  <c r="E27" i="4"/>
  <c r="D27" i="4"/>
  <c r="C27" i="4"/>
  <c r="BE26" i="4"/>
  <c r="AU26" i="4"/>
  <c r="AT26" i="4"/>
  <c r="AS26" i="4"/>
  <c r="J26" i="4" s="1"/>
  <c r="AR26" i="4"/>
  <c r="I26" i="4" s="1"/>
  <c r="AQ26" i="4"/>
  <c r="H26" i="4" s="1"/>
  <c r="AP26" i="4"/>
  <c r="AO26" i="4"/>
  <c r="AN26" i="4"/>
  <c r="M26" i="4"/>
  <c r="L26" i="4"/>
  <c r="K26" i="4"/>
  <c r="G26" i="4"/>
  <c r="F26" i="4"/>
  <c r="E26" i="4"/>
  <c r="D26" i="4"/>
  <c r="C26" i="4"/>
  <c r="BE25" i="4"/>
  <c r="AU25" i="4"/>
  <c r="AT25" i="4"/>
  <c r="AS25" i="4"/>
  <c r="AR25" i="4"/>
  <c r="AQ25" i="4"/>
  <c r="H25" i="4" s="1"/>
  <c r="AP25" i="4"/>
  <c r="AO25" i="4"/>
  <c r="AN25" i="4"/>
  <c r="M25" i="4"/>
  <c r="L25" i="4"/>
  <c r="K25" i="4"/>
  <c r="J25" i="4"/>
  <c r="I25" i="4"/>
  <c r="G25" i="4"/>
  <c r="F25" i="4"/>
  <c r="E25" i="4"/>
  <c r="D25" i="4"/>
  <c r="C25" i="4"/>
  <c r="AU24" i="4"/>
  <c r="AT24" i="4"/>
  <c r="AS24" i="4"/>
  <c r="AR24" i="4"/>
  <c r="I24" i="4" s="1"/>
  <c r="AQ24" i="4"/>
  <c r="H24" i="4" s="1"/>
  <c r="AP24" i="4"/>
  <c r="AO24" i="4"/>
  <c r="AN24" i="4"/>
  <c r="M24" i="4"/>
  <c r="L24" i="4"/>
  <c r="K24" i="4"/>
  <c r="J24" i="4"/>
  <c r="G24" i="4"/>
  <c r="F24" i="4"/>
  <c r="E24" i="4"/>
  <c r="D24" i="4"/>
  <c r="C24" i="4"/>
  <c r="BE23" i="4"/>
  <c r="AU23" i="4"/>
  <c r="AT23" i="4"/>
  <c r="AS23" i="4"/>
  <c r="AR23" i="4"/>
  <c r="AQ23" i="4"/>
  <c r="AP23" i="4"/>
  <c r="AO23" i="4"/>
  <c r="AN23" i="4"/>
  <c r="M23" i="4"/>
  <c r="L23" i="4"/>
  <c r="K23" i="4"/>
  <c r="J23" i="4"/>
  <c r="I23" i="4"/>
  <c r="H23" i="4"/>
  <c r="G23" i="4"/>
  <c r="F23" i="4"/>
  <c r="E23" i="4"/>
  <c r="D23" i="4"/>
  <c r="C23" i="4"/>
  <c r="BE22" i="4"/>
  <c r="AU22" i="4"/>
  <c r="AT22" i="4"/>
  <c r="AS22" i="4"/>
  <c r="AR22" i="4"/>
  <c r="I22" i="4" s="1"/>
  <c r="AQ22" i="4"/>
  <c r="H22" i="4" s="1"/>
  <c r="AP22" i="4"/>
  <c r="AO22" i="4"/>
  <c r="AN22" i="4"/>
  <c r="M22" i="4"/>
  <c r="L22" i="4"/>
  <c r="K22" i="4"/>
  <c r="J22" i="4"/>
  <c r="G22" i="4"/>
  <c r="F22" i="4"/>
  <c r="E22" i="4"/>
  <c r="D22" i="4"/>
  <c r="C22" i="4"/>
  <c r="BE21" i="4"/>
  <c r="AU21" i="4"/>
  <c r="AT21" i="4"/>
  <c r="AS21" i="4"/>
  <c r="AR21" i="4"/>
  <c r="AQ21" i="4"/>
  <c r="AP21" i="4"/>
  <c r="AO21" i="4"/>
  <c r="AN21" i="4"/>
  <c r="M21" i="4"/>
  <c r="L21" i="4"/>
  <c r="K21" i="4"/>
  <c r="J21" i="4"/>
  <c r="I21" i="4"/>
  <c r="H21" i="4"/>
  <c r="G21" i="4"/>
  <c r="F21" i="4"/>
  <c r="E21" i="4"/>
  <c r="D21" i="4"/>
  <c r="C21" i="4"/>
  <c r="BE20" i="4"/>
  <c r="AU20" i="4"/>
  <c r="AT20" i="4"/>
  <c r="AS20" i="4"/>
  <c r="AR20" i="4"/>
  <c r="I20" i="4" s="1"/>
  <c r="AQ20" i="4"/>
  <c r="H20" i="4" s="1"/>
  <c r="AP20" i="4"/>
  <c r="AO20" i="4"/>
  <c r="AN20" i="4"/>
  <c r="M20" i="4"/>
  <c r="L20" i="4"/>
  <c r="K20" i="4"/>
  <c r="J20" i="4"/>
  <c r="G20" i="4"/>
  <c r="F20" i="4"/>
  <c r="E20" i="4"/>
  <c r="D20" i="4"/>
  <c r="C20" i="4"/>
  <c r="BE19" i="4"/>
  <c r="AU19" i="4"/>
  <c r="AT19" i="4"/>
  <c r="AS19" i="4"/>
  <c r="AR19" i="4"/>
  <c r="AQ19" i="4"/>
  <c r="AP19" i="4"/>
  <c r="AO19" i="4"/>
  <c r="AN19" i="4"/>
  <c r="M19" i="4"/>
  <c r="L19" i="4"/>
  <c r="K19" i="4"/>
  <c r="J19" i="4"/>
  <c r="I19" i="4"/>
  <c r="H19" i="4"/>
  <c r="G19" i="4"/>
  <c r="F19" i="4"/>
  <c r="E19" i="4"/>
  <c r="D19" i="4"/>
  <c r="C19" i="4"/>
  <c r="AU18" i="4"/>
  <c r="AT18" i="4"/>
  <c r="AS18" i="4"/>
  <c r="J18" i="4" s="1"/>
  <c r="AR18" i="4"/>
  <c r="AQ18" i="4"/>
  <c r="H18" i="4" s="1"/>
  <c r="AP18" i="4"/>
  <c r="AO18" i="4"/>
  <c r="AN18" i="4"/>
  <c r="M18" i="4"/>
  <c r="L18" i="4"/>
  <c r="K18" i="4"/>
  <c r="I18" i="4"/>
  <c r="G18" i="4"/>
  <c r="F18" i="4"/>
  <c r="E18" i="4"/>
  <c r="D18" i="4"/>
  <c r="C18" i="4"/>
  <c r="BE17" i="4"/>
  <c r="AU17" i="4"/>
  <c r="AT17" i="4"/>
  <c r="AS17" i="4"/>
  <c r="J17" i="4" s="1"/>
  <c r="AR17" i="4"/>
  <c r="AQ17" i="4"/>
  <c r="AP17" i="4"/>
  <c r="AO17" i="4"/>
  <c r="AN17" i="4"/>
  <c r="M17" i="4"/>
  <c r="L17" i="4"/>
  <c r="K17" i="4"/>
  <c r="I17" i="4"/>
  <c r="H17" i="4"/>
  <c r="G17" i="4"/>
  <c r="F17" i="4"/>
  <c r="E17" i="4"/>
  <c r="D17" i="4"/>
  <c r="C17" i="4"/>
  <c r="BE16" i="4"/>
  <c r="AU16" i="4"/>
  <c r="AT16" i="4"/>
  <c r="AS16" i="4"/>
  <c r="J16" i="4" s="1"/>
  <c r="AR16" i="4"/>
  <c r="AQ16" i="4"/>
  <c r="H16" i="4" s="1"/>
  <c r="AP16" i="4"/>
  <c r="AO16" i="4"/>
  <c r="AN16" i="4"/>
  <c r="M16" i="4"/>
  <c r="L16" i="4"/>
  <c r="K16" i="4"/>
  <c r="I16" i="4"/>
  <c r="G16" i="4"/>
  <c r="F16" i="4"/>
  <c r="E16" i="4"/>
  <c r="D16" i="4"/>
  <c r="C16" i="4"/>
  <c r="BE15" i="4"/>
  <c r="AU15" i="4"/>
  <c r="AT15" i="4"/>
  <c r="AS15" i="4"/>
  <c r="J15" i="4" s="1"/>
  <c r="AR15" i="4"/>
  <c r="AQ15" i="4"/>
  <c r="AP15" i="4"/>
  <c r="AO15" i="4"/>
  <c r="AN15" i="4"/>
  <c r="M15" i="4"/>
  <c r="L15" i="4"/>
  <c r="K15" i="4"/>
  <c r="I15" i="4"/>
  <c r="H15" i="4"/>
  <c r="G15" i="4"/>
  <c r="F15" i="4"/>
  <c r="E15" i="4"/>
  <c r="D15" i="4"/>
  <c r="C15" i="4"/>
  <c r="BE14" i="4"/>
  <c r="AU14" i="4"/>
  <c r="AT14" i="4"/>
  <c r="AS14" i="4"/>
  <c r="J14" i="4" s="1"/>
  <c r="AR14" i="4"/>
  <c r="AQ14" i="4"/>
  <c r="H14" i="4" s="1"/>
  <c r="AP14" i="4"/>
  <c r="AO14" i="4"/>
  <c r="AN14" i="4"/>
  <c r="M14" i="4"/>
  <c r="L14" i="4"/>
  <c r="K14" i="4"/>
  <c r="I14" i="4"/>
  <c r="G14" i="4"/>
  <c r="F14" i="4"/>
  <c r="E14" i="4"/>
  <c r="D14" i="4"/>
  <c r="C14" i="4"/>
  <c r="AU13" i="4"/>
  <c r="AT13" i="4"/>
  <c r="AS13" i="4"/>
  <c r="J13" i="4" s="1"/>
  <c r="AR13" i="4"/>
  <c r="I13" i="4" s="1"/>
  <c r="AQ13" i="4"/>
  <c r="AP13" i="4"/>
  <c r="AO13" i="4"/>
  <c r="AN13" i="4"/>
  <c r="M13" i="4"/>
  <c r="L13" i="4"/>
  <c r="K13" i="4"/>
  <c r="H13" i="4"/>
  <c r="G13" i="4"/>
  <c r="F13" i="4"/>
  <c r="E13" i="4"/>
  <c r="D13" i="4"/>
  <c r="C13" i="4"/>
  <c r="BD12" i="4"/>
  <c r="AU12" i="4"/>
  <c r="AT12" i="4"/>
  <c r="AS12" i="4"/>
  <c r="AR12" i="4"/>
  <c r="I12" i="4" s="1"/>
  <c r="AQ12" i="4"/>
  <c r="AP12" i="4"/>
  <c r="AO12" i="4"/>
  <c r="AN12" i="4"/>
  <c r="M12" i="4"/>
  <c r="L12" i="4"/>
  <c r="K12" i="4"/>
  <c r="J12" i="4"/>
  <c r="H12" i="4"/>
  <c r="G12" i="4"/>
  <c r="F12" i="4"/>
  <c r="E12" i="4"/>
  <c r="D12" i="4"/>
  <c r="C12" i="4"/>
  <c r="BE11" i="4"/>
  <c r="BD11" i="4"/>
  <c r="AT11" i="4"/>
  <c r="AS11" i="4"/>
  <c r="J11" i="4" s="1"/>
  <c r="AR11" i="4"/>
  <c r="I11" i="4" s="1"/>
  <c r="AQ11" i="4"/>
  <c r="AP11" i="4"/>
  <c r="AO11" i="4"/>
  <c r="AN11" i="4"/>
  <c r="M11" i="4"/>
  <c r="L11" i="4"/>
  <c r="K11" i="4"/>
  <c r="H11" i="4"/>
  <c r="G11" i="4"/>
  <c r="F11" i="4"/>
  <c r="E11" i="4"/>
  <c r="D11" i="4"/>
  <c r="C11" i="4"/>
  <c r="G2" i="4"/>
  <c r="H447" i="4" l="1"/>
  <c r="J447" i="4"/>
  <c r="I447" i="4" s="1"/>
  <c r="J449" i="4"/>
  <c r="I449" i="4" s="1"/>
  <c r="H449" i="4"/>
  <c r="M455" i="4"/>
  <c r="L455" i="4" s="1"/>
  <c r="K455" i="4"/>
  <c r="H445" i="4"/>
  <c r="J445" i="4"/>
  <c r="I445" i="4" s="1"/>
  <c r="J446" i="4"/>
  <c r="I446" i="4" s="1"/>
  <c r="H446" i="4"/>
  <c r="H451" i="4"/>
  <c r="J451" i="4"/>
  <c r="I451" i="4" s="1"/>
  <c r="M453" i="4"/>
  <c r="L453" i="4" s="1"/>
  <c r="K453" i="4"/>
  <c r="M450" i="4"/>
  <c r="L450" i="4" s="1"/>
  <c r="K450" i="4"/>
  <c r="K458" i="4"/>
  <c r="H453" i="4"/>
  <c r="J459" i="4"/>
  <c r="I459" i="4" s="1"/>
  <c r="H459" i="4"/>
  <c r="M448" i="4"/>
  <c r="L448" i="4" s="1"/>
  <c r="K448" i="4"/>
  <c r="M443" i="4"/>
  <c r="M481" i="4" s="1"/>
  <c r="M445" i="4"/>
  <c r="L445" i="4" s="1"/>
  <c r="K445" i="4"/>
  <c r="M447" i="4"/>
  <c r="L447" i="4" s="1"/>
  <c r="K447" i="4"/>
  <c r="H448" i="4"/>
  <c r="J448" i="4"/>
  <c r="I448" i="4" s="1"/>
  <c r="H458" i="4"/>
  <c r="J458" i="4"/>
  <c r="I458" i="4" s="1"/>
  <c r="J452" i="4"/>
  <c r="I452" i="4" s="1"/>
  <c r="H452" i="4"/>
  <c r="K451" i="4"/>
  <c r="H471" i="4"/>
  <c r="H454" i="4"/>
  <c r="M454" i="4"/>
  <c r="L454" i="4" s="1"/>
  <c r="K454" i="4"/>
  <c r="H455" i="4"/>
  <c r="J443" i="4"/>
  <c r="J455" i="4"/>
  <c r="I455" i="4" s="1"/>
  <c r="M456" i="4"/>
  <c r="M458" i="4"/>
  <c r="L458" i="4" s="1"/>
  <c r="K459" i="4"/>
  <c r="J468" i="4"/>
  <c r="I468" i="4" s="1"/>
  <c r="H468" i="4"/>
  <c r="J473" i="4"/>
  <c r="I473" i="4" s="1"/>
  <c r="H473" i="4"/>
  <c r="M452" i="4"/>
  <c r="L452" i="4" s="1"/>
  <c r="M459" i="4"/>
  <c r="L459" i="4" s="1"/>
  <c r="J476" i="4"/>
  <c r="I476" i="4" s="1"/>
  <c r="M462" i="4"/>
  <c r="M464" i="4"/>
  <c r="L464" i="4" s="1"/>
  <c r="H460" i="4"/>
  <c r="J453" i="4"/>
  <c r="I453" i="4" s="1"/>
  <c r="H472" i="4"/>
  <c r="M460" i="4"/>
  <c r="L460" i="4" s="1"/>
  <c r="K460" i="4"/>
  <c r="J456" i="4"/>
  <c r="H461" i="4"/>
  <c r="H464" i="4"/>
  <c r="J464" i="4"/>
  <c r="I464" i="4" s="1"/>
  <c r="J465" i="4"/>
  <c r="I465" i="4" s="1"/>
  <c r="H465" i="4"/>
  <c r="J462" i="4"/>
  <c r="K465" i="4"/>
  <c r="J470" i="4"/>
  <c r="I470" i="4" s="1"/>
  <c r="M476" i="4"/>
  <c r="L476" i="4" s="1"/>
  <c r="K476" i="4"/>
  <c r="J478" i="4"/>
  <c r="I478" i="4" s="1"/>
  <c r="J454" i="4"/>
  <c r="I454" i="4" s="1"/>
  <c r="J461" i="4"/>
  <c r="I461" i="4" s="1"/>
  <c r="J469" i="4"/>
  <c r="I469" i="4" s="1"/>
  <c r="H450" i="4"/>
  <c r="K470" i="4"/>
  <c r="M466" i="4"/>
  <c r="J475" i="4"/>
  <c r="I475" i="4" s="1"/>
  <c r="H475" i="4"/>
  <c r="J479" i="4"/>
  <c r="I479" i="4" s="1"/>
  <c r="H479" i="4"/>
  <c r="M471" i="4"/>
  <c r="L471" i="4" s="1"/>
  <c r="K471" i="4"/>
  <c r="J450" i="4"/>
  <c r="I450" i="4" s="1"/>
  <c r="K464" i="4"/>
  <c r="M470" i="4"/>
  <c r="L470" i="4" s="1"/>
  <c r="J477" i="4"/>
  <c r="I477" i="4" s="1"/>
  <c r="J480" i="4"/>
  <c r="I480" i="4" s="1"/>
  <c r="K479" i="4"/>
  <c r="H470" i="4"/>
  <c r="H478" i="4"/>
  <c r="J481" i="4" l="1"/>
  <c r="H481" i="4"/>
  <c r="K481" i="4"/>
  <c r="A482" i="1" l="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BA371" i="1" l="1"/>
  <c r="BA111" i="1"/>
  <c r="BA361" i="1"/>
  <c r="BA357" i="1"/>
  <c r="BA282" i="1"/>
  <c r="BA93" i="1"/>
  <c r="BA423" i="1" l="1"/>
  <c r="BA256" i="1"/>
  <c r="BA255" i="1"/>
  <c r="BA254" i="1"/>
  <c r="BA252" i="1"/>
  <c r="BA115" i="1"/>
  <c r="BA417" i="1"/>
  <c r="BA350" i="1"/>
  <c r="BA308" i="1"/>
  <c r="BA307" i="1"/>
  <c r="BA299" i="1"/>
  <c r="BA244" i="1"/>
  <c r="BA159" i="1"/>
  <c r="BA76" i="1"/>
  <c r="BA74" i="1"/>
  <c r="BA73" i="1"/>
  <c r="BA72" i="1"/>
  <c r="BA71" i="1"/>
  <c r="BA70" i="1"/>
  <c r="BA69" i="1"/>
  <c r="BA68" i="1"/>
  <c r="BA67" i="1"/>
  <c r="AT11" i="1" l="1"/>
  <c r="AS11" i="1"/>
  <c r="J11" i="1" s="1"/>
  <c r="AR11" i="1"/>
  <c r="I11" i="1" s="1"/>
  <c r="AQ11" i="1"/>
  <c r="AP11" i="1"/>
  <c r="AO11" i="1"/>
  <c r="AN11" i="1"/>
  <c r="AU122" i="1"/>
  <c r="AT122" i="1"/>
  <c r="AS122" i="1"/>
  <c r="J122" i="1" s="1"/>
  <c r="AR122" i="1"/>
  <c r="I122" i="1" s="1"/>
  <c r="AQ122" i="1"/>
  <c r="AP122" i="1"/>
  <c r="AO122" i="1"/>
  <c r="AN122" i="1"/>
  <c r="AU408" i="1"/>
  <c r="AT408" i="1"/>
  <c r="AS408" i="1"/>
  <c r="J408" i="1" s="1"/>
  <c r="AR408" i="1"/>
  <c r="I408" i="1" s="1"/>
  <c r="AQ408" i="1"/>
  <c r="AP408" i="1"/>
  <c r="AO408" i="1"/>
  <c r="AN408" i="1"/>
  <c r="BD408" i="1"/>
  <c r="AU385" i="1"/>
  <c r="AT385" i="1"/>
  <c r="AS385" i="1"/>
  <c r="J385" i="1" s="1"/>
  <c r="AR385" i="1"/>
  <c r="I385" i="1" s="1"/>
  <c r="AQ385" i="1"/>
  <c r="AP385" i="1"/>
  <c r="AO385" i="1"/>
  <c r="AN385" i="1"/>
  <c r="BE373" i="1"/>
  <c r="AU373" i="1"/>
  <c r="AT373" i="1"/>
  <c r="AS373" i="1"/>
  <c r="J373" i="1" s="1"/>
  <c r="AR373" i="1"/>
  <c r="I373" i="1" s="1"/>
  <c r="AQ373" i="1"/>
  <c r="AP373" i="1"/>
  <c r="AO373" i="1"/>
  <c r="AN373" i="1"/>
  <c r="AU371" i="1"/>
  <c r="AT371" i="1"/>
  <c r="AS371" i="1"/>
  <c r="J371" i="1" s="1"/>
  <c r="AR371" i="1"/>
  <c r="I371" i="1" s="1"/>
  <c r="AQ371" i="1"/>
  <c r="AP371" i="1"/>
  <c r="AO371" i="1"/>
  <c r="AN371" i="1"/>
  <c r="BD372" i="1"/>
  <c r="BD123" i="1" l="1"/>
  <c r="J471" i="1" l="1"/>
  <c r="H471" i="1"/>
  <c r="E371" i="1"/>
  <c r="D371" i="1"/>
  <c r="C371" i="1"/>
  <c r="M11" i="1"/>
  <c r="L11" i="1"/>
  <c r="K11" i="1"/>
  <c r="H11" i="1"/>
  <c r="G11" i="1"/>
  <c r="F11" i="1"/>
  <c r="E11" i="1"/>
  <c r="D11" i="1"/>
  <c r="C11" i="1"/>
  <c r="M385" i="1"/>
  <c r="L385" i="1"/>
  <c r="K385" i="1"/>
  <c r="H385" i="1"/>
  <c r="G385" i="1"/>
  <c r="F385" i="1"/>
  <c r="E385" i="1"/>
  <c r="D385" i="1"/>
  <c r="C385" i="1"/>
  <c r="M371" i="1"/>
  <c r="L371" i="1"/>
  <c r="K371" i="1"/>
  <c r="H371" i="1"/>
  <c r="G371" i="1"/>
  <c r="F371" i="1"/>
  <c r="M122" i="1" l="1"/>
  <c r="L122" i="1"/>
  <c r="K122" i="1"/>
  <c r="H122" i="1"/>
  <c r="G122" i="1"/>
  <c r="F122" i="1"/>
  <c r="E122" i="1"/>
  <c r="D122" i="1"/>
  <c r="C122" i="1"/>
  <c r="M373" i="1"/>
  <c r="L373" i="1"/>
  <c r="K373" i="1"/>
  <c r="H373" i="1"/>
  <c r="G373" i="1"/>
  <c r="F373" i="1"/>
  <c r="E373" i="1"/>
  <c r="D373" i="1"/>
  <c r="C373" i="1"/>
  <c r="M408" i="1"/>
  <c r="L408" i="1"/>
  <c r="K408" i="1"/>
  <c r="H408" i="1"/>
  <c r="G408" i="1"/>
  <c r="F408" i="1"/>
  <c r="E408" i="1"/>
  <c r="D408" i="1"/>
  <c r="C408" i="1"/>
  <c r="BE11" i="1"/>
  <c r="BD11" i="1"/>
  <c r="AP437" i="1" l="1"/>
  <c r="AU434" i="1"/>
  <c r="AT433" i="1"/>
  <c r="AS432" i="1"/>
  <c r="J432" i="1" s="1"/>
  <c r="AQ430" i="1"/>
  <c r="H430" i="1" s="1"/>
  <c r="AP429" i="1"/>
  <c r="AU426" i="1"/>
  <c r="AT425" i="1"/>
  <c r="AS424" i="1"/>
  <c r="J424" i="1" s="1"/>
  <c r="AR423" i="1"/>
  <c r="I423" i="1" s="1"/>
  <c r="AQ422" i="1"/>
  <c r="H422" i="1" s="1"/>
  <c r="AP421" i="1"/>
  <c r="AU418" i="1"/>
  <c r="AT417" i="1"/>
  <c r="AS416" i="1"/>
  <c r="J416" i="1" s="1"/>
  <c r="AR415" i="1"/>
  <c r="I415" i="1" s="1"/>
  <c r="AQ414" i="1"/>
  <c r="H414" i="1" s="1"/>
  <c r="AP413" i="1"/>
  <c r="AU410" i="1"/>
  <c r="AT409" i="1"/>
  <c r="AS407" i="1"/>
  <c r="J407" i="1" s="1"/>
  <c r="AR406" i="1"/>
  <c r="I406" i="1" s="1"/>
  <c r="AQ405" i="1"/>
  <c r="H405" i="1" s="1"/>
  <c r="AP404" i="1"/>
  <c r="AU401" i="1"/>
  <c r="AT400" i="1"/>
  <c r="AS399" i="1"/>
  <c r="J399" i="1" s="1"/>
  <c r="AR398" i="1"/>
  <c r="I398" i="1" s="1"/>
  <c r="AQ397" i="1"/>
  <c r="H397" i="1" s="1"/>
  <c r="AP396" i="1"/>
  <c r="AU393" i="1"/>
  <c r="AT392" i="1"/>
  <c r="AS391" i="1"/>
  <c r="J391" i="1" s="1"/>
  <c r="AR390" i="1"/>
  <c r="I390" i="1" s="1"/>
  <c r="AQ389" i="1"/>
  <c r="H389" i="1" s="1"/>
  <c r="AT384" i="1"/>
  <c r="AS383" i="1"/>
  <c r="J383" i="1" s="1"/>
  <c r="AR382" i="1"/>
  <c r="I382" i="1" s="1"/>
  <c r="AU379" i="1"/>
  <c r="AS378" i="1"/>
  <c r="J378" i="1" s="1"/>
  <c r="AR377" i="1"/>
  <c r="I377" i="1" s="1"/>
  <c r="AQ372" i="1"/>
  <c r="H372" i="1" s="1"/>
  <c r="AP376" i="1"/>
  <c r="AT369" i="1"/>
  <c r="AS368" i="1"/>
  <c r="J368" i="1" s="1"/>
  <c r="AR366" i="1"/>
  <c r="I366" i="1" s="1"/>
  <c r="AQ365" i="1"/>
  <c r="H365" i="1" s="1"/>
  <c r="AP364" i="1"/>
  <c r="AU361" i="1"/>
  <c r="AS359" i="1"/>
  <c r="J359" i="1" s="1"/>
  <c r="AR358" i="1"/>
  <c r="I358" i="1" s="1"/>
  <c r="AU354" i="1"/>
  <c r="AT353" i="1"/>
  <c r="AR352" i="1"/>
  <c r="I352" i="1" s="1"/>
  <c r="AP351" i="1"/>
  <c r="AU348" i="1"/>
  <c r="AT347" i="1"/>
  <c r="AS346" i="1"/>
  <c r="J346" i="1" s="1"/>
  <c r="AR345" i="1"/>
  <c r="I345" i="1" s="1"/>
  <c r="AP343" i="1"/>
  <c r="AU340" i="1"/>
  <c r="AT337" i="1"/>
  <c r="AS336" i="1"/>
  <c r="J336" i="1" s="1"/>
  <c r="AS333" i="1"/>
  <c r="J333" i="1" s="1"/>
  <c r="AR331" i="1"/>
  <c r="I331" i="1" s="1"/>
  <c r="AQ330" i="1"/>
  <c r="H330" i="1" s="1"/>
  <c r="AP329" i="1"/>
  <c r="AU326" i="1"/>
  <c r="AT325" i="1"/>
  <c r="AS324" i="1"/>
  <c r="J324" i="1" s="1"/>
  <c r="AR323" i="1"/>
  <c r="I323" i="1" s="1"/>
  <c r="AP322" i="1"/>
  <c r="AU319" i="1"/>
  <c r="AT318" i="1"/>
  <c r="AR317" i="1"/>
  <c r="I317" i="1" s="1"/>
  <c r="AQ316" i="1"/>
  <c r="H316" i="1" s="1"/>
  <c r="AP315" i="1"/>
  <c r="AU312" i="1"/>
  <c r="AS311" i="1"/>
  <c r="J311" i="1" s="1"/>
  <c r="AR310" i="1"/>
  <c r="I310" i="1" s="1"/>
  <c r="AQ309" i="1"/>
  <c r="H309" i="1" s="1"/>
  <c r="AP308" i="1"/>
  <c r="AU305" i="1"/>
  <c r="AT304" i="1"/>
  <c r="AS303" i="1"/>
  <c r="J303" i="1" s="1"/>
  <c r="AR302" i="1"/>
  <c r="I302" i="1" s="1"/>
  <c r="AP301" i="1"/>
  <c r="AU298" i="1"/>
  <c r="AT297" i="1"/>
  <c r="AS296" i="1"/>
  <c r="J296" i="1" s="1"/>
  <c r="AR295" i="1"/>
  <c r="I295" i="1" s="1"/>
  <c r="AQ294" i="1"/>
  <c r="H294" i="1" s="1"/>
  <c r="AP293" i="1"/>
  <c r="AT290" i="1"/>
  <c r="AS289" i="1"/>
  <c r="J289" i="1" s="1"/>
  <c r="AR288" i="1"/>
  <c r="I288" i="1" s="1"/>
  <c r="AQ287" i="1"/>
  <c r="H287" i="1" s="1"/>
  <c r="AP286" i="1"/>
  <c r="AT283" i="1"/>
  <c r="AS282" i="1"/>
  <c r="J282" i="1" s="1"/>
  <c r="AR281" i="1"/>
  <c r="I281" i="1" s="1"/>
  <c r="AQ280" i="1"/>
  <c r="H280" i="1" s="1"/>
  <c r="AP279" i="1"/>
  <c r="AU277" i="1"/>
  <c r="AT276" i="1"/>
  <c r="AS275" i="1"/>
  <c r="J275" i="1" s="1"/>
  <c r="AR274" i="1"/>
  <c r="I274" i="1" s="1"/>
  <c r="AQ273" i="1"/>
  <c r="H273" i="1" s="1"/>
  <c r="AP272" i="1"/>
  <c r="AU269" i="1"/>
  <c r="AT268" i="1"/>
  <c r="AS266" i="1"/>
  <c r="J266" i="1" s="1"/>
  <c r="AQ264" i="1"/>
  <c r="H264" i="1" s="1"/>
  <c r="AT260" i="1"/>
  <c r="AS259" i="1"/>
  <c r="J259" i="1" s="1"/>
  <c r="AR258" i="1"/>
  <c r="I258" i="1" s="1"/>
  <c r="AQ257" i="1"/>
  <c r="H257" i="1" s="1"/>
  <c r="AU253" i="1"/>
  <c r="AS251" i="1"/>
  <c r="J251" i="1" s="1"/>
  <c r="AR250" i="1"/>
  <c r="I250" i="1" s="1"/>
  <c r="AQ249" i="1"/>
  <c r="H249" i="1" s="1"/>
  <c r="AP248" i="1"/>
  <c r="AU245" i="1"/>
  <c r="AT244" i="1"/>
  <c r="AS243" i="1"/>
  <c r="J243" i="1" s="1"/>
  <c r="AR242" i="1"/>
  <c r="I242" i="1" s="1"/>
  <c r="AQ241" i="1"/>
  <c r="H241" i="1" s="1"/>
  <c r="AP240" i="1"/>
  <c r="AU238" i="1"/>
  <c r="AT237" i="1"/>
  <c r="AR235" i="1"/>
  <c r="I235" i="1" s="1"/>
  <c r="AQ234" i="1"/>
  <c r="H234" i="1" s="1"/>
  <c r="AP233" i="1"/>
  <c r="AU230" i="1"/>
  <c r="AT229" i="1"/>
  <c r="AR227" i="1"/>
  <c r="I227" i="1" s="1"/>
  <c r="AQ226" i="1"/>
  <c r="H226" i="1" s="1"/>
  <c r="AP225" i="1"/>
  <c r="AU222" i="1"/>
  <c r="AT221" i="1"/>
  <c r="AR219" i="1"/>
  <c r="I219" i="1" s="1"/>
  <c r="AQ218" i="1"/>
  <c r="H218" i="1" s="1"/>
  <c r="AP217" i="1"/>
  <c r="AU214" i="1"/>
  <c r="AT213" i="1"/>
  <c r="AR211" i="1"/>
  <c r="I211" i="1" s="1"/>
  <c r="AQ210" i="1"/>
  <c r="H210" i="1" s="1"/>
  <c r="AP209" i="1"/>
  <c r="AU205" i="1"/>
  <c r="AS202" i="1"/>
  <c r="J202" i="1" s="1"/>
  <c r="AR200" i="1"/>
  <c r="I200" i="1" s="1"/>
  <c r="AQ199" i="1"/>
  <c r="H199" i="1" s="1"/>
  <c r="AP198" i="1"/>
  <c r="AU195" i="1"/>
  <c r="AT194" i="1"/>
  <c r="AS193" i="1"/>
  <c r="J193" i="1" s="1"/>
  <c r="AR192" i="1"/>
  <c r="I192" i="1" s="1"/>
  <c r="AQ191" i="1"/>
  <c r="H191" i="1" s="1"/>
  <c r="AU188" i="1"/>
  <c r="AT187" i="1"/>
  <c r="AS186" i="1"/>
  <c r="J186" i="1" s="1"/>
  <c r="AR185" i="1"/>
  <c r="I185" i="1" s="1"/>
  <c r="AU181" i="1"/>
  <c r="AS179" i="1"/>
  <c r="J179" i="1" s="1"/>
  <c r="AR178" i="1"/>
  <c r="I178" i="1" s="1"/>
  <c r="AQ177" i="1"/>
  <c r="H177" i="1" s="1"/>
  <c r="AT173" i="1"/>
  <c r="AR171" i="1"/>
  <c r="I171" i="1" s="1"/>
  <c r="AQ170" i="1"/>
  <c r="H170" i="1" s="1"/>
  <c r="AP169" i="1"/>
  <c r="AT166" i="1"/>
  <c r="AS165" i="1"/>
  <c r="J165" i="1" s="1"/>
  <c r="AR164" i="1"/>
  <c r="I164" i="1" s="1"/>
  <c r="AQ163" i="1"/>
  <c r="H163" i="1" s="1"/>
  <c r="AP162" i="1"/>
  <c r="AU159" i="1"/>
  <c r="AT158" i="1"/>
  <c r="AS157" i="1"/>
  <c r="J157" i="1" s="1"/>
  <c r="AR156" i="1"/>
  <c r="I156" i="1" s="1"/>
  <c r="AQ155" i="1"/>
  <c r="H155" i="1" s="1"/>
  <c r="AP154" i="1"/>
  <c r="AU151" i="1"/>
  <c r="AT150" i="1"/>
  <c r="AS149" i="1"/>
  <c r="J149" i="1" s="1"/>
  <c r="AR148" i="1"/>
  <c r="I148" i="1" s="1"/>
  <c r="AQ147" i="1"/>
  <c r="H147" i="1" s="1"/>
  <c r="AU145" i="1"/>
  <c r="AS144" i="1"/>
  <c r="J144" i="1" s="1"/>
  <c r="AR141" i="1"/>
  <c r="I141" i="1" s="1"/>
  <c r="AQ140" i="1"/>
  <c r="H140" i="1" s="1"/>
  <c r="AP143" i="1"/>
  <c r="AU138" i="1"/>
  <c r="AT137" i="1"/>
  <c r="AR135" i="1"/>
  <c r="I135" i="1" s="1"/>
  <c r="AQ134" i="1"/>
  <c r="H134" i="1" s="1"/>
  <c r="AP133" i="1"/>
  <c r="AU131" i="1"/>
  <c r="AS130" i="1"/>
  <c r="J130" i="1" s="1"/>
  <c r="AR129" i="1"/>
  <c r="I129" i="1" s="1"/>
  <c r="AU126" i="1"/>
  <c r="AR124" i="1"/>
  <c r="I124" i="1" s="1"/>
  <c r="AU120" i="1"/>
  <c r="AT119" i="1"/>
  <c r="AS118" i="1"/>
  <c r="J118" i="1" s="1"/>
  <c r="AP116" i="1"/>
  <c r="AT112" i="1"/>
  <c r="AS111" i="1"/>
  <c r="J111" i="1" s="1"/>
  <c r="AR110" i="1"/>
  <c r="I110" i="1" s="1"/>
  <c r="AQ109" i="1"/>
  <c r="H109" i="1" s="1"/>
  <c r="AP108" i="1"/>
  <c r="AU106" i="1"/>
  <c r="AR104" i="1"/>
  <c r="I104" i="1" s="1"/>
  <c r="AQ103" i="1"/>
  <c r="H103" i="1" s="1"/>
  <c r="AP102" i="1"/>
  <c r="AU99" i="1"/>
  <c r="AS98" i="1"/>
  <c r="J98" i="1" s="1"/>
  <c r="AQ97" i="1"/>
  <c r="H97" i="1" s="1"/>
  <c r="AP96" i="1"/>
  <c r="AU93" i="1"/>
  <c r="AT92" i="1"/>
  <c r="AS91" i="1"/>
  <c r="J91" i="1" s="1"/>
  <c r="AR90" i="1"/>
  <c r="I90" i="1" s="1"/>
  <c r="AQ89" i="1"/>
  <c r="H89" i="1" s="1"/>
  <c r="AP88" i="1"/>
  <c r="AU86" i="1"/>
  <c r="AS85" i="1"/>
  <c r="J85" i="1" s="1"/>
  <c r="AQ84" i="1"/>
  <c r="H84" i="1" s="1"/>
  <c r="AP83" i="1"/>
  <c r="AU80" i="1"/>
  <c r="AT79" i="1"/>
  <c r="AS78" i="1"/>
  <c r="J78" i="1" s="1"/>
  <c r="AR77" i="1"/>
  <c r="I77" i="1" s="1"/>
  <c r="AQ76" i="1"/>
  <c r="H76" i="1" s="1"/>
  <c r="AP75" i="1"/>
  <c r="AU72" i="1"/>
  <c r="AT71" i="1"/>
  <c r="AS70" i="1"/>
  <c r="J70" i="1" s="1"/>
  <c r="AR69" i="1"/>
  <c r="I69" i="1" s="1"/>
  <c r="AQ68" i="1"/>
  <c r="H68" i="1" s="1"/>
  <c r="AP67" i="1"/>
  <c r="AT65" i="1"/>
  <c r="AS64" i="1"/>
  <c r="J64" i="1" s="1"/>
  <c r="AS59" i="1"/>
  <c r="J59" i="1" s="1"/>
  <c r="AR58" i="1"/>
  <c r="I58" i="1" s="1"/>
  <c r="AQ57" i="1"/>
  <c r="H57" i="1" s="1"/>
  <c r="AU54" i="1"/>
  <c r="AT53" i="1"/>
  <c r="AS52" i="1"/>
  <c r="J52" i="1" s="1"/>
  <c r="AR51" i="1"/>
  <c r="I51" i="1" s="1"/>
  <c r="AP50" i="1"/>
  <c r="AU47" i="1"/>
  <c r="AS46" i="1"/>
  <c r="J46" i="1" s="1"/>
  <c r="AQ45" i="1"/>
  <c r="H45" i="1" s="1"/>
  <c r="AP44" i="1"/>
  <c r="AU41" i="1"/>
  <c r="AS40" i="1"/>
  <c r="J40" i="1" s="1"/>
  <c r="AP39" i="1"/>
  <c r="AU36" i="1"/>
  <c r="AT35" i="1"/>
  <c r="AS34" i="1"/>
  <c r="J34" i="1" s="1"/>
  <c r="AR31" i="1"/>
  <c r="I31" i="1" s="1"/>
  <c r="AQ30" i="1"/>
  <c r="H30" i="1" s="1"/>
  <c r="AP29" i="1"/>
  <c r="AU26" i="1"/>
  <c r="AT25" i="1"/>
  <c r="AS24" i="1"/>
  <c r="J24" i="1" s="1"/>
  <c r="AR23" i="1"/>
  <c r="I23" i="1" s="1"/>
  <c r="AQ22" i="1"/>
  <c r="H22" i="1" s="1"/>
  <c r="AT18" i="1"/>
  <c r="AR17" i="1"/>
  <c r="I17" i="1" s="1"/>
  <c r="AQ16" i="1"/>
  <c r="H16" i="1" s="1"/>
  <c r="AP15" i="1"/>
  <c r="AU13" i="1"/>
  <c r="AS12" i="1"/>
  <c r="J12" i="1" s="1"/>
  <c r="M437" i="1"/>
  <c r="L437" i="1"/>
  <c r="K437" i="1"/>
  <c r="M436" i="1"/>
  <c r="L436" i="1"/>
  <c r="K436" i="1"/>
  <c r="M435" i="1"/>
  <c r="L435" i="1"/>
  <c r="K435" i="1"/>
  <c r="M434" i="1"/>
  <c r="L434" i="1"/>
  <c r="K434" i="1"/>
  <c r="M433" i="1"/>
  <c r="L433" i="1"/>
  <c r="K433" i="1"/>
  <c r="M432" i="1"/>
  <c r="L432" i="1"/>
  <c r="K432" i="1"/>
  <c r="M431" i="1"/>
  <c r="L431" i="1"/>
  <c r="K431" i="1"/>
  <c r="M430" i="1"/>
  <c r="L430" i="1"/>
  <c r="K430" i="1"/>
  <c r="M429" i="1"/>
  <c r="L429" i="1"/>
  <c r="K429" i="1"/>
  <c r="M428" i="1"/>
  <c r="L428" i="1"/>
  <c r="K428" i="1"/>
  <c r="M427" i="1"/>
  <c r="L427" i="1"/>
  <c r="K427" i="1"/>
  <c r="M426" i="1"/>
  <c r="L426" i="1"/>
  <c r="K426" i="1"/>
  <c r="M425" i="1"/>
  <c r="L425" i="1"/>
  <c r="K425" i="1"/>
  <c r="M424" i="1"/>
  <c r="L424" i="1"/>
  <c r="K424" i="1"/>
  <c r="M423" i="1"/>
  <c r="L423" i="1"/>
  <c r="K423" i="1"/>
  <c r="M422" i="1"/>
  <c r="L422" i="1"/>
  <c r="K422" i="1"/>
  <c r="M421" i="1"/>
  <c r="L421" i="1"/>
  <c r="K421" i="1"/>
  <c r="M420" i="1"/>
  <c r="L420" i="1"/>
  <c r="K420" i="1"/>
  <c r="M419" i="1"/>
  <c r="L419" i="1"/>
  <c r="K419" i="1"/>
  <c r="M418" i="1"/>
  <c r="L418" i="1"/>
  <c r="K418" i="1"/>
  <c r="M417" i="1"/>
  <c r="L417" i="1"/>
  <c r="K417" i="1"/>
  <c r="M416" i="1"/>
  <c r="L416" i="1"/>
  <c r="K416" i="1"/>
  <c r="M415" i="1"/>
  <c r="L415" i="1"/>
  <c r="K415" i="1"/>
  <c r="M414" i="1"/>
  <c r="L414" i="1"/>
  <c r="K414" i="1"/>
  <c r="M413" i="1"/>
  <c r="L413" i="1"/>
  <c r="K413" i="1"/>
  <c r="M412" i="1"/>
  <c r="L412" i="1"/>
  <c r="K412" i="1"/>
  <c r="M411" i="1"/>
  <c r="L411" i="1"/>
  <c r="K411" i="1"/>
  <c r="M410" i="1"/>
  <c r="L410" i="1"/>
  <c r="K410" i="1"/>
  <c r="M409" i="1"/>
  <c r="L409" i="1"/>
  <c r="K409" i="1"/>
  <c r="M407" i="1"/>
  <c r="L407" i="1"/>
  <c r="K407" i="1"/>
  <c r="M406" i="1"/>
  <c r="L406" i="1"/>
  <c r="K406" i="1"/>
  <c r="M405" i="1"/>
  <c r="L405" i="1"/>
  <c r="K405" i="1"/>
  <c r="M404" i="1"/>
  <c r="L404" i="1"/>
  <c r="K404" i="1"/>
  <c r="M403" i="1"/>
  <c r="L403" i="1"/>
  <c r="K403" i="1"/>
  <c r="M402" i="1"/>
  <c r="L402" i="1"/>
  <c r="K402" i="1"/>
  <c r="M401" i="1"/>
  <c r="L401" i="1"/>
  <c r="K401" i="1"/>
  <c r="M400" i="1"/>
  <c r="L400" i="1"/>
  <c r="K400" i="1"/>
  <c r="M399" i="1"/>
  <c r="L399" i="1"/>
  <c r="K399" i="1"/>
  <c r="M398" i="1"/>
  <c r="L398" i="1"/>
  <c r="K398" i="1"/>
  <c r="M397" i="1"/>
  <c r="L397" i="1"/>
  <c r="K397" i="1"/>
  <c r="M396" i="1"/>
  <c r="L396" i="1"/>
  <c r="K396" i="1"/>
  <c r="M395" i="1"/>
  <c r="L395" i="1"/>
  <c r="K395" i="1"/>
  <c r="M394" i="1"/>
  <c r="L394" i="1"/>
  <c r="K394" i="1"/>
  <c r="M393" i="1"/>
  <c r="L393" i="1"/>
  <c r="K393" i="1"/>
  <c r="M392" i="1"/>
  <c r="L392" i="1"/>
  <c r="K392" i="1"/>
  <c r="M391" i="1"/>
  <c r="L391" i="1"/>
  <c r="K391" i="1"/>
  <c r="M390" i="1"/>
  <c r="L390" i="1"/>
  <c r="K390" i="1"/>
  <c r="M389" i="1"/>
  <c r="L389" i="1"/>
  <c r="K389" i="1"/>
  <c r="M388" i="1"/>
  <c r="L388" i="1"/>
  <c r="K388" i="1"/>
  <c r="M387" i="1"/>
  <c r="L387" i="1"/>
  <c r="K387" i="1"/>
  <c r="M384" i="1"/>
  <c r="L384" i="1"/>
  <c r="K384" i="1"/>
  <c r="M383" i="1"/>
  <c r="L383" i="1"/>
  <c r="K383" i="1"/>
  <c r="M382" i="1"/>
  <c r="L382" i="1"/>
  <c r="K382" i="1"/>
  <c r="M381" i="1"/>
  <c r="L381" i="1"/>
  <c r="K381" i="1"/>
  <c r="M380" i="1"/>
  <c r="L380" i="1"/>
  <c r="K380" i="1"/>
  <c r="M386" i="1"/>
  <c r="L386" i="1"/>
  <c r="K386" i="1"/>
  <c r="M379" i="1"/>
  <c r="L379" i="1"/>
  <c r="K379" i="1"/>
  <c r="M378" i="1"/>
  <c r="L378" i="1"/>
  <c r="K378" i="1"/>
  <c r="M377" i="1"/>
  <c r="L377" i="1"/>
  <c r="K377" i="1"/>
  <c r="M372" i="1"/>
  <c r="L372" i="1"/>
  <c r="K372" i="1"/>
  <c r="M376" i="1"/>
  <c r="L376" i="1"/>
  <c r="K376" i="1"/>
  <c r="M375" i="1"/>
  <c r="L375" i="1"/>
  <c r="K375" i="1"/>
  <c r="M374" i="1"/>
  <c r="L374" i="1"/>
  <c r="K374" i="1"/>
  <c r="M370" i="1"/>
  <c r="L370" i="1"/>
  <c r="K370" i="1"/>
  <c r="M369" i="1"/>
  <c r="L369" i="1"/>
  <c r="K369" i="1"/>
  <c r="M368" i="1"/>
  <c r="L368" i="1"/>
  <c r="K368" i="1"/>
  <c r="M367" i="1"/>
  <c r="L367" i="1"/>
  <c r="K367" i="1"/>
  <c r="M366" i="1"/>
  <c r="L366" i="1"/>
  <c r="K366" i="1"/>
  <c r="M365" i="1"/>
  <c r="L365" i="1"/>
  <c r="K365" i="1"/>
  <c r="M364" i="1"/>
  <c r="L364" i="1"/>
  <c r="K364" i="1"/>
  <c r="M363" i="1"/>
  <c r="L363" i="1"/>
  <c r="K363" i="1"/>
  <c r="M362" i="1"/>
  <c r="L362" i="1"/>
  <c r="K362" i="1"/>
  <c r="M361" i="1"/>
  <c r="L361" i="1"/>
  <c r="K361" i="1"/>
  <c r="M360" i="1"/>
  <c r="L360" i="1"/>
  <c r="K360" i="1"/>
  <c r="M359" i="1"/>
  <c r="L359" i="1"/>
  <c r="K359" i="1"/>
  <c r="M358" i="1"/>
  <c r="L358" i="1"/>
  <c r="K358" i="1"/>
  <c r="M357" i="1"/>
  <c r="L357" i="1"/>
  <c r="K357" i="1"/>
  <c r="M356" i="1"/>
  <c r="L356" i="1"/>
  <c r="K356" i="1"/>
  <c r="M355" i="1"/>
  <c r="L355" i="1"/>
  <c r="K355" i="1"/>
  <c r="M354" i="1"/>
  <c r="L354" i="1"/>
  <c r="K354" i="1"/>
  <c r="M353" i="1"/>
  <c r="L353" i="1"/>
  <c r="K353" i="1"/>
  <c r="M352" i="1"/>
  <c r="L352" i="1"/>
  <c r="K352" i="1"/>
  <c r="M351" i="1"/>
  <c r="L351" i="1"/>
  <c r="K351" i="1"/>
  <c r="M350" i="1"/>
  <c r="L350" i="1"/>
  <c r="K350" i="1"/>
  <c r="M349" i="1"/>
  <c r="L349" i="1"/>
  <c r="K349" i="1"/>
  <c r="M348" i="1"/>
  <c r="L348" i="1"/>
  <c r="K348" i="1"/>
  <c r="M347" i="1"/>
  <c r="L347" i="1"/>
  <c r="K347" i="1"/>
  <c r="M346" i="1"/>
  <c r="L346" i="1"/>
  <c r="K346" i="1"/>
  <c r="M345" i="1"/>
  <c r="L345" i="1"/>
  <c r="K345" i="1"/>
  <c r="M344" i="1"/>
  <c r="L344" i="1"/>
  <c r="K344" i="1"/>
  <c r="M343" i="1"/>
  <c r="L343" i="1"/>
  <c r="K343" i="1"/>
  <c r="M342" i="1"/>
  <c r="L342" i="1"/>
  <c r="K342" i="1"/>
  <c r="M341" i="1"/>
  <c r="L341" i="1"/>
  <c r="K341" i="1"/>
  <c r="M340" i="1"/>
  <c r="L340" i="1"/>
  <c r="K340" i="1"/>
  <c r="M339" i="1"/>
  <c r="L339" i="1"/>
  <c r="K339" i="1"/>
  <c r="M338" i="1"/>
  <c r="L338" i="1"/>
  <c r="K338" i="1"/>
  <c r="M337" i="1"/>
  <c r="L337" i="1"/>
  <c r="K337" i="1"/>
  <c r="M336" i="1"/>
  <c r="L336" i="1"/>
  <c r="K336" i="1"/>
  <c r="M335" i="1"/>
  <c r="L335" i="1"/>
  <c r="K335" i="1"/>
  <c r="M334" i="1"/>
  <c r="L334" i="1"/>
  <c r="K334" i="1"/>
  <c r="M333" i="1"/>
  <c r="L333" i="1"/>
  <c r="K333" i="1"/>
  <c r="M332" i="1"/>
  <c r="L332" i="1"/>
  <c r="K332" i="1"/>
  <c r="M331" i="1"/>
  <c r="L331" i="1"/>
  <c r="K331" i="1"/>
  <c r="M330" i="1"/>
  <c r="L330" i="1"/>
  <c r="K330" i="1"/>
  <c r="M329" i="1"/>
  <c r="L329" i="1"/>
  <c r="K329" i="1"/>
  <c r="M328" i="1"/>
  <c r="L328" i="1"/>
  <c r="K328" i="1"/>
  <c r="M327" i="1"/>
  <c r="L327" i="1"/>
  <c r="K327" i="1"/>
  <c r="M326" i="1"/>
  <c r="L326" i="1"/>
  <c r="K326" i="1"/>
  <c r="M325" i="1"/>
  <c r="L325" i="1"/>
  <c r="K325" i="1"/>
  <c r="M324" i="1"/>
  <c r="L324" i="1"/>
  <c r="K324" i="1"/>
  <c r="M323" i="1"/>
  <c r="L323" i="1"/>
  <c r="K323" i="1"/>
  <c r="M322" i="1"/>
  <c r="L322" i="1"/>
  <c r="K322" i="1"/>
  <c r="M321" i="1"/>
  <c r="L321" i="1"/>
  <c r="K321" i="1"/>
  <c r="M320" i="1"/>
  <c r="L320" i="1"/>
  <c r="K320" i="1"/>
  <c r="M319" i="1"/>
  <c r="L319" i="1"/>
  <c r="K319" i="1"/>
  <c r="M318" i="1"/>
  <c r="L318" i="1"/>
  <c r="K318" i="1"/>
  <c r="M317" i="1"/>
  <c r="L317" i="1"/>
  <c r="K317" i="1"/>
  <c r="M316" i="1"/>
  <c r="L316" i="1"/>
  <c r="K316" i="1"/>
  <c r="M315" i="1"/>
  <c r="L315" i="1"/>
  <c r="K315" i="1"/>
  <c r="M314" i="1"/>
  <c r="L314" i="1"/>
  <c r="K314" i="1"/>
  <c r="M313" i="1"/>
  <c r="L313" i="1"/>
  <c r="K313" i="1"/>
  <c r="M312" i="1"/>
  <c r="L312" i="1"/>
  <c r="K312" i="1"/>
  <c r="M311" i="1"/>
  <c r="L311" i="1"/>
  <c r="K311" i="1"/>
  <c r="M310" i="1"/>
  <c r="L310" i="1"/>
  <c r="K310" i="1"/>
  <c r="M309" i="1"/>
  <c r="L309" i="1"/>
  <c r="K309" i="1"/>
  <c r="M308" i="1"/>
  <c r="L308" i="1"/>
  <c r="K308" i="1"/>
  <c r="M307" i="1"/>
  <c r="L307" i="1"/>
  <c r="K307" i="1"/>
  <c r="M306" i="1"/>
  <c r="L306" i="1"/>
  <c r="K306" i="1"/>
  <c r="M305" i="1"/>
  <c r="L305" i="1"/>
  <c r="K305" i="1"/>
  <c r="M304" i="1"/>
  <c r="L304" i="1"/>
  <c r="K304" i="1"/>
  <c r="M303" i="1"/>
  <c r="L303" i="1"/>
  <c r="K303" i="1"/>
  <c r="M302" i="1"/>
  <c r="L302" i="1"/>
  <c r="K302" i="1"/>
  <c r="M301" i="1"/>
  <c r="L301" i="1"/>
  <c r="K301" i="1"/>
  <c r="M300" i="1"/>
  <c r="L300" i="1"/>
  <c r="K300" i="1"/>
  <c r="M299" i="1"/>
  <c r="L299" i="1"/>
  <c r="K299" i="1"/>
  <c r="M298" i="1"/>
  <c r="L298" i="1"/>
  <c r="K298" i="1"/>
  <c r="M297" i="1"/>
  <c r="L297" i="1"/>
  <c r="K297" i="1"/>
  <c r="M296" i="1"/>
  <c r="L296" i="1"/>
  <c r="K296" i="1"/>
  <c r="M295" i="1"/>
  <c r="L295" i="1"/>
  <c r="K295" i="1"/>
  <c r="M294" i="1"/>
  <c r="L294" i="1"/>
  <c r="K294" i="1"/>
  <c r="M293" i="1"/>
  <c r="L293" i="1"/>
  <c r="K293" i="1"/>
  <c r="M292" i="1"/>
  <c r="L292" i="1"/>
  <c r="K292" i="1"/>
  <c r="M291" i="1"/>
  <c r="L291" i="1"/>
  <c r="K291" i="1"/>
  <c r="M290" i="1"/>
  <c r="L290" i="1"/>
  <c r="K290" i="1"/>
  <c r="M289" i="1"/>
  <c r="L289" i="1"/>
  <c r="K289" i="1"/>
  <c r="M288" i="1"/>
  <c r="L288" i="1"/>
  <c r="K288" i="1"/>
  <c r="M287" i="1"/>
  <c r="L287" i="1"/>
  <c r="K287" i="1"/>
  <c r="M286" i="1"/>
  <c r="L286" i="1"/>
  <c r="K286" i="1"/>
  <c r="M285" i="1"/>
  <c r="L285" i="1"/>
  <c r="K285" i="1"/>
  <c r="M284" i="1"/>
  <c r="L284" i="1"/>
  <c r="K284" i="1"/>
  <c r="M283" i="1"/>
  <c r="L283" i="1"/>
  <c r="K283" i="1"/>
  <c r="M282" i="1"/>
  <c r="L282" i="1"/>
  <c r="K282" i="1"/>
  <c r="M281" i="1"/>
  <c r="L281" i="1"/>
  <c r="K281" i="1"/>
  <c r="M280" i="1"/>
  <c r="L280" i="1"/>
  <c r="K280" i="1"/>
  <c r="M279" i="1"/>
  <c r="L279" i="1"/>
  <c r="K279" i="1"/>
  <c r="M278" i="1"/>
  <c r="L278" i="1"/>
  <c r="K278" i="1"/>
  <c r="M277" i="1"/>
  <c r="L277" i="1"/>
  <c r="K277" i="1"/>
  <c r="M276" i="1"/>
  <c r="L276" i="1"/>
  <c r="K276" i="1"/>
  <c r="M275" i="1"/>
  <c r="L275" i="1"/>
  <c r="K275" i="1"/>
  <c r="M274" i="1"/>
  <c r="L274" i="1"/>
  <c r="K274" i="1"/>
  <c r="M273" i="1"/>
  <c r="L273" i="1"/>
  <c r="K273" i="1"/>
  <c r="M272" i="1"/>
  <c r="L272" i="1"/>
  <c r="K272" i="1"/>
  <c r="M271" i="1"/>
  <c r="L271" i="1"/>
  <c r="K271" i="1"/>
  <c r="M270" i="1"/>
  <c r="L270" i="1"/>
  <c r="K270" i="1"/>
  <c r="M269" i="1"/>
  <c r="L269" i="1"/>
  <c r="K269" i="1"/>
  <c r="M268" i="1"/>
  <c r="L268" i="1"/>
  <c r="K268" i="1"/>
  <c r="M267" i="1"/>
  <c r="L267" i="1"/>
  <c r="K267" i="1"/>
  <c r="M266" i="1"/>
  <c r="L266" i="1"/>
  <c r="K266" i="1"/>
  <c r="M265" i="1"/>
  <c r="L265" i="1"/>
  <c r="K265" i="1"/>
  <c r="M264" i="1"/>
  <c r="L264" i="1"/>
  <c r="K264" i="1"/>
  <c r="M263" i="1"/>
  <c r="L263" i="1"/>
  <c r="K263" i="1"/>
  <c r="M262" i="1"/>
  <c r="L262" i="1"/>
  <c r="K262" i="1"/>
  <c r="M261" i="1"/>
  <c r="L261" i="1"/>
  <c r="K261" i="1"/>
  <c r="M260" i="1"/>
  <c r="L260" i="1"/>
  <c r="K260" i="1"/>
  <c r="M259" i="1"/>
  <c r="L259" i="1"/>
  <c r="K259" i="1"/>
  <c r="M258" i="1"/>
  <c r="L258" i="1"/>
  <c r="K258" i="1"/>
  <c r="M257" i="1"/>
  <c r="L257" i="1"/>
  <c r="K257" i="1"/>
  <c r="M256" i="1"/>
  <c r="L256" i="1"/>
  <c r="K256" i="1"/>
  <c r="M255" i="1"/>
  <c r="L255" i="1"/>
  <c r="K255" i="1"/>
  <c r="M254" i="1"/>
  <c r="L254" i="1"/>
  <c r="K254" i="1"/>
  <c r="M253" i="1"/>
  <c r="L253" i="1"/>
  <c r="K253" i="1"/>
  <c r="M252" i="1"/>
  <c r="L252" i="1"/>
  <c r="K252" i="1"/>
  <c r="M251" i="1"/>
  <c r="L251" i="1"/>
  <c r="K251" i="1"/>
  <c r="M250" i="1"/>
  <c r="L250" i="1"/>
  <c r="K250" i="1"/>
  <c r="M249" i="1"/>
  <c r="L249" i="1"/>
  <c r="K249" i="1"/>
  <c r="M248" i="1"/>
  <c r="L248" i="1"/>
  <c r="K248" i="1"/>
  <c r="M247" i="1"/>
  <c r="L247" i="1"/>
  <c r="K247" i="1"/>
  <c r="M246" i="1"/>
  <c r="L246" i="1"/>
  <c r="K246" i="1"/>
  <c r="M245" i="1"/>
  <c r="L245" i="1"/>
  <c r="K245" i="1"/>
  <c r="M244" i="1"/>
  <c r="L244" i="1"/>
  <c r="K244" i="1"/>
  <c r="M243" i="1"/>
  <c r="L243" i="1"/>
  <c r="K243" i="1"/>
  <c r="M242" i="1"/>
  <c r="L242" i="1"/>
  <c r="K242" i="1"/>
  <c r="M241" i="1"/>
  <c r="L241" i="1"/>
  <c r="K241" i="1"/>
  <c r="M240" i="1"/>
  <c r="L240" i="1"/>
  <c r="K240" i="1"/>
  <c r="M239" i="1"/>
  <c r="L239" i="1"/>
  <c r="K239" i="1"/>
  <c r="M238" i="1"/>
  <c r="L238" i="1"/>
  <c r="K238" i="1"/>
  <c r="M237" i="1"/>
  <c r="L237" i="1"/>
  <c r="K237" i="1"/>
  <c r="M236" i="1"/>
  <c r="L236" i="1"/>
  <c r="K236" i="1"/>
  <c r="M235" i="1"/>
  <c r="L235" i="1"/>
  <c r="K235" i="1"/>
  <c r="M234" i="1"/>
  <c r="L234" i="1"/>
  <c r="K234" i="1"/>
  <c r="M233" i="1"/>
  <c r="L233" i="1"/>
  <c r="K233" i="1"/>
  <c r="M232" i="1"/>
  <c r="L232" i="1"/>
  <c r="K232" i="1"/>
  <c r="M231" i="1"/>
  <c r="L231" i="1"/>
  <c r="K231" i="1"/>
  <c r="M230" i="1"/>
  <c r="L230" i="1"/>
  <c r="K230" i="1"/>
  <c r="M229" i="1"/>
  <c r="L229" i="1"/>
  <c r="K229" i="1"/>
  <c r="M228" i="1"/>
  <c r="L228" i="1"/>
  <c r="K228" i="1"/>
  <c r="M227" i="1"/>
  <c r="L227" i="1"/>
  <c r="K227" i="1"/>
  <c r="M226" i="1"/>
  <c r="L226" i="1"/>
  <c r="K226" i="1"/>
  <c r="M225" i="1"/>
  <c r="L225" i="1"/>
  <c r="K225" i="1"/>
  <c r="M224" i="1"/>
  <c r="L224" i="1"/>
  <c r="K224" i="1"/>
  <c r="M223" i="1"/>
  <c r="L223" i="1"/>
  <c r="K223" i="1"/>
  <c r="M222" i="1"/>
  <c r="L222" i="1"/>
  <c r="K222" i="1"/>
  <c r="M221" i="1"/>
  <c r="L221" i="1"/>
  <c r="K221" i="1"/>
  <c r="M220" i="1"/>
  <c r="L220" i="1"/>
  <c r="K220" i="1"/>
  <c r="M219" i="1"/>
  <c r="L219" i="1"/>
  <c r="K219" i="1"/>
  <c r="M218" i="1"/>
  <c r="L218" i="1"/>
  <c r="K218" i="1"/>
  <c r="M217" i="1"/>
  <c r="L217" i="1"/>
  <c r="K217" i="1"/>
  <c r="M216" i="1"/>
  <c r="L216" i="1"/>
  <c r="K216" i="1"/>
  <c r="M215" i="1"/>
  <c r="L215" i="1"/>
  <c r="K215" i="1"/>
  <c r="M214" i="1"/>
  <c r="L214" i="1"/>
  <c r="K214" i="1"/>
  <c r="M213" i="1"/>
  <c r="L213" i="1"/>
  <c r="K213" i="1"/>
  <c r="M212" i="1"/>
  <c r="L212" i="1"/>
  <c r="K212" i="1"/>
  <c r="M211" i="1"/>
  <c r="L211" i="1"/>
  <c r="K211" i="1"/>
  <c r="M210" i="1"/>
  <c r="L210" i="1"/>
  <c r="K210" i="1"/>
  <c r="M209" i="1"/>
  <c r="L209" i="1"/>
  <c r="K209" i="1"/>
  <c r="M208" i="1"/>
  <c r="L208" i="1"/>
  <c r="K208" i="1"/>
  <c r="M207" i="1"/>
  <c r="L207" i="1"/>
  <c r="K207" i="1"/>
  <c r="M206" i="1"/>
  <c r="L206" i="1"/>
  <c r="K206" i="1"/>
  <c r="M205" i="1"/>
  <c r="L205" i="1"/>
  <c r="K205" i="1"/>
  <c r="M204" i="1"/>
  <c r="L204" i="1"/>
  <c r="K204" i="1"/>
  <c r="M203" i="1"/>
  <c r="L203" i="1"/>
  <c r="K203" i="1"/>
  <c r="M202" i="1"/>
  <c r="L202" i="1"/>
  <c r="K202" i="1"/>
  <c r="M201" i="1"/>
  <c r="L201" i="1"/>
  <c r="K201" i="1"/>
  <c r="M200" i="1"/>
  <c r="L200" i="1"/>
  <c r="K200" i="1"/>
  <c r="M199" i="1"/>
  <c r="L199" i="1"/>
  <c r="K199" i="1"/>
  <c r="M198" i="1"/>
  <c r="L198" i="1"/>
  <c r="K198" i="1"/>
  <c r="M197" i="1"/>
  <c r="L197" i="1"/>
  <c r="K197" i="1"/>
  <c r="M196" i="1"/>
  <c r="L196" i="1"/>
  <c r="K196" i="1"/>
  <c r="M195" i="1"/>
  <c r="L195" i="1"/>
  <c r="K195" i="1"/>
  <c r="M194" i="1"/>
  <c r="L194" i="1"/>
  <c r="K194" i="1"/>
  <c r="M193" i="1"/>
  <c r="L193" i="1"/>
  <c r="K193" i="1"/>
  <c r="M192" i="1"/>
  <c r="L192" i="1"/>
  <c r="K192" i="1"/>
  <c r="M191" i="1"/>
  <c r="L191" i="1"/>
  <c r="K191" i="1"/>
  <c r="M190" i="1"/>
  <c r="L190" i="1"/>
  <c r="K190" i="1"/>
  <c r="M189" i="1"/>
  <c r="L189" i="1"/>
  <c r="K189" i="1"/>
  <c r="M188" i="1"/>
  <c r="L188" i="1"/>
  <c r="K188" i="1"/>
  <c r="M187" i="1"/>
  <c r="L187" i="1"/>
  <c r="K187" i="1"/>
  <c r="M186" i="1"/>
  <c r="L186" i="1"/>
  <c r="K186" i="1"/>
  <c r="M185" i="1"/>
  <c r="L185" i="1"/>
  <c r="K185" i="1"/>
  <c r="M184" i="1"/>
  <c r="L184" i="1"/>
  <c r="K184" i="1"/>
  <c r="M183" i="1"/>
  <c r="L183" i="1"/>
  <c r="K183" i="1"/>
  <c r="M182" i="1"/>
  <c r="L182" i="1"/>
  <c r="K182" i="1"/>
  <c r="M181" i="1"/>
  <c r="L181" i="1"/>
  <c r="K181" i="1"/>
  <c r="M180" i="1"/>
  <c r="L180" i="1"/>
  <c r="K180" i="1"/>
  <c r="M179" i="1"/>
  <c r="L179" i="1"/>
  <c r="K179" i="1"/>
  <c r="M178" i="1"/>
  <c r="L178" i="1"/>
  <c r="K178" i="1"/>
  <c r="M177" i="1"/>
  <c r="L177" i="1"/>
  <c r="K177" i="1"/>
  <c r="M176" i="1"/>
  <c r="L176" i="1"/>
  <c r="K176" i="1"/>
  <c r="M175" i="1"/>
  <c r="L175" i="1"/>
  <c r="K175" i="1"/>
  <c r="M174" i="1"/>
  <c r="L174" i="1"/>
  <c r="K174" i="1"/>
  <c r="M173" i="1"/>
  <c r="L173" i="1"/>
  <c r="K173" i="1"/>
  <c r="M172" i="1"/>
  <c r="L172" i="1"/>
  <c r="K172" i="1"/>
  <c r="M171" i="1"/>
  <c r="L171" i="1"/>
  <c r="K171" i="1"/>
  <c r="M170" i="1"/>
  <c r="L170" i="1"/>
  <c r="K170" i="1"/>
  <c r="M169" i="1"/>
  <c r="L169" i="1"/>
  <c r="K169" i="1"/>
  <c r="M168" i="1"/>
  <c r="L168" i="1"/>
  <c r="K168" i="1"/>
  <c r="M167" i="1"/>
  <c r="L167" i="1"/>
  <c r="K167" i="1"/>
  <c r="M166" i="1"/>
  <c r="L166" i="1"/>
  <c r="K166" i="1"/>
  <c r="M165" i="1"/>
  <c r="L165" i="1"/>
  <c r="K165" i="1"/>
  <c r="M164" i="1"/>
  <c r="L164" i="1"/>
  <c r="K164" i="1"/>
  <c r="M163" i="1"/>
  <c r="L163" i="1"/>
  <c r="K163" i="1"/>
  <c r="M162" i="1"/>
  <c r="L162" i="1"/>
  <c r="K162" i="1"/>
  <c r="M161" i="1"/>
  <c r="L161" i="1"/>
  <c r="K161" i="1"/>
  <c r="M160" i="1"/>
  <c r="L160" i="1"/>
  <c r="K160" i="1"/>
  <c r="M159" i="1"/>
  <c r="L159" i="1"/>
  <c r="K159" i="1"/>
  <c r="M158" i="1"/>
  <c r="L158" i="1"/>
  <c r="K158" i="1"/>
  <c r="M157" i="1"/>
  <c r="L157" i="1"/>
  <c r="K157" i="1"/>
  <c r="M156" i="1"/>
  <c r="L156" i="1"/>
  <c r="K156" i="1"/>
  <c r="M155" i="1"/>
  <c r="L155" i="1"/>
  <c r="K155" i="1"/>
  <c r="M154" i="1"/>
  <c r="L154" i="1"/>
  <c r="K154" i="1"/>
  <c r="M153" i="1"/>
  <c r="L153" i="1"/>
  <c r="K153" i="1"/>
  <c r="M152" i="1"/>
  <c r="L152" i="1"/>
  <c r="K152" i="1"/>
  <c r="M151" i="1"/>
  <c r="L151" i="1"/>
  <c r="K151" i="1"/>
  <c r="M150" i="1"/>
  <c r="L150" i="1"/>
  <c r="K150" i="1"/>
  <c r="M149" i="1"/>
  <c r="L149" i="1"/>
  <c r="K149" i="1"/>
  <c r="M148" i="1"/>
  <c r="L148" i="1"/>
  <c r="K148" i="1"/>
  <c r="M147" i="1"/>
  <c r="L147" i="1"/>
  <c r="K147" i="1"/>
  <c r="M146" i="1"/>
  <c r="L146" i="1"/>
  <c r="K146" i="1"/>
  <c r="M145" i="1"/>
  <c r="L145" i="1"/>
  <c r="K145" i="1"/>
  <c r="M144" i="1"/>
  <c r="L144" i="1"/>
  <c r="K144" i="1"/>
  <c r="M141" i="1"/>
  <c r="L141" i="1"/>
  <c r="K141" i="1"/>
  <c r="M140" i="1"/>
  <c r="L140" i="1"/>
  <c r="K140" i="1"/>
  <c r="M143" i="1"/>
  <c r="L143" i="1"/>
  <c r="K143" i="1"/>
  <c r="M142" i="1"/>
  <c r="L142" i="1"/>
  <c r="K142" i="1"/>
  <c r="M139" i="1"/>
  <c r="L139" i="1"/>
  <c r="K139" i="1"/>
  <c r="M138" i="1"/>
  <c r="L138" i="1"/>
  <c r="K138" i="1"/>
  <c r="M137" i="1"/>
  <c r="L137" i="1"/>
  <c r="K137" i="1"/>
  <c r="M136" i="1"/>
  <c r="L136" i="1"/>
  <c r="K136" i="1"/>
  <c r="M135" i="1"/>
  <c r="L135" i="1"/>
  <c r="K135" i="1"/>
  <c r="M134" i="1"/>
  <c r="L134" i="1"/>
  <c r="K134" i="1"/>
  <c r="M133" i="1"/>
  <c r="L133" i="1"/>
  <c r="K133" i="1"/>
  <c r="M132" i="1"/>
  <c r="L132" i="1"/>
  <c r="K132" i="1"/>
  <c r="M131" i="1"/>
  <c r="L131" i="1"/>
  <c r="K131" i="1"/>
  <c r="M130" i="1"/>
  <c r="L130" i="1"/>
  <c r="K130" i="1"/>
  <c r="M129" i="1"/>
  <c r="L129" i="1"/>
  <c r="K129" i="1"/>
  <c r="M128" i="1"/>
  <c r="L128" i="1"/>
  <c r="K128" i="1"/>
  <c r="M127" i="1"/>
  <c r="L127" i="1"/>
  <c r="K127" i="1"/>
  <c r="M126" i="1"/>
  <c r="L126" i="1"/>
  <c r="K126" i="1"/>
  <c r="M125" i="1"/>
  <c r="L125" i="1"/>
  <c r="K125" i="1"/>
  <c r="M124" i="1"/>
  <c r="L124" i="1"/>
  <c r="K124" i="1"/>
  <c r="M123" i="1"/>
  <c r="L123" i="1"/>
  <c r="K123" i="1"/>
  <c r="M121" i="1"/>
  <c r="L121" i="1"/>
  <c r="K121" i="1"/>
  <c r="M120" i="1"/>
  <c r="L120" i="1"/>
  <c r="K120" i="1"/>
  <c r="M119" i="1"/>
  <c r="L119" i="1"/>
  <c r="K119" i="1"/>
  <c r="M118" i="1"/>
  <c r="L118" i="1"/>
  <c r="K118" i="1"/>
  <c r="M117" i="1"/>
  <c r="L117" i="1"/>
  <c r="K117" i="1"/>
  <c r="M116" i="1"/>
  <c r="L116" i="1"/>
  <c r="K116" i="1"/>
  <c r="M115" i="1"/>
  <c r="L115" i="1"/>
  <c r="K115" i="1"/>
  <c r="M114" i="1"/>
  <c r="L114" i="1"/>
  <c r="K114" i="1"/>
  <c r="M113" i="1"/>
  <c r="L113" i="1"/>
  <c r="K113" i="1"/>
  <c r="M112" i="1"/>
  <c r="L112" i="1"/>
  <c r="K112" i="1"/>
  <c r="M111" i="1"/>
  <c r="L111" i="1"/>
  <c r="K111" i="1"/>
  <c r="M110" i="1"/>
  <c r="L110" i="1"/>
  <c r="K110" i="1"/>
  <c r="M109" i="1"/>
  <c r="L109" i="1"/>
  <c r="K109" i="1"/>
  <c r="M108" i="1"/>
  <c r="L108" i="1"/>
  <c r="K108" i="1"/>
  <c r="M107" i="1"/>
  <c r="L107" i="1"/>
  <c r="K107" i="1"/>
  <c r="M106" i="1"/>
  <c r="L106" i="1"/>
  <c r="K106" i="1"/>
  <c r="M105" i="1"/>
  <c r="L105" i="1"/>
  <c r="K105" i="1"/>
  <c r="M104" i="1"/>
  <c r="L104" i="1"/>
  <c r="K104" i="1"/>
  <c r="M103" i="1"/>
  <c r="L103" i="1"/>
  <c r="K103" i="1"/>
  <c r="M102" i="1"/>
  <c r="L102" i="1"/>
  <c r="K102" i="1"/>
  <c r="M101" i="1"/>
  <c r="L101" i="1"/>
  <c r="K101" i="1"/>
  <c r="M100" i="1"/>
  <c r="L100" i="1"/>
  <c r="K100" i="1"/>
  <c r="M99" i="1"/>
  <c r="L99" i="1"/>
  <c r="K99" i="1"/>
  <c r="M98" i="1"/>
  <c r="L98" i="1"/>
  <c r="K98" i="1"/>
  <c r="M97" i="1"/>
  <c r="L97" i="1"/>
  <c r="K97" i="1"/>
  <c r="M96" i="1"/>
  <c r="L96" i="1"/>
  <c r="K96" i="1"/>
  <c r="M95" i="1"/>
  <c r="L95" i="1"/>
  <c r="K95" i="1"/>
  <c r="M94" i="1"/>
  <c r="L94" i="1"/>
  <c r="K94" i="1"/>
  <c r="M93" i="1"/>
  <c r="L93" i="1"/>
  <c r="K93" i="1"/>
  <c r="M92" i="1"/>
  <c r="L92" i="1"/>
  <c r="K92" i="1"/>
  <c r="M91" i="1"/>
  <c r="L91" i="1"/>
  <c r="K91" i="1"/>
  <c r="M90" i="1"/>
  <c r="L90" i="1"/>
  <c r="K90" i="1"/>
  <c r="M89" i="1"/>
  <c r="L89" i="1"/>
  <c r="K89" i="1"/>
  <c r="M88" i="1"/>
  <c r="L88" i="1"/>
  <c r="K88" i="1"/>
  <c r="M87" i="1"/>
  <c r="L87" i="1"/>
  <c r="K87" i="1"/>
  <c r="M86" i="1"/>
  <c r="L86" i="1"/>
  <c r="K86" i="1"/>
  <c r="M85" i="1"/>
  <c r="L85" i="1"/>
  <c r="K85" i="1"/>
  <c r="M84" i="1"/>
  <c r="L84" i="1"/>
  <c r="K84" i="1"/>
  <c r="M83" i="1"/>
  <c r="L83" i="1"/>
  <c r="K83" i="1"/>
  <c r="M82" i="1"/>
  <c r="L82" i="1"/>
  <c r="K82" i="1"/>
  <c r="M81" i="1"/>
  <c r="L81" i="1"/>
  <c r="K81" i="1"/>
  <c r="M80" i="1"/>
  <c r="L80" i="1"/>
  <c r="K80" i="1"/>
  <c r="M79" i="1"/>
  <c r="L79" i="1"/>
  <c r="K79" i="1"/>
  <c r="M78" i="1"/>
  <c r="L78" i="1"/>
  <c r="K78" i="1"/>
  <c r="M77" i="1"/>
  <c r="L77" i="1"/>
  <c r="K77" i="1"/>
  <c r="M76" i="1"/>
  <c r="L76" i="1"/>
  <c r="K76"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M65" i="1"/>
  <c r="L65" i="1"/>
  <c r="K65" i="1"/>
  <c r="M64" i="1"/>
  <c r="L64" i="1"/>
  <c r="K64" i="1"/>
  <c r="M63" i="1"/>
  <c r="L63" i="1"/>
  <c r="K63" i="1"/>
  <c r="M62" i="1"/>
  <c r="L62" i="1"/>
  <c r="K62" i="1"/>
  <c r="M61" i="1"/>
  <c r="L61" i="1"/>
  <c r="K61" i="1"/>
  <c r="M60" i="1"/>
  <c r="L60" i="1"/>
  <c r="K60" i="1"/>
  <c r="M59" i="1"/>
  <c r="L59" i="1"/>
  <c r="K59" i="1"/>
  <c r="M58" i="1"/>
  <c r="L58" i="1"/>
  <c r="K58" i="1"/>
  <c r="M57" i="1"/>
  <c r="L57" i="1"/>
  <c r="K57" i="1"/>
  <c r="M56" i="1"/>
  <c r="L56" i="1"/>
  <c r="K56" i="1"/>
  <c r="M55" i="1"/>
  <c r="L55" i="1"/>
  <c r="K55" i="1"/>
  <c r="M54" i="1"/>
  <c r="L54" i="1"/>
  <c r="K54" i="1"/>
  <c r="M53" i="1"/>
  <c r="L53" i="1"/>
  <c r="K53" i="1"/>
  <c r="M52" i="1"/>
  <c r="L52" i="1"/>
  <c r="K52" i="1"/>
  <c r="M51" i="1"/>
  <c r="L51" i="1"/>
  <c r="K51" i="1"/>
  <c r="M50" i="1"/>
  <c r="L50" i="1"/>
  <c r="K50" i="1"/>
  <c r="M49" i="1"/>
  <c r="L49" i="1"/>
  <c r="K49" i="1"/>
  <c r="M48" i="1"/>
  <c r="L48" i="1"/>
  <c r="K48" i="1"/>
  <c r="M47" i="1"/>
  <c r="L47" i="1"/>
  <c r="K47" i="1"/>
  <c r="M46" i="1"/>
  <c r="L46" i="1"/>
  <c r="K46" i="1"/>
  <c r="M45" i="1"/>
  <c r="L45" i="1"/>
  <c r="K45" i="1"/>
  <c r="M44" i="1"/>
  <c r="L44" i="1"/>
  <c r="K44" i="1"/>
  <c r="M43" i="1"/>
  <c r="L43" i="1"/>
  <c r="K43" i="1"/>
  <c r="M42" i="1"/>
  <c r="L42" i="1"/>
  <c r="K42" i="1"/>
  <c r="M41" i="1"/>
  <c r="L41" i="1"/>
  <c r="K41" i="1"/>
  <c r="M40" i="1"/>
  <c r="L40" i="1"/>
  <c r="K40" i="1"/>
  <c r="M39" i="1"/>
  <c r="L39" i="1"/>
  <c r="K39" i="1"/>
  <c r="M38" i="1"/>
  <c r="L38" i="1"/>
  <c r="K38" i="1"/>
  <c r="M37" i="1"/>
  <c r="L37" i="1"/>
  <c r="K37" i="1"/>
  <c r="M36" i="1"/>
  <c r="L36" i="1"/>
  <c r="K36" i="1"/>
  <c r="M35" i="1"/>
  <c r="L35" i="1"/>
  <c r="K35" i="1"/>
  <c r="M34" i="1"/>
  <c r="L34" i="1"/>
  <c r="K34" i="1"/>
  <c r="M33" i="1"/>
  <c r="L33" i="1"/>
  <c r="K33"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M21" i="1"/>
  <c r="L21" i="1"/>
  <c r="K21" i="1"/>
  <c r="M20" i="1"/>
  <c r="L20" i="1"/>
  <c r="K20" i="1"/>
  <c r="M19" i="1"/>
  <c r="L19" i="1"/>
  <c r="K19" i="1"/>
  <c r="M18" i="1"/>
  <c r="L18" i="1"/>
  <c r="K18" i="1"/>
  <c r="M17" i="1"/>
  <c r="L17" i="1"/>
  <c r="K17" i="1"/>
  <c r="M16" i="1"/>
  <c r="L16" i="1"/>
  <c r="K16" i="1"/>
  <c r="M15" i="1"/>
  <c r="L15" i="1"/>
  <c r="K15" i="1"/>
  <c r="M14" i="1"/>
  <c r="L14" i="1"/>
  <c r="K14" i="1"/>
  <c r="M13" i="1"/>
  <c r="L13" i="1"/>
  <c r="K13" i="1"/>
  <c r="M12" i="1"/>
  <c r="L12" i="1"/>
  <c r="K12" i="1"/>
  <c r="BE437" i="1"/>
  <c r="AU437" i="1"/>
  <c r="AT437" i="1"/>
  <c r="AS437" i="1"/>
  <c r="J437" i="1" s="1"/>
  <c r="AR437" i="1"/>
  <c r="I437" i="1" s="1"/>
  <c r="AQ437" i="1"/>
  <c r="H437" i="1" s="1"/>
  <c r="AO437" i="1"/>
  <c r="AN437" i="1"/>
  <c r="BD436" i="1"/>
  <c r="AU436" i="1"/>
  <c r="AT436" i="1"/>
  <c r="AS436" i="1"/>
  <c r="J436" i="1" s="1"/>
  <c r="AR436" i="1"/>
  <c r="I436" i="1" s="1"/>
  <c r="AQ436" i="1"/>
  <c r="H436" i="1" s="1"/>
  <c r="AP436" i="1"/>
  <c r="AO436" i="1"/>
  <c r="AN436" i="1"/>
  <c r="BD435" i="1"/>
  <c r="AU435" i="1"/>
  <c r="AT435" i="1"/>
  <c r="AS435" i="1"/>
  <c r="J435" i="1" s="1"/>
  <c r="AR435" i="1"/>
  <c r="I435" i="1" s="1"/>
  <c r="AQ435" i="1"/>
  <c r="H435" i="1" s="1"/>
  <c r="AP435" i="1"/>
  <c r="AO435" i="1"/>
  <c r="AN435" i="1"/>
  <c r="BD434" i="1"/>
  <c r="AT434" i="1"/>
  <c r="AS434" i="1"/>
  <c r="J434" i="1" s="1"/>
  <c r="AR434" i="1"/>
  <c r="I434" i="1" s="1"/>
  <c r="AQ434" i="1"/>
  <c r="H434" i="1" s="1"/>
  <c r="AP434" i="1"/>
  <c r="AO434" i="1"/>
  <c r="AN434" i="1"/>
  <c r="BD433" i="1"/>
  <c r="AU433" i="1"/>
  <c r="AS433" i="1"/>
  <c r="J433" i="1" s="1"/>
  <c r="AR433" i="1"/>
  <c r="I433" i="1" s="1"/>
  <c r="AQ433" i="1"/>
  <c r="H433" i="1" s="1"/>
  <c r="AP433" i="1"/>
  <c r="AO433" i="1"/>
  <c r="AN433" i="1"/>
  <c r="BD432" i="1"/>
  <c r="AU432" i="1"/>
  <c r="AT432" i="1"/>
  <c r="AR432" i="1"/>
  <c r="I432" i="1" s="1"/>
  <c r="AQ432" i="1"/>
  <c r="H432" i="1" s="1"/>
  <c r="AP432" i="1"/>
  <c r="AO432" i="1"/>
  <c r="AN432" i="1"/>
  <c r="BD431" i="1"/>
  <c r="AU431" i="1"/>
  <c r="AT431" i="1"/>
  <c r="AS431" i="1"/>
  <c r="J431" i="1" s="1"/>
  <c r="AR431" i="1"/>
  <c r="I431" i="1" s="1"/>
  <c r="AQ431" i="1"/>
  <c r="H431" i="1" s="1"/>
  <c r="AP431" i="1"/>
  <c r="AO431" i="1"/>
  <c r="AN431" i="1"/>
  <c r="BD430" i="1"/>
  <c r="AU430" i="1"/>
  <c r="AT430" i="1"/>
  <c r="AS430" i="1"/>
  <c r="J430" i="1" s="1"/>
  <c r="AR430" i="1"/>
  <c r="I430" i="1" s="1"/>
  <c r="AP430" i="1"/>
  <c r="AO430" i="1"/>
  <c r="AN430" i="1"/>
  <c r="BD429" i="1"/>
  <c r="AU429" i="1"/>
  <c r="AT429" i="1"/>
  <c r="AS429" i="1"/>
  <c r="J429" i="1" s="1"/>
  <c r="AR429" i="1"/>
  <c r="I429" i="1" s="1"/>
  <c r="AQ429" i="1"/>
  <c r="H429" i="1" s="1"/>
  <c r="AO429" i="1"/>
  <c r="AN429" i="1"/>
  <c r="BD428" i="1"/>
  <c r="AU428" i="1"/>
  <c r="AT428" i="1"/>
  <c r="AS428" i="1"/>
  <c r="J428" i="1" s="1"/>
  <c r="AR428" i="1"/>
  <c r="I428" i="1" s="1"/>
  <c r="AQ428" i="1"/>
  <c r="H428" i="1" s="1"/>
  <c r="AP428" i="1"/>
  <c r="AO428" i="1"/>
  <c r="AN428" i="1"/>
  <c r="BD427" i="1"/>
  <c r="AU427" i="1"/>
  <c r="AT427" i="1"/>
  <c r="AS427" i="1"/>
  <c r="J427" i="1" s="1"/>
  <c r="AR427" i="1"/>
  <c r="I427" i="1" s="1"/>
  <c r="AQ427" i="1"/>
  <c r="H427" i="1" s="1"/>
  <c r="AP427" i="1"/>
  <c r="AO427" i="1"/>
  <c r="AN427" i="1"/>
  <c r="BD426" i="1"/>
  <c r="AT426" i="1"/>
  <c r="AS426" i="1"/>
  <c r="J426" i="1" s="1"/>
  <c r="AR426" i="1"/>
  <c r="I426" i="1" s="1"/>
  <c r="AQ426" i="1"/>
  <c r="H426" i="1" s="1"/>
  <c r="AP426" i="1"/>
  <c r="AO426" i="1"/>
  <c r="AN426" i="1"/>
  <c r="BD425" i="1"/>
  <c r="AU425" i="1"/>
  <c r="AS425" i="1"/>
  <c r="J425" i="1" s="1"/>
  <c r="AR425" i="1"/>
  <c r="I425" i="1" s="1"/>
  <c r="AQ425" i="1"/>
  <c r="H425" i="1" s="1"/>
  <c r="AP425" i="1"/>
  <c r="AO425" i="1"/>
  <c r="AN425" i="1"/>
  <c r="BE424" i="1"/>
  <c r="AU424" i="1"/>
  <c r="AT424" i="1"/>
  <c r="AR424" i="1"/>
  <c r="I424" i="1" s="1"/>
  <c r="AQ424" i="1"/>
  <c r="H424" i="1" s="1"/>
  <c r="AP424" i="1"/>
  <c r="AO424" i="1"/>
  <c r="AN424" i="1"/>
  <c r="BD423" i="1"/>
  <c r="AU423" i="1"/>
  <c r="AT423" i="1"/>
  <c r="AS423" i="1"/>
  <c r="J423" i="1" s="1"/>
  <c r="AQ423" i="1"/>
  <c r="H423" i="1" s="1"/>
  <c r="AP423" i="1"/>
  <c r="AO423" i="1"/>
  <c r="AN423" i="1"/>
  <c r="BD422" i="1"/>
  <c r="AU422" i="1"/>
  <c r="AT422" i="1"/>
  <c r="AS422" i="1"/>
  <c r="J422" i="1" s="1"/>
  <c r="AR422" i="1"/>
  <c r="I422" i="1" s="1"/>
  <c r="AP422" i="1"/>
  <c r="AO422" i="1"/>
  <c r="AN422" i="1"/>
  <c r="BD421" i="1"/>
  <c r="AU421" i="1"/>
  <c r="AT421" i="1"/>
  <c r="AS421" i="1"/>
  <c r="J421" i="1" s="1"/>
  <c r="AR421" i="1"/>
  <c r="I421" i="1" s="1"/>
  <c r="AQ421" i="1"/>
  <c r="H421" i="1" s="1"/>
  <c r="AO421" i="1"/>
  <c r="AN421" i="1"/>
  <c r="BD420" i="1"/>
  <c r="AU420" i="1"/>
  <c r="AT420" i="1"/>
  <c r="AS420" i="1"/>
  <c r="J420" i="1" s="1"/>
  <c r="AR420" i="1"/>
  <c r="I420" i="1" s="1"/>
  <c r="AQ420" i="1"/>
  <c r="H420" i="1" s="1"/>
  <c r="AP420" i="1"/>
  <c r="AO420" i="1"/>
  <c r="AN420" i="1"/>
  <c r="BD419" i="1"/>
  <c r="AU419" i="1"/>
  <c r="AT419" i="1"/>
  <c r="AS419" i="1"/>
  <c r="J419" i="1" s="1"/>
  <c r="AR419" i="1"/>
  <c r="I419" i="1" s="1"/>
  <c r="AQ419" i="1"/>
  <c r="H419" i="1" s="1"/>
  <c r="AP419" i="1"/>
  <c r="AO419" i="1"/>
  <c r="AN419" i="1"/>
  <c r="BD418" i="1"/>
  <c r="AT418" i="1"/>
  <c r="AS418" i="1"/>
  <c r="J418" i="1" s="1"/>
  <c r="AR418" i="1"/>
  <c r="I418" i="1" s="1"/>
  <c r="AQ418" i="1"/>
  <c r="H418" i="1" s="1"/>
  <c r="AP418" i="1"/>
  <c r="AO418" i="1"/>
  <c r="AN418" i="1"/>
  <c r="BD417" i="1"/>
  <c r="AU417" i="1"/>
  <c r="AS417" i="1"/>
  <c r="J417" i="1" s="1"/>
  <c r="AR417" i="1"/>
  <c r="I417" i="1" s="1"/>
  <c r="AQ417" i="1"/>
  <c r="H417" i="1" s="1"/>
  <c r="AP417" i="1"/>
  <c r="AO417" i="1"/>
  <c r="AN417" i="1"/>
  <c r="BD416" i="1"/>
  <c r="AU416" i="1"/>
  <c r="AT416" i="1"/>
  <c r="AR416" i="1"/>
  <c r="I416" i="1" s="1"/>
  <c r="AQ416" i="1"/>
  <c r="H416" i="1" s="1"/>
  <c r="AP416" i="1"/>
  <c r="AO416" i="1"/>
  <c r="AN416" i="1"/>
  <c r="BD415" i="1"/>
  <c r="AU415" i="1"/>
  <c r="AT415" i="1"/>
  <c r="AS415" i="1"/>
  <c r="J415" i="1" s="1"/>
  <c r="AQ415" i="1"/>
  <c r="H415" i="1" s="1"/>
  <c r="AP415" i="1"/>
  <c r="AO415" i="1"/>
  <c r="AN415" i="1"/>
  <c r="BD414" i="1"/>
  <c r="AU414" i="1"/>
  <c r="AT414" i="1"/>
  <c r="AS414" i="1"/>
  <c r="J414" i="1" s="1"/>
  <c r="AR414" i="1"/>
  <c r="I414" i="1" s="1"/>
  <c r="AP414" i="1"/>
  <c r="AO414" i="1"/>
  <c r="AN414" i="1"/>
  <c r="BD413" i="1"/>
  <c r="AU413" i="1"/>
  <c r="AT413" i="1"/>
  <c r="AS413" i="1"/>
  <c r="J413" i="1" s="1"/>
  <c r="AR413" i="1"/>
  <c r="I413" i="1" s="1"/>
  <c r="AQ413" i="1"/>
  <c r="H413" i="1" s="1"/>
  <c r="AO413" i="1"/>
  <c r="AN413" i="1"/>
  <c r="BD412" i="1"/>
  <c r="AU412" i="1"/>
  <c r="AT412" i="1"/>
  <c r="AS412" i="1"/>
  <c r="J412" i="1" s="1"/>
  <c r="AR412" i="1"/>
  <c r="I412" i="1" s="1"/>
  <c r="AQ412" i="1"/>
  <c r="H412" i="1" s="1"/>
  <c r="AP412" i="1"/>
  <c r="AO412" i="1"/>
  <c r="AN412" i="1"/>
  <c r="BD411" i="1"/>
  <c r="AU411" i="1"/>
  <c r="AT411" i="1"/>
  <c r="AS411" i="1"/>
  <c r="J411" i="1" s="1"/>
  <c r="AR411" i="1"/>
  <c r="I411" i="1" s="1"/>
  <c r="AQ411" i="1"/>
  <c r="H411" i="1" s="1"/>
  <c r="AP411" i="1"/>
  <c r="AO411" i="1"/>
  <c r="AN411" i="1"/>
  <c r="BE410" i="1"/>
  <c r="AT410" i="1"/>
  <c r="AS410" i="1"/>
  <c r="J410" i="1" s="1"/>
  <c r="AR410" i="1"/>
  <c r="I410" i="1" s="1"/>
  <c r="AQ410" i="1"/>
  <c r="H410" i="1" s="1"/>
  <c r="AP410" i="1"/>
  <c r="AO410" i="1"/>
  <c r="AN410" i="1"/>
  <c r="BD409" i="1"/>
  <c r="AU409" i="1"/>
  <c r="AS409" i="1"/>
  <c r="J409" i="1" s="1"/>
  <c r="AR409" i="1"/>
  <c r="I409" i="1" s="1"/>
  <c r="AQ409" i="1"/>
  <c r="H409" i="1" s="1"/>
  <c r="AP409" i="1"/>
  <c r="AO409" i="1"/>
  <c r="AN409" i="1"/>
  <c r="BD407" i="1"/>
  <c r="AU407" i="1"/>
  <c r="AT407" i="1"/>
  <c r="AR407" i="1"/>
  <c r="I407" i="1" s="1"/>
  <c r="AQ407" i="1"/>
  <c r="H407" i="1" s="1"/>
  <c r="AP407" i="1"/>
  <c r="AO407" i="1"/>
  <c r="AN407" i="1"/>
  <c r="BD406" i="1"/>
  <c r="AU406" i="1"/>
  <c r="AT406" i="1"/>
  <c r="AS406" i="1"/>
  <c r="J406" i="1" s="1"/>
  <c r="AQ406" i="1"/>
  <c r="H406" i="1" s="1"/>
  <c r="AP406" i="1"/>
  <c r="AO406" i="1"/>
  <c r="AN406" i="1"/>
  <c r="AU405" i="1"/>
  <c r="AT405" i="1"/>
  <c r="AS405" i="1"/>
  <c r="J405" i="1" s="1"/>
  <c r="AR405" i="1"/>
  <c r="I405" i="1" s="1"/>
  <c r="AP405" i="1"/>
  <c r="AO405" i="1"/>
  <c r="AN405" i="1"/>
  <c r="BD404" i="1"/>
  <c r="AU404" i="1"/>
  <c r="AT404" i="1"/>
  <c r="AS404" i="1"/>
  <c r="J404" i="1" s="1"/>
  <c r="AR404" i="1"/>
  <c r="I404" i="1" s="1"/>
  <c r="AQ404" i="1"/>
  <c r="H404" i="1" s="1"/>
  <c r="AO404" i="1"/>
  <c r="AN404" i="1"/>
  <c r="BD403" i="1"/>
  <c r="AU403" i="1"/>
  <c r="AT403" i="1"/>
  <c r="AS403" i="1"/>
  <c r="J403" i="1" s="1"/>
  <c r="AR403" i="1"/>
  <c r="I403" i="1" s="1"/>
  <c r="AQ403" i="1"/>
  <c r="H403" i="1" s="1"/>
  <c r="AP403" i="1"/>
  <c r="AO403" i="1"/>
  <c r="AN403" i="1"/>
  <c r="BD402" i="1"/>
  <c r="AU402" i="1"/>
  <c r="AT402" i="1"/>
  <c r="AS402" i="1"/>
  <c r="J402" i="1" s="1"/>
  <c r="AR402" i="1"/>
  <c r="I402" i="1" s="1"/>
  <c r="AQ402" i="1"/>
  <c r="H402" i="1" s="1"/>
  <c r="AP402" i="1"/>
  <c r="AO402" i="1"/>
  <c r="AN402" i="1"/>
  <c r="BD401" i="1"/>
  <c r="AT401" i="1"/>
  <c r="AS401" i="1"/>
  <c r="J401" i="1" s="1"/>
  <c r="AR401" i="1"/>
  <c r="I401" i="1" s="1"/>
  <c r="AQ401" i="1"/>
  <c r="H401" i="1" s="1"/>
  <c r="AP401" i="1"/>
  <c r="AO401" i="1"/>
  <c r="AN401" i="1"/>
  <c r="BD400" i="1"/>
  <c r="AU400" i="1"/>
  <c r="AS400" i="1"/>
  <c r="J400" i="1" s="1"/>
  <c r="AR400" i="1"/>
  <c r="I400" i="1" s="1"/>
  <c r="AQ400" i="1"/>
  <c r="H400" i="1" s="1"/>
  <c r="AP400" i="1"/>
  <c r="AO400" i="1"/>
  <c r="AN400" i="1"/>
  <c r="BD399" i="1"/>
  <c r="AU399" i="1"/>
  <c r="AT399" i="1"/>
  <c r="AR399" i="1"/>
  <c r="I399" i="1" s="1"/>
  <c r="AQ399" i="1"/>
  <c r="H399" i="1" s="1"/>
  <c r="AP399" i="1"/>
  <c r="AO399" i="1"/>
  <c r="AN399" i="1"/>
  <c r="BD398" i="1"/>
  <c r="AU398" i="1"/>
  <c r="AT398" i="1"/>
  <c r="AS398" i="1"/>
  <c r="J398" i="1" s="1"/>
  <c r="AQ398" i="1"/>
  <c r="H398" i="1" s="1"/>
  <c r="AP398" i="1"/>
  <c r="AO398" i="1"/>
  <c r="AN398" i="1"/>
  <c r="BD397" i="1"/>
  <c r="AU397" i="1"/>
  <c r="AT397" i="1"/>
  <c r="AS397" i="1"/>
  <c r="J397" i="1" s="1"/>
  <c r="AR397" i="1"/>
  <c r="I397" i="1" s="1"/>
  <c r="AP397" i="1"/>
  <c r="AO397" i="1"/>
  <c r="AN397" i="1"/>
  <c r="BD396" i="1"/>
  <c r="AU396" i="1"/>
  <c r="AT396" i="1"/>
  <c r="AS396" i="1"/>
  <c r="J396" i="1" s="1"/>
  <c r="AR396" i="1"/>
  <c r="I396" i="1" s="1"/>
  <c r="AQ396" i="1"/>
  <c r="H396" i="1" s="1"/>
  <c r="AO396" i="1"/>
  <c r="AN396" i="1"/>
  <c r="BE395" i="1"/>
  <c r="AU395" i="1"/>
  <c r="AT395" i="1"/>
  <c r="AS395" i="1"/>
  <c r="J395" i="1" s="1"/>
  <c r="AR395" i="1"/>
  <c r="I395" i="1" s="1"/>
  <c r="AQ395" i="1"/>
  <c r="H395" i="1" s="1"/>
  <c r="AP395" i="1"/>
  <c r="AO395" i="1"/>
  <c r="AN395" i="1"/>
  <c r="BD394" i="1"/>
  <c r="K473" i="1" s="1"/>
  <c r="AU394" i="1"/>
  <c r="AT394" i="1"/>
  <c r="AS394" i="1"/>
  <c r="J394" i="1" s="1"/>
  <c r="AR394" i="1"/>
  <c r="I394" i="1" s="1"/>
  <c r="AQ394" i="1"/>
  <c r="H394" i="1" s="1"/>
  <c r="AP394" i="1"/>
  <c r="AO394" i="1"/>
  <c r="AN394" i="1"/>
  <c r="BE393" i="1"/>
  <c r="AT393" i="1"/>
  <c r="AS393" i="1"/>
  <c r="J393" i="1" s="1"/>
  <c r="AR393" i="1"/>
  <c r="I393" i="1" s="1"/>
  <c r="AQ393" i="1"/>
  <c r="H393" i="1" s="1"/>
  <c r="AP393" i="1"/>
  <c r="AO393" i="1"/>
  <c r="AN393" i="1"/>
  <c r="BE392" i="1"/>
  <c r="AU392" i="1"/>
  <c r="AS392" i="1"/>
  <c r="J392" i="1" s="1"/>
  <c r="AR392" i="1"/>
  <c r="I392" i="1" s="1"/>
  <c r="AQ392" i="1"/>
  <c r="H392" i="1" s="1"/>
  <c r="AP392" i="1"/>
  <c r="AO392" i="1"/>
  <c r="AN392" i="1"/>
  <c r="BE391" i="1"/>
  <c r="AU391" i="1"/>
  <c r="AT391" i="1"/>
  <c r="AR391" i="1"/>
  <c r="I391" i="1" s="1"/>
  <c r="AQ391" i="1"/>
  <c r="H391" i="1" s="1"/>
  <c r="AP391" i="1"/>
  <c r="AO391" i="1"/>
  <c r="AN391" i="1"/>
  <c r="BE390" i="1"/>
  <c r="AU390" i="1"/>
  <c r="AT390" i="1"/>
  <c r="AS390" i="1"/>
  <c r="J390" i="1" s="1"/>
  <c r="AQ390" i="1"/>
  <c r="H390" i="1" s="1"/>
  <c r="AP390" i="1"/>
  <c r="AO390" i="1"/>
  <c r="AN390" i="1"/>
  <c r="BE389" i="1"/>
  <c r="AU389" i="1"/>
  <c r="AT389" i="1"/>
  <c r="AS389" i="1"/>
  <c r="J389" i="1" s="1"/>
  <c r="AR389" i="1"/>
  <c r="I389" i="1" s="1"/>
  <c r="AP389" i="1"/>
  <c r="AO389" i="1"/>
  <c r="AN389" i="1"/>
  <c r="BD388" i="1"/>
  <c r="J473" i="1" s="1"/>
  <c r="I473" i="1" s="1"/>
  <c r="AU388" i="1"/>
  <c r="AT388" i="1"/>
  <c r="AS388" i="1"/>
  <c r="J388" i="1" s="1"/>
  <c r="AR388" i="1"/>
  <c r="I388" i="1" s="1"/>
  <c r="AQ388" i="1"/>
  <c r="H388" i="1" s="1"/>
  <c r="AP388" i="1"/>
  <c r="AO388" i="1"/>
  <c r="AN388" i="1"/>
  <c r="AU387" i="1"/>
  <c r="AT387" i="1"/>
  <c r="AS387" i="1"/>
  <c r="J387" i="1" s="1"/>
  <c r="AR387" i="1"/>
  <c r="I387" i="1" s="1"/>
  <c r="AQ387" i="1"/>
  <c r="H387" i="1" s="1"/>
  <c r="AP387" i="1"/>
  <c r="AO387" i="1"/>
  <c r="AN387" i="1"/>
  <c r="BE384" i="1"/>
  <c r="AU384" i="1"/>
  <c r="AS384" i="1"/>
  <c r="J384" i="1" s="1"/>
  <c r="AR384" i="1"/>
  <c r="I384" i="1" s="1"/>
  <c r="AQ384" i="1"/>
  <c r="H384" i="1" s="1"/>
  <c r="AP384" i="1"/>
  <c r="AO384" i="1"/>
  <c r="AN384" i="1"/>
  <c r="BE383" i="1"/>
  <c r="AU383" i="1"/>
  <c r="AT383" i="1"/>
  <c r="AR383" i="1"/>
  <c r="I383" i="1" s="1"/>
  <c r="AQ383" i="1"/>
  <c r="H383" i="1" s="1"/>
  <c r="AP383" i="1"/>
  <c r="AO383" i="1"/>
  <c r="AN383" i="1"/>
  <c r="BE382" i="1"/>
  <c r="AU382" i="1"/>
  <c r="AT382" i="1"/>
  <c r="AS382" i="1"/>
  <c r="J382" i="1" s="1"/>
  <c r="AQ382" i="1"/>
  <c r="H382" i="1" s="1"/>
  <c r="AP382" i="1"/>
  <c r="AO382" i="1"/>
  <c r="AN382" i="1"/>
  <c r="BD381" i="1"/>
  <c r="AU381" i="1"/>
  <c r="AT381" i="1"/>
  <c r="AS381" i="1"/>
  <c r="J381" i="1" s="1"/>
  <c r="AR381" i="1"/>
  <c r="I381" i="1" s="1"/>
  <c r="AQ381" i="1"/>
  <c r="H381" i="1" s="1"/>
  <c r="AP381" i="1"/>
  <c r="AO381" i="1"/>
  <c r="AN381" i="1"/>
  <c r="AU380" i="1"/>
  <c r="AT380" i="1"/>
  <c r="AS380" i="1"/>
  <c r="J380" i="1" s="1"/>
  <c r="AR380" i="1"/>
  <c r="I380" i="1" s="1"/>
  <c r="AQ380" i="1"/>
  <c r="H380" i="1" s="1"/>
  <c r="AP380" i="1"/>
  <c r="AO380" i="1"/>
  <c r="AN380" i="1"/>
  <c r="BE386" i="1"/>
  <c r="AU386" i="1"/>
  <c r="AT386" i="1"/>
  <c r="AS386" i="1"/>
  <c r="J386" i="1" s="1"/>
  <c r="AR386" i="1"/>
  <c r="I386" i="1" s="1"/>
  <c r="AQ386" i="1"/>
  <c r="H386" i="1" s="1"/>
  <c r="AP386" i="1"/>
  <c r="AO386" i="1"/>
  <c r="AN386" i="1"/>
  <c r="BD379" i="1"/>
  <c r="AT379" i="1"/>
  <c r="AS379" i="1"/>
  <c r="J379" i="1" s="1"/>
  <c r="AR379" i="1"/>
  <c r="I379" i="1" s="1"/>
  <c r="AQ379" i="1"/>
  <c r="H379" i="1" s="1"/>
  <c r="AP379" i="1"/>
  <c r="AO379" i="1"/>
  <c r="AN379" i="1"/>
  <c r="BE378" i="1"/>
  <c r="AU378" i="1"/>
  <c r="AT378" i="1"/>
  <c r="AR378" i="1"/>
  <c r="I378" i="1" s="1"/>
  <c r="AQ378" i="1"/>
  <c r="H378" i="1" s="1"/>
  <c r="AP378" i="1"/>
  <c r="AO378" i="1"/>
  <c r="AN378" i="1"/>
  <c r="BE377" i="1"/>
  <c r="AU377" i="1"/>
  <c r="AT377" i="1"/>
  <c r="AS377" i="1"/>
  <c r="J377" i="1" s="1"/>
  <c r="AQ377" i="1"/>
  <c r="H377" i="1" s="1"/>
  <c r="AP377" i="1"/>
  <c r="AO377" i="1"/>
  <c r="AN377" i="1"/>
  <c r="BE372" i="1"/>
  <c r="AU372" i="1"/>
  <c r="AT372" i="1"/>
  <c r="AS372" i="1"/>
  <c r="J372" i="1" s="1"/>
  <c r="AR372" i="1"/>
  <c r="I372" i="1" s="1"/>
  <c r="AP372" i="1"/>
  <c r="AO372" i="1"/>
  <c r="AN372" i="1"/>
  <c r="BE376" i="1"/>
  <c r="AU376" i="1"/>
  <c r="AT376" i="1"/>
  <c r="AS376" i="1"/>
  <c r="J376" i="1" s="1"/>
  <c r="AR376" i="1"/>
  <c r="I376" i="1" s="1"/>
  <c r="AQ376" i="1"/>
  <c r="H376" i="1" s="1"/>
  <c r="AO376" i="1"/>
  <c r="AN376" i="1"/>
  <c r="BD375" i="1"/>
  <c r="AU375" i="1"/>
  <c r="AT375" i="1"/>
  <c r="AS375" i="1"/>
  <c r="J375" i="1" s="1"/>
  <c r="AR375" i="1"/>
  <c r="I375" i="1" s="1"/>
  <c r="AQ375" i="1"/>
  <c r="H375" i="1" s="1"/>
  <c r="AP375" i="1"/>
  <c r="AO375" i="1"/>
  <c r="AN375" i="1"/>
  <c r="AU374" i="1"/>
  <c r="AT374" i="1"/>
  <c r="AS374" i="1"/>
  <c r="J374" i="1" s="1"/>
  <c r="AR374" i="1"/>
  <c r="I374" i="1" s="1"/>
  <c r="AQ374" i="1"/>
  <c r="H374" i="1" s="1"/>
  <c r="AP374" i="1"/>
  <c r="AO374" i="1"/>
  <c r="AN374" i="1"/>
  <c r="BE370" i="1"/>
  <c r="AU370" i="1"/>
  <c r="AT370" i="1"/>
  <c r="AS370" i="1"/>
  <c r="J370" i="1" s="1"/>
  <c r="AR370" i="1"/>
  <c r="I370" i="1" s="1"/>
  <c r="AQ370" i="1"/>
  <c r="H370" i="1" s="1"/>
  <c r="AP370" i="1"/>
  <c r="AO370" i="1"/>
  <c r="AN370" i="1"/>
  <c r="BE369" i="1"/>
  <c r="AU369" i="1"/>
  <c r="AS369" i="1"/>
  <c r="J369" i="1" s="1"/>
  <c r="AR369" i="1"/>
  <c r="I369" i="1" s="1"/>
  <c r="AQ369" i="1"/>
  <c r="H369" i="1" s="1"/>
  <c r="AP369" i="1"/>
  <c r="AO369" i="1"/>
  <c r="AN369" i="1"/>
  <c r="BE368" i="1"/>
  <c r="AU368" i="1"/>
  <c r="AT368" i="1"/>
  <c r="AR368" i="1"/>
  <c r="I368" i="1" s="1"/>
  <c r="AQ368" i="1"/>
  <c r="H368" i="1" s="1"/>
  <c r="AP368" i="1"/>
  <c r="AO368" i="1"/>
  <c r="AN368" i="1"/>
  <c r="BD367" i="1"/>
  <c r="AU367" i="1"/>
  <c r="AT367" i="1"/>
  <c r="AS367" i="1"/>
  <c r="J367" i="1" s="1"/>
  <c r="AR367" i="1"/>
  <c r="I367" i="1" s="1"/>
  <c r="AQ367" i="1"/>
  <c r="H367" i="1" s="1"/>
  <c r="AP367" i="1"/>
  <c r="AO367" i="1"/>
  <c r="AN367" i="1"/>
  <c r="BE366" i="1"/>
  <c r="AU366" i="1"/>
  <c r="AT366" i="1"/>
  <c r="AS366" i="1"/>
  <c r="J366" i="1" s="1"/>
  <c r="AQ366" i="1"/>
  <c r="H366" i="1" s="1"/>
  <c r="AP366" i="1"/>
  <c r="AO366" i="1"/>
  <c r="AN366" i="1"/>
  <c r="BE365" i="1"/>
  <c r="AU365" i="1"/>
  <c r="AT365" i="1"/>
  <c r="AS365" i="1"/>
  <c r="J365" i="1" s="1"/>
  <c r="AR365" i="1"/>
  <c r="I365" i="1" s="1"/>
  <c r="AP365" i="1"/>
  <c r="AO365" i="1"/>
  <c r="AN365" i="1"/>
  <c r="BE364" i="1"/>
  <c r="AU364" i="1"/>
  <c r="AT364" i="1"/>
  <c r="AS364" i="1"/>
  <c r="J364" i="1" s="1"/>
  <c r="AR364" i="1"/>
  <c r="I364" i="1" s="1"/>
  <c r="AQ364" i="1"/>
  <c r="H364" i="1" s="1"/>
  <c r="AO364" i="1"/>
  <c r="AN364" i="1"/>
  <c r="BD363" i="1"/>
  <c r="AU363" i="1"/>
  <c r="AT363" i="1"/>
  <c r="AS363" i="1"/>
  <c r="J363" i="1" s="1"/>
  <c r="AR363" i="1"/>
  <c r="I363" i="1" s="1"/>
  <c r="AQ363" i="1"/>
  <c r="H363" i="1" s="1"/>
  <c r="AP363" i="1"/>
  <c r="AO363" i="1"/>
  <c r="AN363" i="1"/>
  <c r="BD362" i="1"/>
  <c r="AU362" i="1"/>
  <c r="AT362" i="1"/>
  <c r="AS362" i="1"/>
  <c r="J362" i="1" s="1"/>
  <c r="AR362" i="1"/>
  <c r="I362" i="1" s="1"/>
  <c r="AQ362" i="1"/>
  <c r="H362" i="1" s="1"/>
  <c r="AP362" i="1"/>
  <c r="AO362" i="1"/>
  <c r="AN362" i="1"/>
  <c r="AT361" i="1"/>
  <c r="AS361" i="1"/>
  <c r="J361" i="1" s="1"/>
  <c r="AR361" i="1"/>
  <c r="I361" i="1" s="1"/>
  <c r="AQ361" i="1"/>
  <c r="H361" i="1" s="1"/>
  <c r="AP361" i="1"/>
  <c r="AO361" i="1"/>
  <c r="AN361" i="1"/>
  <c r="BE360" i="1"/>
  <c r="AU360" i="1"/>
  <c r="AT360" i="1"/>
  <c r="AS360" i="1"/>
  <c r="J360" i="1" s="1"/>
  <c r="AR360" i="1"/>
  <c r="I360" i="1" s="1"/>
  <c r="AQ360" i="1"/>
  <c r="H360" i="1" s="1"/>
  <c r="AP360" i="1"/>
  <c r="AO360" i="1"/>
  <c r="AN360" i="1"/>
  <c r="BD359" i="1"/>
  <c r="AU359" i="1"/>
  <c r="AT359" i="1"/>
  <c r="AR359" i="1"/>
  <c r="I359" i="1" s="1"/>
  <c r="AQ359" i="1"/>
  <c r="H359" i="1" s="1"/>
  <c r="AP359" i="1"/>
  <c r="AO359" i="1"/>
  <c r="AN359" i="1"/>
  <c r="BD358" i="1"/>
  <c r="AU358" i="1"/>
  <c r="AT358" i="1"/>
  <c r="AS358" i="1"/>
  <c r="J358" i="1" s="1"/>
  <c r="AQ358" i="1"/>
  <c r="H358" i="1" s="1"/>
  <c r="AP358" i="1"/>
  <c r="AO358" i="1"/>
  <c r="AN358" i="1"/>
  <c r="AU357" i="1"/>
  <c r="AT357" i="1"/>
  <c r="AS357" i="1"/>
  <c r="J357" i="1" s="1"/>
  <c r="AR357" i="1"/>
  <c r="I357" i="1" s="1"/>
  <c r="AQ357" i="1"/>
  <c r="H357" i="1" s="1"/>
  <c r="AP357" i="1"/>
  <c r="AO357" i="1"/>
  <c r="AN357" i="1"/>
  <c r="BE356" i="1"/>
  <c r="AU356" i="1"/>
  <c r="AT356" i="1"/>
  <c r="AS356" i="1"/>
  <c r="J356" i="1" s="1"/>
  <c r="AR356" i="1"/>
  <c r="I356" i="1" s="1"/>
  <c r="AQ356" i="1"/>
  <c r="H356" i="1" s="1"/>
  <c r="AP356" i="1"/>
  <c r="AO356" i="1"/>
  <c r="AN356" i="1"/>
  <c r="BD355" i="1"/>
  <c r="AU355" i="1"/>
  <c r="AT355" i="1"/>
  <c r="AS355" i="1"/>
  <c r="J355" i="1" s="1"/>
  <c r="AR355" i="1"/>
  <c r="I355" i="1" s="1"/>
  <c r="AQ355" i="1"/>
  <c r="H355" i="1" s="1"/>
  <c r="AP355" i="1"/>
  <c r="AO355" i="1"/>
  <c r="AN355" i="1"/>
  <c r="BD354" i="1"/>
  <c r="AT354" i="1"/>
  <c r="AS354" i="1"/>
  <c r="J354" i="1" s="1"/>
  <c r="AR354" i="1"/>
  <c r="I354" i="1" s="1"/>
  <c r="AQ354" i="1"/>
  <c r="H354" i="1" s="1"/>
  <c r="AP354" i="1"/>
  <c r="AO354" i="1"/>
  <c r="AN354" i="1"/>
  <c r="BD353" i="1"/>
  <c r="AU353" i="1"/>
  <c r="AS353" i="1"/>
  <c r="J353" i="1" s="1"/>
  <c r="AR353" i="1"/>
  <c r="I353" i="1" s="1"/>
  <c r="AQ353" i="1"/>
  <c r="H353" i="1" s="1"/>
  <c r="AP353" i="1"/>
  <c r="AO353" i="1"/>
  <c r="AN353" i="1"/>
  <c r="AU352" i="1"/>
  <c r="AT352" i="1"/>
  <c r="AS352" i="1"/>
  <c r="J352" i="1" s="1"/>
  <c r="AQ352" i="1"/>
  <c r="H352" i="1" s="1"/>
  <c r="AP352" i="1"/>
  <c r="AO352" i="1"/>
  <c r="AN352" i="1"/>
  <c r="BE351" i="1"/>
  <c r="AU351" i="1"/>
  <c r="AT351" i="1"/>
  <c r="AS351" i="1"/>
  <c r="J351" i="1" s="1"/>
  <c r="AR351" i="1"/>
  <c r="I351" i="1" s="1"/>
  <c r="AQ351" i="1"/>
  <c r="H351" i="1" s="1"/>
  <c r="AO351" i="1"/>
  <c r="AN351" i="1"/>
  <c r="BD350" i="1"/>
  <c r="AU350" i="1"/>
  <c r="AT350" i="1"/>
  <c r="AS350" i="1"/>
  <c r="J350" i="1" s="1"/>
  <c r="AR350" i="1"/>
  <c r="I350" i="1" s="1"/>
  <c r="AQ350" i="1"/>
  <c r="H350" i="1" s="1"/>
  <c r="AP350" i="1"/>
  <c r="AO350" i="1"/>
  <c r="AN350" i="1"/>
  <c r="BD349" i="1"/>
  <c r="AU349" i="1"/>
  <c r="AT349" i="1"/>
  <c r="AS349" i="1"/>
  <c r="J349" i="1" s="1"/>
  <c r="AR349" i="1"/>
  <c r="I349" i="1" s="1"/>
  <c r="AQ349" i="1"/>
  <c r="H349" i="1" s="1"/>
  <c r="AP349" i="1"/>
  <c r="AO349" i="1"/>
  <c r="AN349" i="1"/>
  <c r="BD348" i="1"/>
  <c r="AT348" i="1"/>
  <c r="AS348" i="1"/>
  <c r="J348" i="1" s="1"/>
  <c r="AR348" i="1"/>
  <c r="I348" i="1" s="1"/>
  <c r="AQ348" i="1"/>
  <c r="H348" i="1" s="1"/>
  <c r="AP348" i="1"/>
  <c r="AO348" i="1"/>
  <c r="AN348" i="1"/>
  <c r="BD347" i="1"/>
  <c r="AU347" i="1"/>
  <c r="AS347" i="1"/>
  <c r="J347" i="1" s="1"/>
  <c r="AR347" i="1"/>
  <c r="I347" i="1" s="1"/>
  <c r="AQ347" i="1"/>
  <c r="H347" i="1" s="1"/>
  <c r="AP347" i="1"/>
  <c r="AO347" i="1"/>
  <c r="AN347" i="1"/>
  <c r="BE346" i="1"/>
  <c r="AU346" i="1"/>
  <c r="AT346" i="1"/>
  <c r="AR346" i="1"/>
  <c r="I346" i="1" s="1"/>
  <c r="AQ346" i="1"/>
  <c r="H346" i="1" s="1"/>
  <c r="AP346" i="1"/>
  <c r="AO346" i="1"/>
  <c r="AN346" i="1"/>
  <c r="BD345" i="1"/>
  <c r="AU345" i="1"/>
  <c r="AT345" i="1"/>
  <c r="AS345" i="1"/>
  <c r="J345" i="1" s="1"/>
  <c r="AQ345" i="1"/>
  <c r="H345" i="1" s="1"/>
  <c r="AP345" i="1"/>
  <c r="AO345" i="1"/>
  <c r="AN345" i="1"/>
  <c r="BD344" i="1"/>
  <c r="AU344" i="1"/>
  <c r="AT344" i="1"/>
  <c r="AS344" i="1"/>
  <c r="J344" i="1" s="1"/>
  <c r="AR344" i="1"/>
  <c r="I344" i="1" s="1"/>
  <c r="AQ344" i="1"/>
  <c r="H344" i="1" s="1"/>
  <c r="AP344" i="1"/>
  <c r="AO344" i="1"/>
  <c r="AN344" i="1"/>
  <c r="BD343" i="1"/>
  <c r="AU343" i="1"/>
  <c r="AT343" i="1"/>
  <c r="AS343" i="1"/>
  <c r="J343" i="1" s="1"/>
  <c r="AR343" i="1"/>
  <c r="I343" i="1" s="1"/>
  <c r="AQ343" i="1"/>
  <c r="H343" i="1" s="1"/>
  <c r="AO343" i="1"/>
  <c r="AN343" i="1"/>
  <c r="BD342" i="1"/>
  <c r="AU342" i="1"/>
  <c r="AT342" i="1"/>
  <c r="AS342" i="1"/>
  <c r="J342" i="1" s="1"/>
  <c r="AR342" i="1"/>
  <c r="I342" i="1" s="1"/>
  <c r="AQ342" i="1"/>
  <c r="H342" i="1" s="1"/>
  <c r="AP342" i="1"/>
  <c r="AO342" i="1"/>
  <c r="AN342" i="1"/>
  <c r="BD341" i="1"/>
  <c r="AU341" i="1"/>
  <c r="AT341" i="1"/>
  <c r="AS341" i="1"/>
  <c r="J341" i="1" s="1"/>
  <c r="AR341" i="1"/>
  <c r="I341" i="1" s="1"/>
  <c r="AQ341" i="1"/>
  <c r="H341" i="1" s="1"/>
  <c r="AP341" i="1"/>
  <c r="AO341" i="1"/>
  <c r="AN341" i="1"/>
  <c r="BD340" i="1"/>
  <c r="AT340" i="1"/>
  <c r="AS340" i="1"/>
  <c r="J340" i="1" s="1"/>
  <c r="AR340" i="1"/>
  <c r="I340" i="1" s="1"/>
  <c r="AQ340" i="1"/>
  <c r="H340" i="1" s="1"/>
  <c r="AP340" i="1"/>
  <c r="AO340" i="1"/>
  <c r="AN340" i="1"/>
  <c r="AU339" i="1"/>
  <c r="AT339" i="1"/>
  <c r="AS339" i="1"/>
  <c r="J339" i="1" s="1"/>
  <c r="AR339" i="1"/>
  <c r="I339" i="1" s="1"/>
  <c r="AQ339" i="1"/>
  <c r="H339" i="1" s="1"/>
  <c r="AP339" i="1"/>
  <c r="AO339" i="1"/>
  <c r="AN339" i="1"/>
  <c r="BD338" i="1"/>
  <c r="AU338" i="1"/>
  <c r="AT338" i="1"/>
  <c r="AS338" i="1"/>
  <c r="J338" i="1" s="1"/>
  <c r="AR338" i="1"/>
  <c r="I338" i="1" s="1"/>
  <c r="AQ338" i="1"/>
  <c r="H338" i="1" s="1"/>
  <c r="AP338" i="1"/>
  <c r="AO338" i="1"/>
  <c r="AN338" i="1"/>
  <c r="BD337" i="1"/>
  <c r="AU337" i="1"/>
  <c r="AS337" i="1"/>
  <c r="J337" i="1" s="1"/>
  <c r="AR337" i="1"/>
  <c r="I337" i="1" s="1"/>
  <c r="AQ337" i="1"/>
  <c r="H337" i="1" s="1"/>
  <c r="AP337" i="1"/>
  <c r="AO337" i="1"/>
  <c r="AN337" i="1"/>
  <c r="BD336" i="1"/>
  <c r="AU336" i="1"/>
  <c r="AT336" i="1"/>
  <c r="AR336" i="1"/>
  <c r="I336" i="1" s="1"/>
  <c r="AQ336" i="1"/>
  <c r="H336" i="1" s="1"/>
  <c r="AP336" i="1"/>
  <c r="AO336" i="1"/>
  <c r="AN336" i="1"/>
  <c r="AU335" i="1"/>
  <c r="AT335" i="1"/>
  <c r="AS335" i="1"/>
  <c r="J335" i="1" s="1"/>
  <c r="AR335" i="1"/>
  <c r="I335" i="1" s="1"/>
  <c r="AQ335" i="1"/>
  <c r="H335" i="1" s="1"/>
  <c r="AP335" i="1"/>
  <c r="AO335" i="1"/>
  <c r="AN335" i="1"/>
  <c r="BE334" i="1"/>
  <c r="AU334" i="1"/>
  <c r="AT334" i="1"/>
  <c r="AS334" i="1"/>
  <c r="J334" i="1" s="1"/>
  <c r="AR334" i="1"/>
  <c r="I334" i="1" s="1"/>
  <c r="AQ334" i="1"/>
  <c r="H334" i="1" s="1"/>
  <c r="AP334" i="1"/>
  <c r="AO334" i="1"/>
  <c r="AN334" i="1"/>
  <c r="BD333" i="1"/>
  <c r="J465" i="1" s="1"/>
  <c r="I465" i="1" s="1"/>
  <c r="AU333" i="1"/>
  <c r="AT333" i="1"/>
  <c r="AR333" i="1"/>
  <c r="I333" i="1" s="1"/>
  <c r="AQ333" i="1"/>
  <c r="H333" i="1" s="1"/>
  <c r="AP333" i="1"/>
  <c r="AO333" i="1"/>
  <c r="AN333" i="1"/>
  <c r="BE332" i="1"/>
  <c r="AU332" i="1"/>
  <c r="AT332" i="1"/>
  <c r="AS332" i="1"/>
  <c r="J332" i="1" s="1"/>
  <c r="AR332" i="1"/>
  <c r="I332" i="1" s="1"/>
  <c r="AQ332" i="1"/>
  <c r="H332" i="1" s="1"/>
  <c r="AP332" i="1"/>
  <c r="AO332" i="1"/>
  <c r="AN332" i="1"/>
  <c r="BD331" i="1"/>
  <c r="AU331" i="1"/>
  <c r="AT331" i="1"/>
  <c r="AS331" i="1"/>
  <c r="J331" i="1" s="1"/>
  <c r="AQ331" i="1"/>
  <c r="H331" i="1" s="1"/>
  <c r="AP331" i="1"/>
  <c r="AO331" i="1"/>
  <c r="AN331" i="1"/>
  <c r="BD330" i="1"/>
  <c r="AU330" i="1"/>
  <c r="AT330" i="1"/>
  <c r="AS330" i="1"/>
  <c r="J330" i="1" s="1"/>
  <c r="AR330" i="1"/>
  <c r="I330" i="1" s="1"/>
  <c r="AP330" i="1"/>
  <c r="AO330" i="1"/>
  <c r="AN330" i="1"/>
  <c r="BE329" i="1"/>
  <c r="AU329" i="1"/>
  <c r="AT329" i="1"/>
  <c r="AS329" i="1"/>
  <c r="J329" i="1" s="1"/>
  <c r="AR329" i="1"/>
  <c r="I329" i="1" s="1"/>
  <c r="AQ329" i="1"/>
  <c r="H329" i="1" s="1"/>
  <c r="AO329" i="1"/>
  <c r="AN329" i="1"/>
  <c r="BD328" i="1"/>
  <c r="AU328" i="1"/>
  <c r="AT328" i="1"/>
  <c r="AS328" i="1"/>
  <c r="J328" i="1" s="1"/>
  <c r="AR328" i="1"/>
  <c r="I328" i="1" s="1"/>
  <c r="AQ328" i="1"/>
  <c r="H328" i="1" s="1"/>
  <c r="AP328" i="1"/>
  <c r="AO328" i="1"/>
  <c r="AN328" i="1"/>
  <c r="BE327" i="1"/>
  <c r="AU327" i="1"/>
  <c r="AT327" i="1"/>
  <c r="AS327" i="1"/>
  <c r="J327" i="1" s="1"/>
  <c r="AR327" i="1"/>
  <c r="I327" i="1" s="1"/>
  <c r="AQ327" i="1"/>
  <c r="H327" i="1" s="1"/>
  <c r="AP327" i="1"/>
  <c r="AO327" i="1"/>
  <c r="AN327" i="1"/>
  <c r="BE326" i="1"/>
  <c r="AT326" i="1"/>
  <c r="AS326" i="1"/>
  <c r="J326" i="1" s="1"/>
  <c r="AR326" i="1"/>
  <c r="I326" i="1" s="1"/>
  <c r="AQ326" i="1"/>
  <c r="H326" i="1" s="1"/>
  <c r="AP326" i="1"/>
  <c r="AO326" i="1"/>
  <c r="AN326" i="1"/>
  <c r="BE325" i="1"/>
  <c r="AU325" i="1"/>
  <c r="AS325" i="1"/>
  <c r="J325" i="1" s="1"/>
  <c r="AR325" i="1"/>
  <c r="I325" i="1" s="1"/>
  <c r="AQ325" i="1"/>
  <c r="H325" i="1" s="1"/>
  <c r="AP325" i="1"/>
  <c r="AO325" i="1"/>
  <c r="AN325" i="1"/>
  <c r="BE324" i="1"/>
  <c r="AU324" i="1"/>
  <c r="AT324" i="1"/>
  <c r="AR324" i="1"/>
  <c r="I324" i="1" s="1"/>
  <c r="AQ324" i="1"/>
  <c r="H324" i="1" s="1"/>
  <c r="AP324" i="1"/>
  <c r="AO324" i="1"/>
  <c r="AN324" i="1"/>
  <c r="BE323" i="1"/>
  <c r="AU323" i="1"/>
  <c r="AT323" i="1"/>
  <c r="AS323" i="1"/>
  <c r="J323" i="1" s="1"/>
  <c r="AQ323" i="1"/>
  <c r="H323" i="1" s="1"/>
  <c r="AP323" i="1"/>
  <c r="AO323" i="1"/>
  <c r="AN323" i="1"/>
  <c r="BD322" i="1"/>
  <c r="AU322" i="1"/>
  <c r="AT322" i="1"/>
  <c r="AS322" i="1"/>
  <c r="J322" i="1" s="1"/>
  <c r="AR322" i="1"/>
  <c r="I322" i="1" s="1"/>
  <c r="AQ322" i="1"/>
  <c r="H322" i="1" s="1"/>
  <c r="AO322" i="1"/>
  <c r="AN322" i="1"/>
  <c r="AU321" i="1"/>
  <c r="AT321" i="1"/>
  <c r="AS321" i="1"/>
  <c r="J321" i="1" s="1"/>
  <c r="AR321" i="1"/>
  <c r="I321" i="1" s="1"/>
  <c r="AQ321" i="1"/>
  <c r="H321" i="1" s="1"/>
  <c r="AP321" i="1"/>
  <c r="AO321" i="1"/>
  <c r="AN321" i="1"/>
  <c r="BE320" i="1"/>
  <c r="AU320" i="1"/>
  <c r="AT320" i="1"/>
  <c r="AS320" i="1"/>
  <c r="J320" i="1" s="1"/>
  <c r="AR320" i="1"/>
  <c r="I320" i="1" s="1"/>
  <c r="AQ320" i="1"/>
  <c r="H320" i="1" s="1"/>
  <c r="AP320" i="1"/>
  <c r="AO320" i="1"/>
  <c r="AN320" i="1"/>
  <c r="BE319" i="1"/>
  <c r="AT319" i="1"/>
  <c r="AS319" i="1"/>
  <c r="J319" i="1" s="1"/>
  <c r="AR319" i="1"/>
  <c r="I319" i="1" s="1"/>
  <c r="AQ319" i="1"/>
  <c r="H319" i="1" s="1"/>
  <c r="AP319" i="1"/>
  <c r="AO319" i="1"/>
  <c r="AN319" i="1"/>
  <c r="BD318" i="1"/>
  <c r="AU318" i="1"/>
  <c r="AS318" i="1"/>
  <c r="J318" i="1" s="1"/>
  <c r="AR318" i="1"/>
  <c r="I318" i="1" s="1"/>
  <c r="AQ318" i="1"/>
  <c r="H318" i="1" s="1"/>
  <c r="AP318" i="1"/>
  <c r="AO318" i="1"/>
  <c r="AN318" i="1"/>
  <c r="AU317" i="1"/>
  <c r="AT317" i="1"/>
  <c r="AS317" i="1"/>
  <c r="J317" i="1" s="1"/>
  <c r="AQ317" i="1"/>
  <c r="H317" i="1" s="1"/>
  <c r="AP317" i="1"/>
  <c r="AO317" i="1"/>
  <c r="AN317" i="1"/>
  <c r="BE316" i="1"/>
  <c r="AU316" i="1"/>
  <c r="AT316" i="1"/>
  <c r="AS316" i="1"/>
  <c r="J316" i="1" s="1"/>
  <c r="AR316" i="1"/>
  <c r="I316" i="1" s="1"/>
  <c r="AP316" i="1"/>
  <c r="AO316" i="1"/>
  <c r="AN316" i="1"/>
  <c r="BE315" i="1"/>
  <c r="AU315" i="1"/>
  <c r="AT315" i="1"/>
  <c r="AS315" i="1"/>
  <c r="J315" i="1" s="1"/>
  <c r="AR315" i="1"/>
  <c r="I315" i="1" s="1"/>
  <c r="AQ315" i="1"/>
  <c r="H315" i="1" s="1"/>
  <c r="AO315" i="1"/>
  <c r="AN315" i="1"/>
  <c r="BE314" i="1"/>
  <c r="AU314" i="1"/>
  <c r="AT314" i="1"/>
  <c r="AS314" i="1"/>
  <c r="J314" i="1" s="1"/>
  <c r="AR314" i="1"/>
  <c r="I314" i="1" s="1"/>
  <c r="AQ314" i="1"/>
  <c r="H314" i="1" s="1"/>
  <c r="AP314" i="1"/>
  <c r="AO314" i="1"/>
  <c r="AN314" i="1"/>
  <c r="BE313" i="1"/>
  <c r="AU313" i="1"/>
  <c r="AT313" i="1"/>
  <c r="AS313" i="1"/>
  <c r="J313" i="1" s="1"/>
  <c r="AR313" i="1"/>
  <c r="I313" i="1" s="1"/>
  <c r="AQ313" i="1"/>
  <c r="H313" i="1" s="1"/>
  <c r="AP313" i="1"/>
  <c r="AO313" i="1"/>
  <c r="AN313" i="1"/>
  <c r="BD312" i="1"/>
  <c r="AT312" i="1"/>
  <c r="AS312" i="1"/>
  <c r="J312" i="1" s="1"/>
  <c r="AR312" i="1"/>
  <c r="I312" i="1" s="1"/>
  <c r="AQ312" i="1"/>
  <c r="H312" i="1" s="1"/>
  <c r="AP312" i="1"/>
  <c r="AO312" i="1"/>
  <c r="AN312" i="1"/>
  <c r="AU311" i="1"/>
  <c r="AT311" i="1"/>
  <c r="AR311" i="1"/>
  <c r="I311" i="1" s="1"/>
  <c r="AQ311" i="1"/>
  <c r="H311" i="1" s="1"/>
  <c r="AP311" i="1"/>
  <c r="AO311" i="1"/>
  <c r="AN311" i="1"/>
  <c r="BD310" i="1"/>
  <c r="AU310" i="1"/>
  <c r="AT310" i="1"/>
  <c r="AS310" i="1"/>
  <c r="J310" i="1" s="1"/>
  <c r="AQ310" i="1"/>
  <c r="H310" i="1" s="1"/>
  <c r="AP310" i="1"/>
  <c r="AO310" i="1"/>
  <c r="AN310" i="1"/>
  <c r="BD309" i="1"/>
  <c r="AU309" i="1"/>
  <c r="AT309" i="1"/>
  <c r="AS309" i="1"/>
  <c r="J309" i="1" s="1"/>
  <c r="AR309" i="1"/>
  <c r="I309" i="1" s="1"/>
  <c r="AP309" i="1"/>
  <c r="AO309" i="1"/>
  <c r="AN309" i="1"/>
  <c r="BD308" i="1"/>
  <c r="AU308" i="1"/>
  <c r="AT308" i="1"/>
  <c r="AS308" i="1"/>
  <c r="J308" i="1" s="1"/>
  <c r="AR308" i="1"/>
  <c r="I308" i="1" s="1"/>
  <c r="AQ308" i="1"/>
  <c r="H308" i="1" s="1"/>
  <c r="AO308" i="1"/>
  <c r="AN308" i="1"/>
  <c r="BD307" i="1"/>
  <c r="AU307" i="1"/>
  <c r="AT307" i="1"/>
  <c r="AS307" i="1"/>
  <c r="J307" i="1" s="1"/>
  <c r="AR307" i="1"/>
  <c r="I307" i="1" s="1"/>
  <c r="AQ307" i="1"/>
  <c r="H307" i="1" s="1"/>
  <c r="AP307" i="1"/>
  <c r="AO307" i="1"/>
  <c r="AN307" i="1"/>
  <c r="BD306" i="1"/>
  <c r="AU306" i="1"/>
  <c r="AT306" i="1"/>
  <c r="AS306" i="1"/>
  <c r="J306" i="1" s="1"/>
  <c r="AR306" i="1"/>
  <c r="I306" i="1" s="1"/>
  <c r="AQ306" i="1"/>
  <c r="H306" i="1" s="1"/>
  <c r="AP306" i="1"/>
  <c r="AO306" i="1"/>
  <c r="AN306" i="1"/>
  <c r="BD305" i="1"/>
  <c r="AT305" i="1"/>
  <c r="AS305" i="1"/>
  <c r="J305" i="1" s="1"/>
  <c r="AR305" i="1"/>
  <c r="I305" i="1" s="1"/>
  <c r="AQ305" i="1"/>
  <c r="H305" i="1" s="1"/>
  <c r="AP305" i="1"/>
  <c r="AO305" i="1"/>
  <c r="AN305" i="1"/>
  <c r="BE304" i="1"/>
  <c r="AU304" i="1"/>
  <c r="AS304" i="1"/>
  <c r="J304" i="1" s="1"/>
  <c r="AR304" i="1"/>
  <c r="I304" i="1" s="1"/>
  <c r="AQ304" i="1"/>
  <c r="H304" i="1" s="1"/>
  <c r="AP304" i="1"/>
  <c r="AO304" i="1"/>
  <c r="AN304" i="1"/>
  <c r="BE303" i="1"/>
  <c r="AU303" i="1"/>
  <c r="AT303" i="1"/>
  <c r="AR303" i="1"/>
  <c r="I303" i="1" s="1"/>
  <c r="AQ303" i="1"/>
  <c r="H303" i="1" s="1"/>
  <c r="AP303" i="1"/>
  <c r="AO303" i="1"/>
  <c r="AN303" i="1"/>
  <c r="BE302" i="1"/>
  <c r="AU302" i="1"/>
  <c r="AT302" i="1"/>
  <c r="AS302" i="1"/>
  <c r="J302" i="1" s="1"/>
  <c r="AQ302" i="1"/>
  <c r="H302" i="1" s="1"/>
  <c r="AP302" i="1"/>
  <c r="AO302" i="1"/>
  <c r="AN302" i="1"/>
  <c r="BD301" i="1"/>
  <c r="AU301" i="1"/>
  <c r="AT301" i="1"/>
  <c r="AS301" i="1"/>
  <c r="J301" i="1" s="1"/>
  <c r="AR301" i="1"/>
  <c r="I301" i="1" s="1"/>
  <c r="AQ301" i="1"/>
  <c r="H301" i="1" s="1"/>
  <c r="AO301" i="1"/>
  <c r="AN301" i="1"/>
  <c r="BD300" i="1"/>
  <c r="AU300" i="1"/>
  <c r="AT300" i="1"/>
  <c r="AS300" i="1"/>
  <c r="J300" i="1" s="1"/>
  <c r="AR300" i="1"/>
  <c r="I300" i="1" s="1"/>
  <c r="AQ300" i="1"/>
  <c r="H300" i="1" s="1"/>
  <c r="AP300" i="1"/>
  <c r="AO300" i="1"/>
  <c r="AN300" i="1"/>
  <c r="BD299" i="1"/>
  <c r="AU299" i="1"/>
  <c r="AT299" i="1"/>
  <c r="AS299" i="1"/>
  <c r="J299" i="1" s="1"/>
  <c r="AR299" i="1"/>
  <c r="I299" i="1" s="1"/>
  <c r="AQ299" i="1"/>
  <c r="H299" i="1" s="1"/>
  <c r="AP299" i="1"/>
  <c r="AO299" i="1"/>
  <c r="AN299" i="1"/>
  <c r="BD298" i="1"/>
  <c r="AT298" i="1"/>
  <c r="AS298" i="1"/>
  <c r="J298" i="1" s="1"/>
  <c r="AR298" i="1"/>
  <c r="I298" i="1" s="1"/>
  <c r="AQ298" i="1"/>
  <c r="H298" i="1" s="1"/>
  <c r="AP298" i="1"/>
  <c r="AO298" i="1"/>
  <c r="AN298" i="1"/>
  <c r="BE297" i="1"/>
  <c r="AU297" i="1"/>
  <c r="AS297" i="1"/>
  <c r="J297" i="1" s="1"/>
  <c r="AR297" i="1"/>
  <c r="I297" i="1" s="1"/>
  <c r="AQ297" i="1"/>
  <c r="H297" i="1" s="1"/>
  <c r="AP297" i="1"/>
  <c r="AO297" i="1"/>
  <c r="AN297" i="1"/>
  <c r="BE296" i="1"/>
  <c r="AU296" i="1"/>
  <c r="AT296" i="1"/>
  <c r="AR296" i="1"/>
  <c r="I296" i="1" s="1"/>
  <c r="AQ296" i="1"/>
  <c r="H296" i="1" s="1"/>
  <c r="AP296" i="1"/>
  <c r="AO296" i="1"/>
  <c r="AN296" i="1"/>
  <c r="BE295" i="1"/>
  <c r="AU295" i="1"/>
  <c r="AT295" i="1"/>
  <c r="AS295" i="1"/>
  <c r="J295" i="1" s="1"/>
  <c r="AQ295" i="1"/>
  <c r="H295" i="1" s="1"/>
  <c r="AP295" i="1"/>
  <c r="AO295" i="1"/>
  <c r="AN295" i="1"/>
  <c r="BE294" i="1"/>
  <c r="AU294" i="1"/>
  <c r="AT294" i="1"/>
  <c r="AS294" i="1"/>
  <c r="J294" i="1" s="1"/>
  <c r="AR294" i="1"/>
  <c r="I294" i="1" s="1"/>
  <c r="AP294" i="1"/>
  <c r="AO294" i="1"/>
  <c r="AN294" i="1"/>
  <c r="BE293" i="1"/>
  <c r="AU293" i="1"/>
  <c r="AT293" i="1"/>
  <c r="AS293" i="1"/>
  <c r="J293" i="1" s="1"/>
  <c r="AR293" i="1"/>
  <c r="I293" i="1" s="1"/>
  <c r="AQ293" i="1"/>
  <c r="H293" i="1" s="1"/>
  <c r="AO293" i="1"/>
  <c r="AN293" i="1"/>
  <c r="BE292" i="1"/>
  <c r="AU292" i="1"/>
  <c r="AT292" i="1"/>
  <c r="AS292" i="1"/>
  <c r="J292" i="1" s="1"/>
  <c r="AR292" i="1"/>
  <c r="I292" i="1" s="1"/>
  <c r="AQ292" i="1"/>
  <c r="H292" i="1" s="1"/>
  <c r="AP292" i="1"/>
  <c r="AO292" i="1"/>
  <c r="AN292" i="1"/>
  <c r="BD291" i="1"/>
  <c r="AU291" i="1"/>
  <c r="AT291" i="1"/>
  <c r="AS291" i="1"/>
  <c r="J291" i="1" s="1"/>
  <c r="AR291" i="1"/>
  <c r="I291" i="1" s="1"/>
  <c r="AQ291" i="1"/>
  <c r="H291" i="1" s="1"/>
  <c r="AP291" i="1"/>
  <c r="AO291" i="1"/>
  <c r="AN291" i="1"/>
  <c r="BE290" i="1"/>
  <c r="AU290" i="1"/>
  <c r="AS290" i="1"/>
  <c r="J290" i="1" s="1"/>
  <c r="AR290" i="1"/>
  <c r="I290" i="1" s="1"/>
  <c r="AQ290" i="1"/>
  <c r="H290" i="1" s="1"/>
  <c r="AP290" i="1"/>
  <c r="AO290" i="1"/>
  <c r="AN290" i="1"/>
  <c r="BD289" i="1"/>
  <c r="AU289" i="1"/>
  <c r="AT289" i="1"/>
  <c r="AR289" i="1"/>
  <c r="I289" i="1" s="1"/>
  <c r="AQ289" i="1"/>
  <c r="H289" i="1" s="1"/>
  <c r="AP289" i="1"/>
  <c r="AO289" i="1"/>
  <c r="AN289" i="1"/>
  <c r="BE288" i="1"/>
  <c r="AU288" i="1"/>
  <c r="AT288" i="1"/>
  <c r="AS288" i="1"/>
  <c r="J288" i="1" s="1"/>
  <c r="AQ288" i="1"/>
  <c r="H288" i="1" s="1"/>
  <c r="AP288" i="1"/>
  <c r="AO288" i="1"/>
  <c r="AN288" i="1"/>
  <c r="BE287" i="1"/>
  <c r="AU287" i="1"/>
  <c r="AT287" i="1"/>
  <c r="AS287" i="1"/>
  <c r="J287" i="1" s="1"/>
  <c r="AR287" i="1"/>
  <c r="I287" i="1" s="1"/>
  <c r="AP287" i="1"/>
  <c r="AO287" i="1"/>
  <c r="AN287" i="1"/>
  <c r="BE286" i="1"/>
  <c r="AU286" i="1"/>
  <c r="AT286" i="1"/>
  <c r="AS286" i="1"/>
  <c r="J286" i="1" s="1"/>
  <c r="AR286" i="1"/>
  <c r="I286" i="1" s="1"/>
  <c r="AQ286" i="1"/>
  <c r="H286" i="1" s="1"/>
  <c r="AO286" i="1"/>
  <c r="AN286" i="1"/>
  <c r="BE285" i="1"/>
  <c r="AU285" i="1"/>
  <c r="AT285" i="1"/>
  <c r="AS285" i="1"/>
  <c r="J285" i="1" s="1"/>
  <c r="AR285" i="1"/>
  <c r="I285" i="1" s="1"/>
  <c r="AQ285" i="1"/>
  <c r="H285" i="1" s="1"/>
  <c r="AP285" i="1"/>
  <c r="AO285" i="1"/>
  <c r="AN285" i="1"/>
  <c r="BD284" i="1"/>
  <c r="AU284" i="1"/>
  <c r="AT284" i="1"/>
  <c r="AS284" i="1"/>
  <c r="J284" i="1" s="1"/>
  <c r="AR284" i="1"/>
  <c r="I284" i="1" s="1"/>
  <c r="AQ284" i="1"/>
  <c r="H284" i="1" s="1"/>
  <c r="AP284" i="1"/>
  <c r="AO284" i="1"/>
  <c r="AN284" i="1"/>
  <c r="BD283" i="1"/>
  <c r="AU283" i="1"/>
  <c r="AS283" i="1"/>
  <c r="J283" i="1" s="1"/>
  <c r="AR283" i="1"/>
  <c r="I283" i="1" s="1"/>
  <c r="AQ283" i="1"/>
  <c r="H283" i="1" s="1"/>
  <c r="AP283" i="1"/>
  <c r="AO283" i="1"/>
  <c r="AN283" i="1"/>
  <c r="BD282" i="1"/>
  <c r="AU282" i="1"/>
  <c r="AT282" i="1"/>
  <c r="AR282" i="1"/>
  <c r="I282" i="1" s="1"/>
  <c r="AQ282" i="1"/>
  <c r="H282" i="1" s="1"/>
  <c r="AP282" i="1"/>
  <c r="AO282" i="1"/>
  <c r="AN282" i="1"/>
  <c r="BD281" i="1"/>
  <c r="AU281" i="1"/>
  <c r="AT281" i="1"/>
  <c r="AS281" i="1"/>
  <c r="J281" i="1" s="1"/>
  <c r="AQ281" i="1"/>
  <c r="H281" i="1" s="1"/>
  <c r="AP281" i="1"/>
  <c r="AO281" i="1"/>
  <c r="AN281" i="1"/>
  <c r="BD280" i="1"/>
  <c r="AU280" i="1"/>
  <c r="AT280" i="1"/>
  <c r="AS280" i="1"/>
  <c r="J280" i="1" s="1"/>
  <c r="AR280" i="1"/>
  <c r="I280" i="1" s="1"/>
  <c r="AP280" i="1"/>
  <c r="AO280" i="1"/>
  <c r="AN280" i="1"/>
  <c r="AU279" i="1"/>
  <c r="AT279" i="1"/>
  <c r="AS279" i="1"/>
  <c r="J279" i="1" s="1"/>
  <c r="AR279" i="1"/>
  <c r="I279" i="1" s="1"/>
  <c r="AQ279" i="1"/>
  <c r="H279" i="1" s="1"/>
  <c r="AO279" i="1"/>
  <c r="AN279" i="1"/>
  <c r="BD278" i="1"/>
  <c r="AU278" i="1"/>
  <c r="AT278" i="1"/>
  <c r="AS278" i="1"/>
  <c r="J278" i="1" s="1"/>
  <c r="AR278" i="1"/>
  <c r="I278" i="1" s="1"/>
  <c r="AQ278" i="1"/>
  <c r="H278" i="1" s="1"/>
  <c r="AP278" i="1"/>
  <c r="AO278" i="1"/>
  <c r="AN278" i="1"/>
  <c r="BD277" i="1"/>
  <c r="AT277" i="1"/>
  <c r="AS277" i="1"/>
  <c r="J277" i="1" s="1"/>
  <c r="AR277" i="1"/>
  <c r="I277" i="1" s="1"/>
  <c r="AQ277" i="1"/>
  <c r="H277" i="1" s="1"/>
  <c r="AP277" i="1"/>
  <c r="AO277" i="1"/>
  <c r="AN277" i="1"/>
  <c r="BD276" i="1"/>
  <c r="AU276" i="1"/>
  <c r="AS276" i="1"/>
  <c r="J276" i="1" s="1"/>
  <c r="AR276" i="1"/>
  <c r="I276" i="1" s="1"/>
  <c r="AQ276" i="1"/>
  <c r="H276" i="1" s="1"/>
  <c r="AP276" i="1"/>
  <c r="AO276" i="1"/>
  <c r="AN276" i="1"/>
  <c r="BD275" i="1"/>
  <c r="AU275" i="1"/>
  <c r="AT275" i="1"/>
  <c r="AR275" i="1"/>
  <c r="I275" i="1" s="1"/>
  <c r="AQ275" i="1"/>
  <c r="H275" i="1" s="1"/>
  <c r="AP275" i="1"/>
  <c r="AO275" i="1"/>
  <c r="AN275" i="1"/>
  <c r="BD274" i="1"/>
  <c r="AU274" i="1"/>
  <c r="AT274" i="1"/>
  <c r="AS274" i="1"/>
  <c r="J274" i="1" s="1"/>
  <c r="AQ274" i="1"/>
  <c r="H274" i="1" s="1"/>
  <c r="AP274" i="1"/>
  <c r="AO274" i="1"/>
  <c r="AN274" i="1"/>
  <c r="AU273" i="1"/>
  <c r="AT273" i="1"/>
  <c r="AS273" i="1"/>
  <c r="J273" i="1" s="1"/>
  <c r="AR273" i="1"/>
  <c r="I273" i="1" s="1"/>
  <c r="AP273" i="1"/>
  <c r="AO273" i="1"/>
  <c r="AN273" i="1"/>
  <c r="BD272" i="1"/>
  <c r="AU272" i="1"/>
  <c r="AT272" i="1"/>
  <c r="AS272" i="1"/>
  <c r="J272" i="1" s="1"/>
  <c r="AR272" i="1"/>
  <c r="I272" i="1" s="1"/>
  <c r="AQ272" i="1"/>
  <c r="H272" i="1" s="1"/>
  <c r="AO272" i="1"/>
  <c r="AN272" i="1"/>
  <c r="BE271" i="1"/>
  <c r="AU271" i="1"/>
  <c r="AT271" i="1"/>
  <c r="AS271" i="1"/>
  <c r="J271" i="1" s="1"/>
  <c r="AR271" i="1"/>
  <c r="I271" i="1" s="1"/>
  <c r="AQ271" i="1"/>
  <c r="H271" i="1" s="1"/>
  <c r="AP271" i="1"/>
  <c r="AO271" i="1"/>
  <c r="AN271" i="1"/>
  <c r="BE270" i="1"/>
  <c r="AU270" i="1"/>
  <c r="AT270" i="1"/>
  <c r="AS270" i="1"/>
  <c r="J270" i="1" s="1"/>
  <c r="AR270" i="1"/>
  <c r="I270" i="1" s="1"/>
  <c r="AQ270" i="1"/>
  <c r="H270" i="1" s="1"/>
  <c r="AP270" i="1"/>
  <c r="AO270" i="1"/>
  <c r="AN270" i="1"/>
  <c r="BE269" i="1"/>
  <c r="AT269" i="1"/>
  <c r="AS269" i="1"/>
  <c r="J269" i="1" s="1"/>
  <c r="AR269" i="1"/>
  <c r="I269" i="1" s="1"/>
  <c r="AQ269" i="1"/>
  <c r="H269" i="1" s="1"/>
  <c r="AP269" i="1"/>
  <c r="AO269" i="1"/>
  <c r="AN269" i="1"/>
  <c r="BE268" i="1"/>
  <c r="AU268" i="1"/>
  <c r="AS268" i="1"/>
  <c r="J268" i="1" s="1"/>
  <c r="AR268" i="1"/>
  <c r="I268" i="1" s="1"/>
  <c r="AQ268" i="1"/>
  <c r="H268" i="1" s="1"/>
  <c r="AP268" i="1"/>
  <c r="AO268" i="1"/>
  <c r="AN268" i="1"/>
  <c r="BD267" i="1"/>
  <c r="AU267" i="1"/>
  <c r="AT267" i="1"/>
  <c r="AS267" i="1"/>
  <c r="J267" i="1" s="1"/>
  <c r="AR267" i="1"/>
  <c r="I267" i="1" s="1"/>
  <c r="AQ267" i="1"/>
  <c r="H267" i="1" s="1"/>
  <c r="AP267" i="1"/>
  <c r="AO267" i="1"/>
  <c r="AN267" i="1"/>
  <c r="AU266" i="1"/>
  <c r="AT266" i="1"/>
  <c r="AR266" i="1"/>
  <c r="I266" i="1" s="1"/>
  <c r="AQ266" i="1"/>
  <c r="H266" i="1" s="1"/>
  <c r="AP266" i="1"/>
  <c r="AO266" i="1"/>
  <c r="AN266" i="1"/>
  <c r="BE265" i="1"/>
  <c r="AU265" i="1"/>
  <c r="AT265" i="1"/>
  <c r="AS265" i="1"/>
  <c r="J265" i="1" s="1"/>
  <c r="AR265" i="1"/>
  <c r="I265" i="1" s="1"/>
  <c r="AQ265" i="1"/>
  <c r="H265" i="1" s="1"/>
  <c r="AP265" i="1"/>
  <c r="AO265" i="1"/>
  <c r="AN265" i="1"/>
  <c r="BE264" i="1"/>
  <c r="AU264" i="1"/>
  <c r="AT264" i="1"/>
  <c r="AS264" i="1"/>
  <c r="J264" i="1" s="1"/>
  <c r="AR264" i="1"/>
  <c r="I264" i="1" s="1"/>
  <c r="AP264" i="1"/>
  <c r="AO264" i="1"/>
  <c r="AN264" i="1"/>
  <c r="BD263" i="1"/>
  <c r="AU263" i="1"/>
  <c r="AT263" i="1"/>
  <c r="AS263" i="1"/>
  <c r="J263" i="1" s="1"/>
  <c r="AR263" i="1"/>
  <c r="I263" i="1" s="1"/>
  <c r="AQ263" i="1"/>
  <c r="H263" i="1" s="1"/>
  <c r="AP263" i="1"/>
  <c r="AO263" i="1"/>
  <c r="AN263" i="1"/>
  <c r="BD262" i="1"/>
  <c r="AU262" i="1"/>
  <c r="AT262" i="1"/>
  <c r="AS262" i="1"/>
  <c r="J262" i="1" s="1"/>
  <c r="AR262" i="1"/>
  <c r="I262" i="1" s="1"/>
  <c r="AQ262" i="1"/>
  <c r="H262" i="1" s="1"/>
  <c r="AP262" i="1"/>
  <c r="AO262" i="1"/>
  <c r="AN262" i="1"/>
  <c r="AU261" i="1"/>
  <c r="AT261" i="1"/>
  <c r="AS261" i="1"/>
  <c r="J261" i="1" s="1"/>
  <c r="AR261" i="1"/>
  <c r="I261" i="1" s="1"/>
  <c r="AQ261" i="1"/>
  <c r="H261" i="1" s="1"/>
  <c r="AP261" i="1"/>
  <c r="AO261" i="1"/>
  <c r="AN261" i="1"/>
  <c r="BD260" i="1"/>
  <c r="AU260" i="1"/>
  <c r="AS260" i="1"/>
  <c r="J260" i="1" s="1"/>
  <c r="AR260" i="1"/>
  <c r="I260" i="1" s="1"/>
  <c r="AQ260" i="1"/>
  <c r="H260" i="1" s="1"/>
  <c r="AP260" i="1"/>
  <c r="AO260" i="1"/>
  <c r="AN260" i="1"/>
  <c r="BD259" i="1"/>
  <c r="AU259" i="1"/>
  <c r="AT259" i="1"/>
  <c r="AR259" i="1"/>
  <c r="I259" i="1" s="1"/>
  <c r="AQ259" i="1"/>
  <c r="H259" i="1" s="1"/>
  <c r="AP259" i="1"/>
  <c r="AO259" i="1"/>
  <c r="AN259" i="1"/>
  <c r="BD258" i="1"/>
  <c r="AU258" i="1"/>
  <c r="AT258" i="1"/>
  <c r="AS258" i="1"/>
  <c r="J258" i="1" s="1"/>
  <c r="AQ258" i="1"/>
  <c r="H258" i="1" s="1"/>
  <c r="AP258" i="1"/>
  <c r="AO258" i="1"/>
  <c r="AN258" i="1"/>
  <c r="BD257" i="1"/>
  <c r="AU257" i="1"/>
  <c r="AT257" i="1"/>
  <c r="AS257" i="1"/>
  <c r="J257" i="1" s="1"/>
  <c r="AR257" i="1"/>
  <c r="I257" i="1" s="1"/>
  <c r="AP257" i="1"/>
  <c r="AO257" i="1"/>
  <c r="AN257" i="1"/>
  <c r="BE256" i="1"/>
  <c r="AU256" i="1"/>
  <c r="AT256" i="1"/>
  <c r="AS256" i="1"/>
  <c r="J256" i="1" s="1"/>
  <c r="AR256" i="1"/>
  <c r="I256" i="1" s="1"/>
  <c r="AQ256" i="1"/>
  <c r="H256" i="1" s="1"/>
  <c r="AP256" i="1"/>
  <c r="AO256" i="1"/>
  <c r="AN256" i="1"/>
  <c r="BE255" i="1"/>
  <c r="AU255" i="1"/>
  <c r="AT255" i="1"/>
  <c r="AS255" i="1"/>
  <c r="J255" i="1" s="1"/>
  <c r="AR255" i="1"/>
  <c r="I255" i="1" s="1"/>
  <c r="AQ255" i="1"/>
  <c r="H255" i="1" s="1"/>
  <c r="AP255" i="1"/>
  <c r="AO255" i="1"/>
  <c r="AN255" i="1"/>
  <c r="BE254" i="1"/>
  <c r="AU254" i="1"/>
  <c r="AT254" i="1"/>
  <c r="AS254" i="1"/>
  <c r="J254" i="1" s="1"/>
  <c r="AR254" i="1"/>
  <c r="I254" i="1" s="1"/>
  <c r="AQ254" i="1"/>
  <c r="H254" i="1" s="1"/>
  <c r="AP254" i="1"/>
  <c r="AO254" i="1"/>
  <c r="AN254" i="1"/>
  <c r="BE253" i="1"/>
  <c r="AT253" i="1"/>
  <c r="AS253" i="1"/>
  <c r="J253" i="1" s="1"/>
  <c r="AR253" i="1"/>
  <c r="I253" i="1" s="1"/>
  <c r="AQ253" i="1"/>
  <c r="H253" i="1" s="1"/>
  <c r="AP253" i="1"/>
  <c r="AO253" i="1"/>
  <c r="AN253" i="1"/>
  <c r="BE252" i="1"/>
  <c r="AU252" i="1"/>
  <c r="AT252" i="1"/>
  <c r="AS252" i="1"/>
  <c r="J252" i="1" s="1"/>
  <c r="AR252" i="1"/>
  <c r="I252" i="1" s="1"/>
  <c r="AQ252" i="1"/>
  <c r="H252" i="1" s="1"/>
  <c r="AP252" i="1"/>
  <c r="AO252" i="1"/>
  <c r="AN252" i="1"/>
  <c r="BE251" i="1"/>
  <c r="AU251" i="1"/>
  <c r="AT251" i="1"/>
  <c r="AR251" i="1"/>
  <c r="I251" i="1" s="1"/>
  <c r="AQ251" i="1"/>
  <c r="H251" i="1" s="1"/>
  <c r="AP251" i="1"/>
  <c r="AO251" i="1"/>
  <c r="AN251" i="1"/>
  <c r="BE250" i="1"/>
  <c r="AU250" i="1"/>
  <c r="AT250" i="1"/>
  <c r="AS250" i="1"/>
  <c r="J250" i="1" s="1"/>
  <c r="AQ250" i="1"/>
  <c r="H250" i="1" s="1"/>
  <c r="AP250" i="1"/>
  <c r="AO250" i="1"/>
  <c r="AN250" i="1"/>
  <c r="BE249" i="1"/>
  <c r="AU249" i="1"/>
  <c r="AT249" i="1"/>
  <c r="AS249" i="1"/>
  <c r="J249" i="1" s="1"/>
  <c r="AR249" i="1"/>
  <c r="I249" i="1" s="1"/>
  <c r="AP249" i="1"/>
  <c r="AO249" i="1"/>
  <c r="AN249" i="1"/>
  <c r="BE248" i="1"/>
  <c r="AU248" i="1"/>
  <c r="AT248" i="1"/>
  <c r="AS248" i="1"/>
  <c r="J248" i="1" s="1"/>
  <c r="AR248" i="1"/>
  <c r="I248" i="1" s="1"/>
  <c r="AQ248" i="1"/>
  <c r="H248" i="1" s="1"/>
  <c r="AO248" i="1"/>
  <c r="AN248" i="1"/>
  <c r="BE247" i="1"/>
  <c r="AU247" i="1"/>
  <c r="AT247" i="1"/>
  <c r="AS247" i="1"/>
  <c r="J247" i="1" s="1"/>
  <c r="AR247" i="1"/>
  <c r="I247" i="1" s="1"/>
  <c r="AQ247" i="1"/>
  <c r="H247" i="1" s="1"/>
  <c r="AP247" i="1"/>
  <c r="AO247" i="1"/>
  <c r="AN247" i="1"/>
  <c r="BE246" i="1"/>
  <c r="AU246" i="1"/>
  <c r="AT246" i="1"/>
  <c r="AS246" i="1"/>
  <c r="J246" i="1" s="1"/>
  <c r="AR246" i="1"/>
  <c r="I246" i="1" s="1"/>
  <c r="AQ246" i="1"/>
  <c r="H246" i="1" s="1"/>
  <c r="AP246" i="1"/>
  <c r="AO246" i="1"/>
  <c r="AN246" i="1"/>
  <c r="BE245" i="1"/>
  <c r="AT245" i="1"/>
  <c r="AS245" i="1"/>
  <c r="J245" i="1" s="1"/>
  <c r="AR245" i="1"/>
  <c r="I245" i="1" s="1"/>
  <c r="AQ245" i="1"/>
  <c r="H245" i="1" s="1"/>
  <c r="AP245" i="1"/>
  <c r="AO245" i="1"/>
  <c r="AN245" i="1"/>
  <c r="BE244" i="1"/>
  <c r="AU244" i="1"/>
  <c r="AS244" i="1"/>
  <c r="J244" i="1" s="1"/>
  <c r="AR244" i="1"/>
  <c r="I244" i="1" s="1"/>
  <c r="AQ244" i="1"/>
  <c r="H244" i="1" s="1"/>
  <c r="AP244" i="1"/>
  <c r="AO244" i="1"/>
  <c r="AN244" i="1"/>
  <c r="BE243" i="1"/>
  <c r="AU243" i="1"/>
  <c r="AT243" i="1"/>
  <c r="AR243" i="1"/>
  <c r="I243" i="1" s="1"/>
  <c r="AQ243" i="1"/>
  <c r="H243" i="1" s="1"/>
  <c r="AP243" i="1"/>
  <c r="AO243" i="1"/>
  <c r="AN243" i="1"/>
  <c r="BE242" i="1"/>
  <c r="AU242" i="1"/>
  <c r="AT242" i="1"/>
  <c r="AS242" i="1"/>
  <c r="J242" i="1" s="1"/>
  <c r="AQ242" i="1"/>
  <c r="H242" i="1" s="1"/>
  <c r="AP242" i="1"/>
  <c r="AO242" i="1"/>
  <c r="AN242" i="1"/>
  <c r="BE241" i="1"/>
  <c r="AU241" i="1"/>
  <c r="AT241" i="1"/>
  <c r="AS241" i="1"/>
  <c r="J241" i="1" s="1"/>
  <c r="AR241" i="1"/>
  <c r="I241" i="1" s="1"/>
  <c r="AP241" i="1"/>
  <c r="AO241" i="1"/>
  <c r="AN241" i="1"/>
  <c r="BE240" i="1"/>
  <c r="AU240" i="1"/>
  <c r="AT240" i="1"/>
  <c r="AS240" i="1"/>
  <c r="J240" i="1" s="1"/>
  <c r="AR240" i="1"/>
  <c r="I240" i="1" s="1"/>
  <c r="AQ240" i="1"/>
  <c r="H240" i="1" s="1"/>
  <c r="AO240" i="1"/>
  <c r="AN240" i="1"/>
  <c r="BD239" i="1"/>
  <c r="AU239" i="1"/>
  <c r="AT239" i="1"/>
  <c r="AS239" i="1"/>
  <c r="J239" i="1" s="1"/>
  <c r="AR239" i="1"/>
  <c r="I239" i="1" s="1"/>
  <c r="AQ239" i="1"/>
  <c r="H239" i="1" s="1"/>
  <c r="AP239" i="1"/>
  <c r="AO239" i="1"/>
  <c r="AN239" i="1"/>
  <c r="BE238" i="1"/>
  <c r="AT238" i="1"/>
  <c r="AS238" i="1"/>
  <c r="J238" i="1" s="1"/>
  <c r="AR238" i="1"/>
  <c r="I238" i="1" s="1"/>
  <c r="AQ238" i="1"/>
  <c r="H238" i="1" s="1"/>
  <c r="AP238" i="1"/>
  <c r="AO238" i="1"/>
  <c r="AN238" i="1"/>
  <c r="BD237" i="1"/>
  <c r="J457" i="1" s="1"/>
  <c r="I457" i="1" s="1"/>
  <c r="AU237" i="1"/>
  <c r="AS237" i="1"/>
  <c r="J237" i="1" s="1"/>
  <c r="AR237" i="1"/>
  <c r="I237" i="1" s="1"/>
  <c r="AQ237" i="1"/>
  <c r="H237" i="1" s="1"/>
  <c r="AP237" i="1"/>
  <c r="AO237" i="1"/>
  <c r="AN237" i="1"/>
  <c r="BE236" i="1"/>
  <c r="AU236" i="1"/>
  <c r="AT236" i="1"/>
  <c r="AS236" i="1"/>
  <c r="J236" i="1" s="1"/>
  <c r="AR236" i="1"/>
  <c r="I236" i="1" s="1"/>
  <c r="AQ236" i="1"/>
  <c r="H236" i="1" s="1"/>
  <c r="AP236" i="1"/>
  <c r="AO236" i="1"/>
  <c r="AN236" i="1"/>
  <c r="BD235" i="1"/>
  <c r="K456" i="1" s="1"/>
  <c r="AU235" i="1"/>
  <c r="AT235" i="1"/>
  <c r="AS235" i="1"/>
  <c r="J235" i="1" s="1"/>
  <c r="AQ235" i="1"/>
  <c r="H235" i="1" s="1"/>
  <c r="AP235" i="1"/>
  <c r="AO235" i="1"/>
  <c r="AN235" i="1"/>
  <c r="BD234" i="1"/>
  <c r="AU234" i="1"/>
  <c r="AT234" i="1"/>
  <c r="AS234" i="1"/>
  <c r="J234" i="1" s="1"/>
  <c r="AR234" i="1"/>
  <c r="I234" i="1" s="1"/>
  <c r="AP234" i="1"/>
  <c r="AO234" i="1"/>
  <c r="AN234" i="1"/>
  <c r="BD233" i="1"/>
  <c r="AU233" i="1"/>
  <c r="AT233" i="1"/>
  <c r="AS233" i="1"/>
  <c r="J233" i="1" s="1"/>
  <c r="AR233" i="1"/>
  <c r="I233" i="1" s="1"/>
  <c r="AQ233" i="1"/>
  <c r="H233" i="1" s="1"/>
  <c r="AO233" i="1"/>
  <c r="AN233" i="1"/>
  <c r="BE232" i="1"/>
  <c r="AU232" i="1"/>
  <c r="AT232" i="1"/>
  <c r="AS232" i="1"/>
  <c r="J232" i="1" s="1"/>
  <c r="AR232" i="1"/>
  <c r="I232" i="1" s="1"/>
  <c r="AQ232" i="1"/>
  <c r="H232" i="1" s="1"/>
  <c r="AP232" i="1"/>
  <c r="AO232" i="1"/>
  <c r="AN232" i="1"/>
  <c r="BD231" i="1"/>
  <c r="AU231" i="1"/>
  <c r="AT231" i="1"/>
  <c r="AS231" i="1"/>
  <c r="J231" i="1" s="1"/>
  <c r="AR231" i="1"/>
  <c r="I231" i="1" s="1"/>
  <c r="AQ231" i="1"/>
  <c r="H231" i="1" s="1"/>
  <c r="AP231" i="1"/>
  <c r="AO231" i="1"/>
  <c r="AN231" i="1"/>
  <c r="BD230" i="1"/>
  <c r="AT230" i="1"/>
  <c r="AS230" i="1"/>
  <c r="J230" i="1" s="1"/>
  <c r="AR230" i="1"/>
  <c r="I230" i="1" s="1"/>
  <c r="AQ230" i="1"/>
  <c r="H230" i="1" s="1"/>
  <c r="AP230" i="1"/>
  <c r="AO230" i="1"/>
  <c r="AN230" i="1"/>
  <c r="BD229" i="1"/>
  <c r="AU229" i="1"/>
  <c r="AS229" i="1"/>
  <c r="J229" i="1" s="1"/>
  <c r="AR229" i="1"/>
  <c r="I229" i="1" s="1"/>
  <c r="AQ229" i="1"/>
  <c r="H229" i="1" s="1"/>
  <c r="AP229" i="1"/>
  <c r="AO229" i="1"/>
  <c r="AN229" i="1"/>
  <c r="BD228" i="1"/>
  <c r="AU228" i="1"/>
  <c r="AT228" i="1"/>
  <c r="AS228" i="1"/>
  <c r="J228" i="1" s="1"/>
  <c r="AR228" i="1"/>
  <c r="I228" i="1" s="1"/>
  <c r="AQ228" i="1"/>
  <c r="H228" i="1" s="1"/>
  <c r="AP228" i="1"/>
  <c r="AO228" i="1"/>
  <c r="AN228" i="1"/>
  <c r="BD227" i="1"/>
  <c r="AU227" i="1"/>
  <c r="AT227" i="1"/>
  <c r="AS227" i="1"/>
  <c r="J227" i="1" s="1"/>
  <c r="AQ227" i="1"/>
  <c r="H227" i="1" s="1"/>
  <c r="AP227" i="1"/>
  <c r="AO227" i="1"/>
  <c r="AN227" i="1"/>
  <c r="BD226" i="1"/>
  <c r="AU226" i="1"/>
  <c r="AT226" i="1"/>
  <c r="AS226" i="1"/>
  <c r="J226" i="1" s="1"/>
  <c r="AR226" i="1"/>
  <c r="I226" i="1" s="1"/>
  <c r="AP226" i="1"/>
  <c r="AO226" i="1"/>
  <c r="AN226" i="1"/>
  <c r="BD225" i="1"/>
  <c r="AU225" i="1"/>
  <c r="AT225" i="1"/>
  <c r="AS225" i="1"/>
  <c r="J225" i="1" s="1"/>
  <c r="AR225" i="1"/>
  <c r="I225" i="1" s="1"/>
  <c r="AQ225" i="1"/>
  <c r="H225" i="1" s="1"/>
  <c r="AO225" i="1"/>
  <c r="AN225" i="1"/>
  <c r="BD224" i="1"/>
  <c r="AU224" i="1"/>
  <c r="AT224" i="1"/>
  <c r="AS224" i="1"/>
  <c r="J224" i="1" s="1"/>
  <c r="AR224" i="1"/>
  <c r="I224" i="1" s="1"/>
  <c r="AQ224" i="1"/>
  <c r="H224" i="1" s="1"/>
  <c r="AP224" i="1"/>
  <c r="AO224" i="1"/>
  <c r="AN224" i="1"/>
  <c r="BD223" i="1"/>
  <c r="AU223" i="1"/>
  <c r="AT223" i="1"/>
  <c r="AS223" i="1"/>
  <c r="J223" i="1" s="1"/>
  <c r="AR223" i="1"/>
  <c r="I223" i="1" s="1"/>
  <c r="AQ223" i="1"/>
  <c r="H223" i="1" s="1"/>
  <c r="AP223" i="1"/>
  <c r="AO223" i="1"/>
  <c r="AN223" i="1"/>
  <c r="BD222" i="1"/>
  <c r="AT222" i="1"/>
  <c r="AS222" i="1"/>
  <c r="J222" i="1" s="1"/>
  <c r="AR222" i="1"/>
  <c r="I222" i="1" s="1"/>
  <c r="AQ222" i="1"/>
  <c r="H222" i="1" s="1"/>
  <c r="AP222" i="1"/>
  <c r="AO222" i="1"/>
  <c r="AN222" i="1"/>
  <c r="BD221" i="1"/>
  <c r="AU221" i="1"/>
  <c r="AS221" i="1"/>
  <c r="J221" i="1" s="1"/>
  <c r="AR221" i="1"/>
  <c r="I221" i="1" s="1"/>
  <c r="AQ221" i="1"/>
  <c r="H221" i="1" s="1"/>
  <c r="AP221" i="1"/>
  <c r="AO221" i="1"/>
  <c r="AN221" i="1"/>
  <c r="BD220" i="1"/>
  <c r="AU220" i="1"/>
  <c r="AT220" i="1"/>
  <c r="AS220" i="1"/>
  <c r="J220" i="1" s="1"/>
  <c r="AR220" i="1"/>
  <c r="I220" i="1" s="1"/>
  <c r="AQ220" i="1"/>
  <c r="H220" i="1" s="1"/>
  <c r="AP220" i="1"/>
  <c r="AO220" i="1"/>
  <c r="AN220" i="1"/>
  <c r="BD219" i="1"/>
  <c r="AU219" i="1"/>
  <c r="AT219" i="1"/>
  <c r="AS219" i="1"/>
  <c r="J219" i="1" s="1"/>
  <c r="AQ219" i="1"/>
  <c r="H219" i="1" s="1"/>
  <c r="AP219" i="1"/>
  <c r="AO219" i="1"/>
  <c r="AN219" i="1"/>
  <c r="BE218" i="1"/>
  <c r="AU218" i="1"/>
  <c r="AT218" i="1"/>
  <c r="AS218" i="1"/>
  <c r="J218" i="1" s="1"/>
  <c r="AR218" i="1"/>
  <c r="I218" i="1" s="1"/>
  <c r="AP218" i="1"/>
  <c r="AO218" i="1"/>
  <c r="AN218" i="1"/>
  <c r="BD217" i="1"/>
  <c r="AU217" i="1"/>
  <c r="AT217" i="1"/>
  <c r="AS217" i="1"/>
  <c r="J217" i="1" s="1"/>
  <c r="AR217" i="1"/>
  <c r="I217" i="1" s="1"/>
  <c r="AQ217" i="1"/>
  <c r="H217" i="1" s="1"/>
  <c r="AO217" i="1"/>
  <c r="AN217" i="1"/>
  <c r="BD216" i="1"/>
  <c r="AU216" i="1"/>
  <c r="AT216" i="1"/>
  <c r="AS216" i="1"/>
  <c r="J216" i="1" s="1"/>
  <c r="AR216" i="1"/>
  <c r="I216" i="1" s="1"/>
  <c r="AQ216" i="1"/>
  <c r="H216" i="1" s="1"/>
  <c r="AP216" i="1"/>
  <c r="AO216" i="1"/>
  <c r="AN216" i="1"/>
  <c r="BD215" i="1"/>
  <c r="AU215" i="1"/>
  <c r="AT215" i="1"/>
  <c r="AS215" i="1"/>
  <c r="J215" i="1" s="1"/>
  <c r="AR215" i="1"/>
  <c r="I215" i="1" s="1"/>
  <c r="AQ215" i="1"/>
  <c r="H215" i="1" s="1"/>
  <c r="AP215" i="1"/>
  <c r="AO215" i="1"/>
  <c r="AN215" i="1"/>
  <c r="BD214" i="1"/>
  <c r="AT214" i="1"/>
  <c r="AS214" i="1"/>
  <c r="J214" i="1" s="1"/>
  <c r="AR214" i="1"/>
  <c r="I214" i="1" s="1"/>
  <c r="AQ214" i="1"/>
  <c r="H214" i="1" s="1"/>
  <c r="AP214" i="1"/>
  <c r="AO214" i="1"/>
  <c r="AN214" i="1"/>
  <c r="BD213" i="1"/>
  <c r="AU213" i="1"/>
  <c r="AS213" i="1"/>
  <c r="J213" i="1" s="1"/>
  <c r="AR213" i="1"/>
  <c r="I213" i="1" s="1"/>
  <c r="AQ213" i="1"/>
  <c r="H213" i="1" s="1"/>
  <c r="AP213" i="1"/>
  <c r="AO213" i="1"/>
  <c r="AN213" i="1"/>
  <c r="BD212" i="1"/>
  <c r="AU212" i="1"/>
  <c r="AT212" i="1"/>
  <c r="AS212" i="1"/>
  <c r="J212" i="1" s="1"/>
  <c r="AR212" i="1"/>
  <c r="I212" i="1" s="1"/>
  <c r="AQ212" i="1"/>
  <c r="H212" i="1" s="1"/>
  <c r="AP212" i="1"/>
  <c r="AO212" i="1"/>
  <c r="AN212" i="1"/>
  <c r="BD211" i="1"/>
  <c r="AU211" i="1"/>
  <c r="AT211" i="1"/>
  <c r="AS211" i="1"/>
  <c r="J211" i="1" s="1"/>
  <c r="AQ211" i="1"/>
  <c r="H211" i="1" s="1"/>
  <c r="AP211" i="1"/>
  <c r="AO211" i="1"/>
  <c r="AN211" i="1"/>
  <c r="BD210" i="1"/>
  <c r="AU210" i="1"/>
  <c r="AT210" i="1"/>
  <c r="AS210" i="1"/>
  <c r="J210" i="1" s="1"/>
  <c r="AR210" i="1"/>
  <c r="I210" i="1" s="1"/>
  <c r="AP210" i="1"/>
  <c r="AO210" i="1"/>
  <c r="AN210" i="1"/>
  <c r="BE209" i="1"/>
  <c r="AU209" i="1"/>
  <c r="AT209" i="1"/>
  <c r="AS209" i="1"/>
  <c r="J209" i="1" s="1"/>
  <c r="AR209" i="1"/>
  <c r="I209" i="1" s="1"/>
  <c r="AQ209" i="1"/>
  <c r="H209" i="1" s="1"/>
  <c r="AO209" i="1"/>
  <c r="AN209" i="1"/>
  <c r="BE208" i="1"/>
  <c r="AU208" i="1"/>
  <c r="AT208" i="1"/>
  <c r="AS208" i="1"/>
  <c r="J208" i="1" s="1"/>
  <c r="AR208" i="1"/>
  <c r="I208" i="1" s="1"/>
  <c r="AQ208" i="1"/>
  <c r="H208" i="1" s="1"/>
  <c r="AP208" i="1"/>
  <c r="AO208" i="1"/>
  <c r="AN208" i="1"/>
  <c r="BD207" i="1"/>
  <c r="AU207" i="1"/>
  <c r="AT207" i="1"/>
  <c r="AS207" i="1"/>
  <c r="J207" i="1" s="1"/>
  <c r="AR207" i="1"/>
  <c r="I207" i="1" s="1"/>
  <c r="AQ207" i="1"/>
  <c r="H207" i="1" s="1"/>
  <c r="AP207" i="1"/>
  <c r="AO207" i="1"/>
  <c r="AN207" i="1"/>
  <c r="BE206" i="1"/>
  <c r="AU206" i="1"/>
  <c r="AT206" i="1"/>
  <c r="AS206" i="1"/>
  <c r="J206" i="1" s="1"/>
  <c r="AR206" i="1"/>
  <c r="I206" i="1" s="1"/>
  <c r="AQ206" i="1"/>
  <c r="H206" i="1" s="1"/>
  <c r="AP206" i="1"/>
  <c r="AO206" i="1"/>
  <c r="AN206" i="1"/>
  <c r="BE205" i="1"/>
  <c r="AT205" i="1"/>
  <c r="AS205" i="1"/>
  <c r="J205" i="1" s="1"/>
  <c r="AR205" i="1"/>
  <c r="I205" i="1" s="1"/>
  <c r="AQ205" i="1"/>
  <c r="H205" i="1" s="1"/>
  <c r="AP205" i="1"/>
  <c r="AO205" i="1"/>
  <c r="AN205" i="1"/>
  <c r="BD204" i="1"/>
  <c r="AU204" i="1"/>
  <c r="AT204" i="1"/>
  <c r="AS204" i="1"/>
  <c r="J204" i="1" s="1"/>
  <c r="AR204" i="1"/>
  <c r="I204" i="1" s="1"/>
  <c r="AQ204" i="1"/>
  <c r="H204" i="1" s="1"/>
  <c r="AP204" i="1"/>
  <c r="AO204" i="1"/>
  <c r="AN204" i="1"/>
  <c r="BE203" i="1"/>
  <c r="AU203" i="1"/>
  <c r="AT203" i="1"/>
  <c r="AS203" i="1"/>
  <c r="J203" i="1" s="1"/>
  <c r="AR203" i="1"/>
  <c r="I203" i="1" s="1"/>
  <c r="AQ203" i="1"/>
  <c r="H203" i="1" s="1"/>
  <c r="AP203" i="1"/>
  <c r="AO203" i="1"/>
  <c r="AN203" i="1"/>
  <c r="BE202" i="1"/>
  <c r="AU202" i="1"/>
  <c r="AT202" i="1"/>
  <c r="AR202" i="1"/>
  <c r="I202" i="1" s="1"/>
  <c r="AQ202" i="1"/>
  <c r="H202" i="1" s="1"/>
  <c r="AP202" i="1"/>
  <c r="AO202" i="1"/>
  <c r="AN202" i="1"/>
  <c r="BD201" i="1"/>
  <c r="AU201" i="1"/>
  <c r="AT201" i="1"/>
  <c r="AS201" i="1"/>
  <c r="J201" i="1" s="1"/>
  <c r="AR201" i="1"/>
  <c r="I201" i="1" s="1"/>
  <c r="AQ201" i="1"/>
  <c r="H201" i="1" s="1"/>
  <c r="AP201" i="1"/>
  <c r="AO201" i="1"/>
  <c r="AN201" i="1"/>
  <c r="BE200" i="1"/>
  <c r="AU200" i="1"/>
  <c r="AT200" i="1"/>
  <c r="AS200" i="1"/>
  <c r="J200" i="1" s="1"/>
  <c r="AQ200" i="1"/>
  <c r="H200" i="1" s="1"/>
  <c r="AP200" i="1"/>
  <c r="AO200" i="1"/>
  <c r="AN200" i="1"/>
  <c r="BD199" i="1"/>
  <c r="AU199" i="1"/>
  <c r="AT199" i="1"/>
  <c r="AS199" i="1"/>
  <c r="J199" i="1" s="1"/>
  <c r="AR199" i="1"/>
  <c r="I199" i="1" s="1"/>
  <c r="AP199" i="1"/>
  <c r="AO199" i="1"/>
  <c r="AN199" i="1"/>
  <c r="BD198" i="1"/>
  <c r="AU198" i="1"/>
  <c r="AT198" i="1"/>
  <c r="AS198" i="1"/>
  <c r="J198" i="1" s="1"/>
  <c r="AR198" i="1"/>
  <c r="I198" i="1" s="1"/>
  <c r="AQ198" i="1"/>
  <c r="H198" i="1" s="1"/>
  <c r="AO198" i="1"/>
  <c r="AN198" i="1"/>
  <c r="BD197" i="1"/>
  <c r="AU197" i="1"/>
  <c r="AT197" i="1"/>
  <c r="AS197" i="1"/>
  <c r="J197" i="1" s="1"/>
  <c r="AR197" i="1"/>
  <c r="I197" i="1" s="1"/>
  <c r="AQ197" i="1"/>
  <c r="H197" i="1" s="1"/>
  <c r="AP197" i="1"/>
  <c r="AO197" i="1"/>
  <c r="AN197" i="1"/>
  <c r="BD196" i="1"/>
  <c r="AU196" i="1"/>
  <c r="AT196" i="1"/>
  <c r="AS196" i="1"/>
  <c r="J196" i="1" s="1"/>
  <c r="AR196" i="1"/>
  <c r="I196" i="1" s="1"/>
  <c r="AQ196" i="1"/>
  <c r="H196" i="1" s="1"/>
  <c r="AP196" i="1"/>
  <c r="AO196" i="1"/>
  <c r="AN196" i="1"/>
  <c r="BD195" i="1"/>
  <c r="AT195" i="1"/>
  <c r="AS195" i="1"/>
  <c r="J195" i="1" s="1"/>
  <c r="AR195" i="1"/>
  <c r="I195" i="1" s="1"/>
  <c r="AQ195" i="1"/>
  <c r="H195" i="1" s="1"/>
  <c r="AP195" i="1"/>
  <c r="AO195" i="1"/>
  <c r="AN195" i="1"/>
  <c r="BD194" i="1"/>
  <c r="AU194" i="1"/>
  <c r="AS194" i="1"/>
  <c r="J194" i="1" s="1"/>
  <c r="AR194" i="1"/>
  <c r="I194" i="1" s="1"/>
  <c r="AQ194" i="1"/>
  <c r="H194" i="1" s="1"/>
  <c r="AP194" i="1"/>
  <c r="AO194" i="1"/>
  <c r="AN194" i="1"/>
  <c r="BD193" i="1"/>
  <c r="AU193" i="1"/>
  <c r="AT193" i="1"/>
  <c r="AR193" i="1"/>
  <c r="I193" i="1" s="1"/>
  <c r="AQ193" i="1"/>
  <c r="H193" i="1" s="1"/>
  <c r="AP193" i="1"/>
  <c r="AO193" i="1"/>
  <c r="AN193" i="1"/>
  <c r="BD192" i="1"/>
  <c r="AU192" i="1"/>
  <c r="AT192" i="1"/>
  <c r="AS192" i="1"/>
  <c r="J192" i="1" s="1"/>
  <c r="AQ192" i="1"/>
  <c r="H192" i="1" s="1"/>
  <c r="AP192" i="1"/>
  <c r="AO192" i="1"/>
  <c r="AN192" i="1"/>
  <c r="BD191" i="1"/>
  <c r="AU191" i="1"/>
  <c r="AT191" i="1"/>
  <c r="AS191" i="1"/>
  <c r="J191" i="1" s="1"/>
  <c r="AR191" i="1"/>
  <c r="I191" i="1" s="1"/>
  <c r="AP191" i="1"/>
  <c r="AO191" i="1"/>
  <c r="AN191" i="1"/>
  <c r="BE190" i="1"/>
  <c r="AU190" i="1"/>
  <c r="AT190" i="1"/>
  <c r="AS190" i="1"/>
  <c r="J190" i="1" s="1"/>
  <c r="AR190" i="1"/>
  <c r="I190" i="1" s="1"/>
  <c r="AQ190" i="1"/>
  <c r="H190" i="1" s="1"/>
  <c r="AP190" i="1"/>
  <c r="AO190" i="1"/>
  <c r="AN190" i="1"/>
  <c r="BD189" i="1"/>
  <c r="AU189" i="1"/>
  <c r="AT189" i="1"/>
  <c r="AS189" i="1"/>
  <c r="J189" i="1" s="1"/>
  <c r="AR189" i="1"/>
  <c r="I189" i="1" s="1"/>
  <c r="AQ189" i="1"/>
  <c r="H189" i="1" s="1"/>
  <c r="AP189" i="1"/>
  <c r="AO189" i="1"/>
  <c r="AN189" i="1"/>
  <c r="BD188" i="1"/>
  <c r="AT188" i="1"/>
  <c r="AS188" i="1"/>
  <c r="J188" i="1" s="1"/>
  <c r="AR188" i="1"/>
  <c r="I188" i="1" s="1"/>
  <c r="AQ188" i="1"/>
  <c r="H188" i="1" s="1"/>
  <c r="AP188" i="1"/>
  <c r="AO188" i="1"/>
  <c r="AN188" i="1"/>
  <c r="BD187" i="1"/>
  <c r="AU187" i="1"/>
  <c r="AS187" i="1"/>
  <c r="J187" i="1" s="1"/>
  <c r="AR187" i="1"/>
  <c r="I187" i="1" s="1"/>
  <c r="AQ187" i="1"/>
  <c r="H187" i="1" s="1"/>
  <c r="AP187" i="1"/>
  <c r="AO187" i="1"/>
  <c r="AN187" i="1"/>
  <c r="BE186" i="1"/>
  <c r="AU186" i="1"/>
  <c r="AT186" i="1"/>
  <c r="AR186" i="1"/>
  <c r="I186" i="1" s="1"/>
  <c r="AQ186" i="1"/>
  <c r="H186" i="1" s="1"/>
  <c r="AP186" i="1"/>
  <c r="AO186" i="1"/>
  <c r="AN186" i="1"/>
  <c r="BE185" i="1"/>
  <c r="AU185" i="1"/>
  <c r="AT185" i="1"/>
  <c r="AS185" i="1"/>
  <c r="J185" i="1" s="1"/>
  <c r="AQ185" i="1"/>
  <c r="H185" i="1" s="1"/>
  <c r="AP185" i="1"/>
  <c r="AO185" i="1"/>
  <c r="AN185" i="1"/>
  <c r="BD184" i="1"/>
  <c r="AU184" i="1"/>
  <c r="AT184" i="1"/>
  <c r="AS184" i="1"/>
  <c r="J184" i="1" s="1"/>
  <c r="AR184" i="1"/>
  <c r="I184" i="1" s="1"/>
  <c r="AQ184" i="1"/>
  <c r="H184" i="1" s="1"/>
  <c r="AP184" i="1"/>
  <c r="AO184" i="1"/>
  <c r="AN184" i="1"/>
  <c r="BD183" i="1"/>
  <c r="AU183" i="1"/>
  <c r="AT183" i="1"/>
  <c r="AS183" i="1"/>
  <c r="J183" i="1" s="1"/>
  <c r="AR183" i="1"/>
  <c r="I183" i="1" s="1"/>
  <c r="AQ183" i="1"/>
  <c r="H183" i="1" s="1"/>
  <c r="AP183" i="1"/>
  <c r="AO183" i="1"/>
  <c r="AN183" i="1"/>
  <c r="BE182" i="1"/>
  <c r="AU182" i="1"/>
  <c r="AT182" i="1"/>
  <c r="AS182" i="1"/>
  <c r="J182" i="1" s="1"/>
  <c r="AR182" i="1"/>
  <c r="I182" i="1" s="1"/>
  <c r="AQ182" i="1"/>
  <c r="H182" i="1" s="1"/>
  <c r="AP182" i="1"/>
  <c r="AO182" i="1"/>
  <c r="AN182" i="1"/>
  <c r="BD181" i="1"/>
  <c r="M449" i="1" s="1"/>
  <c r="L449" i="1" s="1"/>
  <c r="AT181" i="1"/>
  <c r="AS181" i="1"/>
  <c r="J181" i="1" s="1"/>
  <c r="AR181" i="1"/>
  <c r="I181" i="1" s="1"/>
  <c r="AQ181" i="1"/>
  <c r="H181" i="1" s="1"/>
  <c r="AP181" i="1"/>
  <c r="AO181" i="1"/>
  <c r="AN181" i="1"/>
  <c r="BD180" i="1"/>
  <c r="AU180" i="1"/>
  <c r="AT180" i="1"/>
  <c r="AS180" i="1"/>
  <c r="J180" i="1" s="1"/>
  <c r="AR180" i="1"/>
  <c r="I180" i="1" s="1"/>
  <c r="AQ180" i="1"/>
  <c r="H180" i="1" s="1"/>
  <c r="AP180" i="1"/>
  <c r="AO180" i="1"/>
  <c r="AN180" i="1"/>
  <c r="BD179" i="1"/>
  <c r="AU179" i="1"/>
  <c r="AT179" i="1"/>
  <c r="AR179" i="1"/>
  <c r="I179" i="1" s="1"/>
  <c r="AQ179" i="1"/>
  <c r="H179" i="1" s="1"/>
  <c r="AP179" i="1"/>
  <c r="AO179" i="1"/>
  <c r="AN179" i="1"/>
  <c r="BE178" i="1"/>
  <c r="AU178" i="1"/>
  <c r="AT178" i="1"/>
  <c r="AS178" i="1"/>
  <c r="J178" i="1" s="1"/>
  <c r="AQ178" i="1"/>
  <c r="H178" i="1" s="1"/>
  <c r="AP178" i="1"/>
  <c r="AO178" i="1"/>
  <c r="AN178" i="1"/>
  <c r="BE177" i="1"/>
  <c r="AU177" i="1"/>
  <c r="AT177" i="1"/>
  <c r="AS177" i="1"/>
  <c r="J177" i="1" s="1"/>
  <c r="AR177" i="1"/>
  <c r="I177" i="1" s="1"/>
  <c r="AP177" i="1"/>
  <c r="AO177" i="1"/>
  <c r="AN177" i="1"/>
  <c r="BE176" i="1"/>
  <c r="AU176" i="1"/>
  <c r="AT176" i="1"/>
  <c r="AS176" i="1"/>
  <c r="J176" i="1" s="1"/>
  <c r="AR176" i="1"/>
  <c r="I176" i="1" s="1"/>
  <c r="AQ176" i="1"/>
  <c r="H176" i="1" s="1"/>
  <c r="AP176" i="1"/>
  <c r="AO176" i="1"/>
  <c r="AN176" i="1"/>
  <c r="BE175" i="1"/>
  <c r="AU175" i="1"/>
  <c r="AT175" i="1"/>
  <c r="AS175" i="1"/>
  <c r="J175" i="1" s="1"/>
  <c r="AR175" i="1"/>
  <c r="I175" i="1" s="1"/>
  <c r="AQ175" i="1"/>
  <c r="H175" i="1" s="1"/>
  <c r="AP175" i="1"/>
  <c r="AO175" i="1"/>
  <c r="AN175" i="1"/>
  <c r="BD174" i="1"/>
  <c r="AU174" i="1"/>
  <c r="AT174" i="1"/>
  <c r="AS174" i="1"/>
  <c r="J174" i="1" s="1"/>
  <c r="AR174" i="1"/>
  <c r="I174" i="1" s="1"/>
  <c r="AQ174" i="1"/>
  <c r="H174" i="1" s="1"/>
  <c r="AP174" i="1"/>
  <c r="AO174" i="1"/>
  <c r="AN174" i="1"/>
  <c r="AU173" i="1"/>
  <c r="AS173" i="1"/>
  <c r="J173" i="1" s="1"/>
  <c r="AR173" i="1"/>
  <c r="I173" i="1" s="1"/>
  <c r="AQ173" i="1"/>
  <c r="H173" i="1" s="1"/>
  <c r="AP173" i="1"/>
  <c r="AO173" i="1"/>
  <c r="AN173" i="1"/>
  <c r="BD172" i="1"/>
  <c r="AU172" i="1"/>
  <c r="AT172" i="1"/>
  <c r="AS172" i="1"/>
  <c r="J172" i="1" s="1"/>
  <c r="AR172" i="1"/>
  <c r="I172" i="1" s="1"/>
  <c r="AQ172" i="1"/>
  <c r="H172" i="1" s="1"/>
  <c r="AP172" i="1"/>
  <c r="AO172" i="1"/>
  <c r="AN172" i="1"/>
  <c r="AU171" i="1"/>
  <c r="AT171" i="1"/>
  <c r="AS171" i="1"/>
  <c r="J171" i="1" s="1"/>
  <c r="AQ171" i="1"/>
  <c r="H171" i="1" s="1"/>
  <c r="AP171" i="1"/>
  <c r="AO171" i="1"/>
  <c r="AN171" i="1"/>
  <c r="BD170" i="1"/>
  <c r="AU170" i="1"/>
  <c r="AT170" i="1"/>
  <c r="AS170" i="1"/>
  <c r="J170" i="1" s="1"/>
  <c r="AR170" i="1"/>
  <c r="I170" i="1" s="1"/>
  <c r="AP170" i="1"/>
  <c r="AO170" i="1"/>
  <c r="AN170" i="1"/>
  <c r="BE169" i="1"/>
  <c r="AU169" i="1"/>
  <c r="AT169" i="1"/>
  <c r="AS169" i="1"/>
  <c r="J169" i="1" s="1"/>
  <c r="AR169" i="1"/>
  <c r="I169" i="1" s="1"/>
  <c r="AQ169" i="1"/>
  <c r="H169" i="1" s="1"/>
  <c r="AO169" i="1"/>
  <c r="AN169" i="1"/>
  <c r="BE168" i="1"/>
  <c r="AU168" i="1"/>
  <c r="AT168" i="1"/>
  <c r="AS168" i="1"/>
  <c r="J168" i="1" s="1"/>
  <c r="AR168" i="1"/>
  <c r="I168" i="1" s="1"/>
  <c r="AQ168" i="1"/>
  <c r="H168" i="1" s="1"/>
  <c r="AP168" i="1"/>
  <c r="AO168" i="1"/>
  <c r="AN168" i="1"/>
  <c r="BD167" i="1"/>
  <c r="AU167" i="1"/>
  <c r="AT167" i="1"/>
  <c r="AS167" i="1"/>
  <c r="J167" i="1" s="1"/>
  <c r="AR167" i="1"/>
  <c r="I167" i="1" s="1"/>
  <c r="AQ167" i="1"/>
  <c r="H167" i="1" s="1"/>
  <c r="AP167" i="1"/>
  <c r="AO167" i="1"/>
  <c r="AN167" i="1"/>
  <c r="AU166" i="1"/>
  <c r="AS166" i="1"/>
  <c r="J166" i="1" s="1"/>
  <c r="AR166" i="1"/>
  <c r="I166" i="1" s="1"/>
  <c r="AQ166" i="1"/>
  <c r="H166" i="1" s="1"/>
  <c r="AP166" i="1"/>
  <c r="AO166" i="1"/>
  <c r="AN166" i="1"/>
  <c r="BD165" i="1"/>
  <c r="AU165" i="1"/>
  <c r="AT165" i="1"/>
  <c r="AR165" i="1"/>
  <c r="I165" i="1" s="1"/>
  <c r="AQ165" i="1"/>
  <c r="H165" i="1" s="1"/>
  <c r="AP165" i="1"/>
  <c r="AO165" i="1"/>
  <c r="AN165" i="1"/>
  <c r="BE164" i="1"/>
  <c r="AU164" i="1"/>
  <c r="AT164" i="1"/>
  <c r="AS164" i="1"/>
  <c r="J164" i="1" s="1"/>
  <c r="AQ164" i="1"/>
  <c r="H164" i="1" s="1"/>
  <c r="AP164" i="1"/>
  <c r="AO164" i="1"/>
  <c r="AN164" i="1"/>
  <c r="BD163" i="1"/>
  <c r="M448" i="1" s="1"/>
  <c r="L448" i="1" s="1"/>
  <c r="AU163" i="1"/>
  <c r="AT163" i="1"/>
  <c r="AS163" i="1"/>
  <c r="J163" i="1" s="1"/>
  <c r="AR163" i="1"/>
  <c r="I163" i="1" s="1"/>
  <c r="AP163" i="1"/>
  <c r="AO163" i="1"/>
  <c r="AN163" i="1"/>
  <c r="BD162" i="1"/>
  <c r="J448" i="1" s="1"/>
  <c r="I448" i="1" s="1"/>
  <c r="AU162" i="1"/>
  <c r="AT162" i="1"/>
  <c r="AS162" i="1"/>
  <c r="J162" i="1" s="1"/>
  <c r="AR162" i="1"/>
  <c r="I162" i="1" s="1"/>
  <c r="AQ162" i="1"/>
  <c r="H162" i="1" s="1"/>
  <c r="AO162" i="1"/>
  <c r="AN162" i="1"/>
  <c r="BE161" i="1"/>
  <c r="AU161" i="1"/>
  <c r="AT161" i="1"/>
  <c r="AS161" i="1"/>
  <c r="J161" i="1" s="1"/>
  <c r="AR161" i="1"/>
  <c r="I161" i="1" s="1"/>
  <c r="AQ161" i="1"/>
  <c r="H161" i="1" s="1"/>
  <c r="AP161" i="1"/>
  <c r="AO161" i="1"/>
  <c r="AN161" i="1"/>
  <c r="BD160" i="1"/>
  <c r="M447" i="1" s="1"/>
  <c r="L447" i="1" s="1"/>
  <c r="AU160" i="1"/>
  <c r="AT160" i="1"/>
  <c r="AS160" i="1"/>
  <c r="J160" i="1" s="1"/>
  <c r="AR160" i="1"/>
  <c r="I160" i="1" s="1"/>
  <c r="AQ160" i="1"/>
  <c r="H160" i="1" s="1"/>
  <c r="AP160" i="1"/>
  <c r="AO160" i="1"/>
  <c r="AN160" i="1"/>
  <c r="BD159" i="1"/>
  <c r="J447" i="1" s="1"/>
  <c r="I447" i="1" s="1"/>
  <c r="AT159" i="1"/>
  <c r="AS159" i="1"/>
  <c r="J159" i="1" s="1"/>
  <c r="AR159" i="1"/>
  <c r="I159" i="1" s="1"/>
  <c r="AQ159" i="1"/>
  <c r="H159" i="1" s="1"/>
  <c r="AP159" i="1"/>
  <c r="AO159" i="1"/>
  <c r="AN159" i="1"/>
  <c r="BE158" i="1"/>
  <c r="AU158" i="1"/>
  <c r="AS158" i="1"/>
  <c r="J158" i="1" s="1"/>
  <c r="AR158" i="1"/>
  <c r="I158" i="1" s="1"/>
  <c r="AQ158" i="1"/>
  <c r="H158" i="1" s="1"/>
  <c r="AP158" i="1"/>
  <c r="AO158" i="1"/>
  <c r="AN158" i="1"/>
  <c r="BD157" i="1"/>
  <c r="K446" i="1" s="1"/>
  <c r="AU157" i="1"/>
  <c r="AT157" i="1"/>
  <c r="AR157" i="1"/>
  <c r="I157" i="1" s="1"/>
  <c r="AQ157" i="1"/>
  <c r="H157" i="1" s="1"/>
  <c r="AP157" i="1"/>
  <c r="AO157" i="1"/>
  <c r="AN157" i="1"/>
  <c r="BD156" i="1"/>
  <c r="AU156" i="1"/>
  <c r="AT156" i="1"/>
  <c r="AS156" i="1"/>
  <c r="J156" i="1" s="1"/>
  <c r="AQ156" i="1"/>
  <c r="H156" i="1" s="1"/>
  <c r="AP156" i="1"/>
  <c r="AO156" i="1"/>
  <c r="AN156" i="1"/>
  <c r="BD155" i="1"/>
  <c r="AU155" i="1"/>
  <c r="AT155" i="1"/>
  <c r="AS155" i="1"/>
  <c r="J155" i="1" s="1"/>
  <c r="AR155" i="1"/>
  <c r="I155" i="1" s="1"/>
  <c r="AP155" i="1"/>
  <c r="AO155" i="1"/>
  <c r="AN155" i="1"/>
  <c r="BE154" i="1"/>
  <c r="AU154" i="1"/>
  <c r="AT154" i="1"/>
  <c r="AS154" i="1"/>
  <c r="J154" i="1" s="1"/>
  <c r="AR154" i="1"/>
  <c r="I154" i="1" s="1"/>
  <c r="AQ154" i="1"/>
  <c r="H154" i="1" s="1"/>
  <c r="AO154" i="1"/>
  <c r="AN154" i="1"/>
  <c r="BE153" i="1"/>
  <c r="AU153" i="1"/>
  <c r="AT153" i="1"/>
  <c r="AS153" i="1"/>
  <c r="J153" i="1" s="1"/>
  <c r="AR153" i="1"/>
  <c r="I153" i="1" s="1"/>
  <c r="AQ153" i="1"/>
  <c r="H153" i="1" s="1"/>
  <c r="AP153" i="1"/>
  <c r="AO153" i="1"/>
  <c r="AN153" i="1"/>
  <c r="BE152" i="1"/>
  <c r="AU152" i="1"/>
  <c r="AT152" i="1"/>
  <c r="AS152" i="1"/>
  <c r="J152" i="1" s="1"/>
  <c r="AR152" i="1"/>
  <c r="I152" i="1" s="1"/>
  <c r="AQ152" i="1"/>
  <c r="H152" i="1" s="1"/>
  <c r="AP152" i="1"/>
  <c r="AO152" i="1"/>
  <c r="AN152" i="1"/>
  <c r="BE151" i="1"/>
  <c r="AT151" i="1"/>
  <c r="AS151" i="1"/>
  <c r="J151" i="1" s="1"/>
  <c r="AR151" i="1"/>
  <c r="I151" i="1" s="1"/>
  <c r="AQ151" i="1"/>
  <c r="H151" i="1" s="1"/>
  <c r="AP151" i="1"/>
  <c r="AO151" i="1"/>
  <c r="AN151" i="1"/>
  <c r="BE150" i="1"/>
  <c r="AU150" i="1"/>
  <c r="AS150" i="1"/>
  <c r="J150" i="1" s="1"/>
  <c r="AR150" i="1"/>
  <c r="I150" i="1" s="1"/>
  <c r="AQ150" i="1"/>
  <c r="H150" i="1" s="1"/>
  <c r="AP150" i="1"/>
  <c r="AO150" i="1"/>
  <c r="AN150" i="1"/>
  <c r="BE149" i="1"/>
  <c r="AU149" i="1"/>
  <c r="AT149" i="1"/>
  <c r="AR149" i="1"/>
  <c r="I149" i="1" s="1"/>
  <c r="AQ149" i="1"/>
  <c r="H149" i="1" s="1"/>
  <c r="AP149" i="1"/>
  <c r="AO149" i="1"/>
  <c r="AN149" i="1"/>
  <c r="BE148" i="1"/>
  <c r="AU148" i="1"/>
  <c r="AT148" i="1"/>
  <c r="AS148" i="1"/>
  <c r="J148" i="1" s="1"/>
  <c r="AQ148" i="1"/>
  <c r="H148" i="1" s="1"/>
  <c r="AP148" i="1"/>
  <c r="AO148" i="1"/>
  <c r="AN148" i="1"/>
  <c r="BE147" i="1"/>
  <c r="AU147" i="1"/>
  <c r="AT147" i="1"/>
  <c r="AS147" i="1"/>
  <c r="J147" i="1" s="1"/>
  <c r="AR147" i="1"/>
  <c r="I147" i="1" s="1"/>
  <c r="AP147" i="1"/>
  <c r="AO147" i="1"/>
  <c r="AN147" i="1"/>
  <c r="BD146" i="1"/>
  <c r="AU146" i="1"/>
  <c r="AT146" i="1"/>
  <c r="AS146" i="1"/>
  <c r="J146" i="1" s="1"/>
  <c r="AR146" i="1"/>
  <c r="I146" i="1" s="1"/>
  <c r="AQ146" i="1"/>
  <c r="H146" i="1" s="1"/>
  <c r="AP146" i="1"/>
  <c r="AO146" i="1"/>
  <c r="AN146" i="1"/>
  <c r="AT145" i="1"/>
  <c r="AS145" i="1"/>
  <c r="J145" i="1" s="1"/>
  <c r="AR145" i="1"/>
  <c r="I145" i="1" s="1"/>
  <c r="AQ145" i="1"/>
  <c r="H145" i="1" s="1"/>
  <c r="AP145" i="1"/>
  <c r="AO145" i="1"/>
  <c r="AN145" i="1"/>
  <c r="BE144" i="1"/>
  <c r="AU144" i="1"/>
  <c r="AT144" i="1"/>
  <c r="AR144" i="1"/>
  <c r="I144" i="1" s="1"/>
  <c r="AQ144" i="1"/>
  <c r="H144" i="1" s="1"/>
  <c r="AP144" i="1"/>
  <c r="AO144" i="1"/>
  <c r="AN144" i="1"/>
  <c r="BD141" i="1"/>
  <c r="AU141" i="1"/>
  <c r="AT141" i="1"/>
  <c r="AS141" i="1"/>
  <c r="J141" i="1" s="1"/>
  <c r="AQ141" i="1"/>
  <c r="H141" i="1" s="1"/>
  <c r="AP141" i="1"/>
  <c r="AO141" i="1"/>
  <c r="AN141" i="1"/>
  <c r="BD140" i="1"/>
  <c r="AU140" i="1"/>
  <c r="AT140" i="1"/>
  <c r="AS140" i="1"/>
  <c r="J140" i="1" s="1"/>
  <c r="AR140" i="1"/>
  <c r="I140" i="1" s="1"/>
  <c r="AP140" i="1"/>
  <c r="AO140" i="1"/>
  <c r="AN140" i="1"/>
  <c r="BD143" i="1"/>
  <c r="AU143" i="1"/>
  <c r="AT143" i="1"/>
  <c r="AS143" i="1"/>
  <c r="J143" i="1" s="1"/>
  <c r="AR143" i="1"/>
  <c r="I143" i="1" s="1"/>
  <c r="AQ143" i="1"/>
  <c r="H143" i="1" s="1"/>
  <c r="AO143" i="1"/>
  <c r="AN143" i="1"/>
  <c r="AU142" i="1"/>
  <c r="AT142" i="1"/>
  <c r="AS142" i="1"/>
  <c r="J142" i="1" s="1"/>
  <c r="AR142" i="1"/>
  <c r="I142" i="1" s="1"/>
  <c r="AQ142" i="1"/>
  <c r="H142" i="1" s="1"/>
  <c r="AP142" i="1"/>
  <c r="AO142" i="1"/>
  <c r="AN142" i="1"/>
  <c r="BE139" i="1"/>
  <c r="AU139" i="1"/>
  <c r="AT139" i="1"/>
  <c r="AS139" i="1"/>
  <c r="J139" i="1" s="1"/>
  <c r="AR139" i="1"/>
  <c r="I139" i="1" s="1"/>
  <c r="AQ139" i="1"/>
  <c r="H139" i="1" s="1"/>
  <c r="AP139" i="1"/>
  <c r="AO139" i="1"/>
  <c r="AN139" i="1"/>
  <c r="BE138" i="1"/>
  <c r="AT138" i="1"/>
  <c r="AS138" i="1"/>
  <c r="J138" i="1" s="1"/>
  <c r="AR138" i="1"/>
  <c r="I138" i="1" s="1"/>
  <c r="AQ138" i="1"/>
  <c r="H138" i="1" s="1"/>
  <c r="AP138" i="1"/>
  <c r="AO138" i="1"/>
  <c r="AN138" i="1"/>
  <c r="BE137" i="1"/>
  <c r="AU137" i="1"/>
  <c r="AS137" i="1"/>
  <c r="J137" i="1" s="1"/>
  <c r="AR137" i="1"/>
  <c r="I137" i="1" s="1"/>
  <c r="AQ137" i="1"/>
  <c r="H137" i="1" s="1"/>
  <c r="AP137" i="1"/>
  <c r="AO137" i="1"/>
  <c r="AN137" i="1"/>
  <c r="BE136" i="1"/>
  <c r="AU136" i="1"/>
  <c r="AT136" i="1"/>
  <c r="AS136" i="1"/>
  <c r="J136" i="1" s="1"/>
  <c r="AR136" i="1"/>
  <c r="I136" i="1" s="1"/>
  <c r="AQ136" i="1"/>
  <c r="H136" i="1" s="1"/>
  <c r="AP136" i="1"/>
  <c r="AO136" i="1"/>
  <c r="AN136" i="1"/>
  <c r="BE135" i="1"/>
  <c r="AU135" i="1"/>
  <c r="AT135" i="1"/>
  <c r="AS135" i="1"/>
  <c r="J135" i="1" s="1"/>
  <c r="AQ135" i="1"/>
  <c r="H135" i="1" s="1"/>
  <c r="AP135" i="1"/>
  <c r="AO135" i="1"/>
  <c r="AN135" i="1"/>
  <c r="BE134" i="1"/>
  <c r="AU134" i="1"/>
  <c r="AT134" i="1"/>
  <c r="AS134" i="1"/>
  <c r="J134" i="1" s="1"/>
  <c r="AR134" i="1"/>
  <c r="I134" i="1" s="1"/>
  <c r="AP134" i="1"/>
  <c r="AO134" i="1"/>
  <c r="AN134" i="1"/>
  <c r="BE133" i="1"/>
  <c r="AU133" i="1"/>
  <c r="AT133" i="1"/>
  <c r="AS133" i="1"/>
  <c r="J133" i="1" s="1"/>
  <c r="AR133" i="1"/>
  <c r="I133" i="1" s="1"/>
  <c r="AQ133" i="1"/>
  <c r="H133" i="1" s="1"/>
  <c r="AO133" i="1"/>
  <c r="AN133" i="1"/>
  <c r="BE132" i="1"/>
  <c r="AU132" i="1"/>
  <c r="AT132" i="1"/>
  <c r="AS132" i="1"/>
  <c r="J132" i="1" s="1"/>
  <c r="AR132" i="1"/>
  <c r="I132" i="1" s="1"/>
  <c r="AQ132" i="1"/>
  <c r="H132" i="1" s="1"/>
  <c r="AP132" i="1"/>
  <c r="AO132" i="1"/>
  <c r="AN132" i="1"/>
  <c r="AT131" i="1"/>
  <c r="AS131" i="1"/>
  <c r="J131" i="1" s="1"/>
  <c r="AR131" i="1"/>
  <c r="I131" i="1" s="1"/>
  <c r="AQ131" i="1"/>
  <c r="H131" i="1" s="1"/>
  <c r="AP131" i="1"/>
  <c r="AO131" i="1"/>
  <c r="AN131" i="1"/>
  <c r="BE130" i="1"/>
  <c r="AU130" i="1"/>
  <c r="AT130" i="1"/>
  <c r="AR130" i="1"/>
  <c r="I130" i="1" s="1"/>
  <c r="AQ130" i="1"/>
  <c r="H130" i="1" s="1"/>
  <c r="AP130" i="1"/>
  <c r="AO130" i="1"/>
  <c r="AN130" i="1"/>
  <c r="BE129" i="1"/>
  <c r="AU129" i="1"/>
  <c r="AT129" i="1"/>
  <c r="AS129" i="1"/>
  <c r="J129" i="1" s="1"/>
  <c r="AQ129" i="1"/>
  <c r="H129" i="1" s="1"/>
  <c r="AP129" i="1"/>
  <c r="AO129" i="1"/>
  <c r="AN129" i="1"/>
  <c r="AU128" i="1"/>
  <c r="AT128" i="1"/>
  <c r="AS128" i="1"/>
  <c r="J128" i="1" s="1"/>
  <c r="AR128" i="1"/>
  <c r="I128" i="1" s="1"/>
  <c r="AQ128" i="1"/>
  <c r="H128" i="1" s="1"/>
  <c r="AP128" i="1"/>
  <c r="AO128" i="1"/>
  <c r="AN128" i="1"/>
  <c r="BE127" i="1"/>
  <c r="AU127" i="1"/>
  <c r="AT127" i="1"/>
  <c r="AS127" i="1"/>
  <c r="J127" i="1" s="1"/>
  <c r="AR127" i="1"/>
  <c r="I127" i="1" s="1"/>
  <c r="AQ127" i="1"/>
  <c r="H127" i="1" s="1"/>
  <c r="AP127" i="1"/>
  <c r="AO127" i="1"/>
  <c r="AN127" i="1"/>
  <c r="BE126" i="1"/>
  <c r="AT126" i="1"/>
  <c r="AS126" i="1"/>
  <c r="J126" i="1" s="1"/>
  <c r="AR126" i="1"/>
  <c r="I126" i="1" s="1"/>
  <c r="AQ126" i="1"/>
  <c r="H126" i="1" s="1"/>
  <c r="AP126" i="1"/>
  <c r="AO126" i="1"/>
  <c r="AN126" i="1"/>
  <c r="BE125" i="1"/>
  <c r="AU125" i="1"/>
  <c r="AT125" i="1"/>
  <c r="AS125" i="1"/>
  <c r="J125" i="1" s="1"/>
  <c r="AR125" i="1"/>
  <c r="I125" i="1" s="1"/>
  <c r="AQ125" i="1"/>
  <c r="H125" i="1" s="1"/>
  <c r="AP125" i="1"/>
  <c r="AO125" i="1"/>
  <c r="AN125" i="1"/>
  <c r="AU124" i="1"/>
  <c r="AT124" i="1"/>
  <c r="AS124" i="1"/>
  <c r="J124" i="1" s="1"/>
  <c r="AQ124" i="1"/>
  <c r="H124" i="1" s="1"/>
  <c r="AP124" i="1"/>
  <c r="AO124" i="1"/>
  <c r="AN124" i="1"/>
  <c r="AU123" i="1"/>
  <c r="AT123" i="1"/>
  <c r="AS123" i="1"/>
  <c r="J123" i="1" s="1"/>
  <c r="AR123" i="1"/>
  <c r="I123" i="1" s="1"/>
  <c r="AQ123" i="1"/>
  <c r="H123" i="1" s="1"/>
  <c r="AP123" i="1"/>
  <c r="AO123" i="1"/>
  <c r="AN123" i="1"/>
  <c r="BE121" i="1"/>
  <c r="AU121" i="1"/>
  <c r="AT121" i="1"/>
  <c r="AS121" i="1"/>
  <c r="J121" i="1" s="1"/>
  <c r="AR121" i="1"/>
  <c r="I121" i="1" s="1"/>
  <c r="AQ121" i="1"/>
  <c r="H121" i="1" s="1"/>
  <c r="AP121" i="1"/>
  <c r="AO121" i="1"/>
  <c r="AN121" i="1"/>
  <c r="BD120" i="1"/>
  <c r="M444" i="1" s="1"/>
  <c r="L444" i="1" s="1"/>
  <c r="AT120" i="1"/>
  <c r="AS120" i="1"/>
  <c r="J120" i="1" s="1"/>
  <c r="AR120" i="1"/>
  <c r="I120" i="1" s="1"/>
  <c r="AQ120" i="1"/>
  <c r="H120" i="1" s="1"/>
  <c r="AP120" i="1"/>
  <c r="AO120" i="1"/>
  <c r="AN120" i="1"/>
  <c r="BD119" i="1"/>
  <c r="AU119" i="1"/>
  <c r="AS119" i="1"/>
  <c r="J119" i="1" s="1"/>
  <c r="AR119" i="1"/>
  <c r="I119" i="1" s="1"/>
  <c r="AQ119" i="1"/>
  <c r="H119" i="1" s="1"/>
  <c r="AP119" i="1"/>
  <c r="AO119" i="1"/>
  <c r="AN119" i="1"/>
  <c r="BE118" i="1"/>
  <c r="AU118" i="1"/>
  <c r="AT118" i="1"/>
  <c r="AR118" i="1"/>
  <c r="I118" i="1" s="1"/>
  <c r="AQ118" i="1"/>
  <c r="H118" i="1" s="1"/>
  <c r="AP118" i="1"/>
  <c r="AO118" i="1"/>
  <c r="AN118" i="1"/>
  <c r="BE117" i="1"/>
  <c r="AU117" i="1"/>
  <c r="AT117" i="1"/>
  <c r="AS117" i="1"/>
  <c r="J117" i="1" s="1"/>
  <c r="AR117" i="1"/>
  <c r="I117" i="1" s="1"/>
  <c r="AQ117" i="1"/>
  <c r="H117" i="1" s="1"/>
  <c r="AP117" i="1"/>
  <c r="AO117" i="1"/>
  <c r="AN117" i="1"/>
  <c r="BD116" i="1"/>
  <c r="AU116" i="1"/>
  <c r="AT116" i="1"/>
  <c r="AS116" i="1"/>
  <c r="J116" i="1" s="1"/>
  <c r="AR116" i="1"/>
  <c r="I116" i="1" s="1"/>
  <c r="AQ116" i="1"/>
  <c r="H116" i="1" s="1"/>
  <c r="AO116" i="1"/>
  <c r="AN116" i="1"/>
  <c r="AU115" i="1"/>
  <c r="AT115" i="1"/>
  <c r="AS115" i="1"/>
  <c r="J115" i="1" s="1"/>
  <c r="AR115" i="1"/>
  <c r="I115" i="1" s="1"/>
  <c r="AQ115" i="1"/>
  <c r="H115" i="1" s="1"/>
  <c r="AP115" i="1"/>
  <c r="AO115" i="1"/>
  <c r="AN115" i="1"/>
  <c r="BD114" i="1"/>
  <c r="AU114" i="1"/>
  <c r="AT114" i="1"/>
  <c r="AS114" i="1"/>
  <c r="J114" i="1" s="1"/>
  <c r="AR114" i="1"/>
  <c r="I114" i="1" s="1"/>
  <c r="AQ114" i="1"/>
  <c r="H114" i="1" s="1"/>
  <c r="AP114" i="1"/>
  <c r="AO114" i="1"/>
  <c r="AN114" i="1"/>
  <c r="BD113" i="1"/>
  <c r="AU113" i="1"/>
  <c r="AT113" i="1"/>
  <c r="AS113" i="1"/>
  <c r="J113" i="1" s="1"/>
  <c r="AR113" i="1"/>
  <c r="I113" i="1" s="1"/>
  <c r="AQ113" i="1"/>
  <c r="H113" i="1" s="1"/>
  <c r="AP113" i="1"/>
  <c r="AO113" i="1"/>
  <c r="AN113" i="1"/>
  <c r="BD112" i="1"/>
  <c r="AU112" i="1"/>
  <c r="AS112" i="1"/>
  <c r="J112" i="1" s="1"/>
  <c r="AR112" i="1"/>
  <c r="I112" i="1" s="1"/>
  <c r="AQ112" i="1"/>
  <c r="H112" i="1" s="1"/>
  <c r="AP112" i="1"/>
  <c r="AO112" i="1"/>
  <c r="AN112" i="1"/>
  <c r="AU111" i="1"/>
  <c r="AT111" i="1"/>
  <c r="AR111" i="1"/>
  <c r="I111" i="1" s="1"/>
  <c r="AQ111" i="1"/>
  <c r="H111" i="1" s="1"/>
  <c r="AP111" i="1"/>
  <c r="AO111" i="1"/>
  <c r="AN111" i="1"/>
  <c r="BE110" i="1"/>
  <c r="AU110" i="1"/>
  <c r="AT110" i="1"/>
  <c r="AS110" i="1"/>
  <c r="J110" i="1" s="1"/>
  <c r="AQ110" i="1"/>
  <c r="H110" i="1" s="1"/>
  <c r="AP110" i="1"/>
  <c r="AO110" i="1"/>
  <c r="AN110" i="1"/>
  <c r="BE109" i="1"/>
  <c r="AU109" i="1"/>
  <c r="AT109" i="1"/>
  <c r="AS109" i="1"/>
  <c r="J109" i="1" s="1"/>
  <c r="AR109" i="1"/>
  <c r="I109" i="1" s="1"/>
  <c r="AP109" i="1"/>
  <c r="AO109" i="1"/>
  <c r="AN109" i="1"/>
  <c r="BE108" i="1"/>
  <c r="AU108" i="1"/>
  <c r="AT108" i="1"/>
  <c r="AS108" i="1"/>
  <c r="J108" i="1" s="1"/>
  <c r="AR108" i="1"/>
  <c r="I108" i="1" s="1"/>
  <c r="AQ108" i="1"/>
  <c r="H108" i="1" s="1"/>
  <c r="AO108" i="1"/>
  <c r="AN108" i="1"/>
  <c r="BE107" i="1"/>
  <c r="AU107" i="1"/>
  <c r="AT107" i="1"/>
  <c r="AS107" i="1"/>
  <c r="J107" i="1" s="1"/>
  <c r="AR107" i="1"/>
  <c r="I107" i="1" s="1"/>
  <c r="AQ107" i="1"/>
  <c r="H107" i="1" s="1"/>
  <c r="AP107" i="1"/>
  <c r="AO107" i="1"/>
  <c r="AN107" i="1"/>
  <c r="AT106" i="1"/>
  <c r="AS106" i="1"/>
  <c r="J106" i="1" s="1"/>
  <c r="AR106" i="1"/>
  <c r="I106" i="1" s="1"/>
  <c r="AQ106" i="1"/>
  <c r="H106" i="1" s="1"/>
  <c r="AP106" i="1"/>
  <c r="AO106" i="1"/>
  <c r="AN106" i="1"/>
  <c r="BE105" i="1"/>
  <c r="AU105" i="1"/>
  <c r="AT105" i="1"/>
  <c r="AS105" i="1"/>
  <c r="J105" i="1" s="1"/>
  <c r="AR105" i="1"/>
  <c r="I105" i="1" s="1"/>
  <c r="AQ105" i="1"/>
  <c r="H105" i="1" s="1"/>
  <c r="AP105" i="1"/>
  <c r="AO105" i="1"/>
  <c r="AN105" i="1"/>
  <c r="BE104" i="1"/>
  <c r="AU104" i="1"/>
  <c r="AT104" i="1"/>
  <c r="AS104" i="1"/>
  <c r="J104" i="1" s="1"/>
  <c r="AQ104" i="1"/>
  <c r="H104" i="1" s="1"/>
  <c r="AP104" i="1"/>
  <c r="AO104" i="1"/>
  <c r="AN104" i="1"/>
  <c r="BE103" i="1"/>
  <c r="AU103" i="1"/>
  <c r="AT103" i="1"/>
  <c r="AS103" i="1"/>
  <c r="J103" i="1" s="1"/>
  <c r="AR103" i="1"/>
  <c r="I103" i="1" s="1"/>
  <c r="AP103" i="1"/>
  <c r="AO103" i="1"/>
  <c r="AN103" i="1"/>
  <c r="BE102" i="1"/>
  <c r="AU102" i="1"/>
  <c r="AT102" i="1"/>
  <c r="AS102" i="1"/>
  <c r="J102" i="1" s="1"/>
  <c r="AR102" i="1"/>
  <c r="I102" i="1" s="1"/>
  <c r="AQ102" i="1"/>
  <c r="H102" i="1" s="1"/>
  <c r="AO102" i="1"/>
  <c r="AN102" i="1"/>
  <c r="BE101" i="1"/>
  <c r="AU101" i="1"/>
  <c r="AT101" i="1"/>
  <c r="AS101" i="1"/>
  <c r="J101" i="1" s="1"/>
  <c r="AR101" i="1"/>
  <c r="I101" i="1" s="1"/>
  <c r="AQ101" i="1"/>
  <c r="H101" i="1" s="1"/>
  <c r="AP101" i="1"/>
  <c r="AO101" i="1"/>
  <c r="AN101" i="1"/>
  <c r="BE100" i="1"/>
  <c r="AU100" i="1"/>
  <c r="AT100" i="1"/>
  <c r="AS100" i="1"/>
  <c r="J100" i="1" s="1"/>
  <c r="AR100" i="1"/>
  <c r="I100" i="1" s="1"/>
  <c r="AQ100" i="1"/>
  <c r="H100" i="1" s="1"/>
  <c r="AP100" i="1"/>
  <c r="AO100" i="1"/>
  <c r="AN100" i="1"/>
  <c r="BE99" i="1"/>
  <c r="AT99" i="1"/>
  <c r="AS99" i="1"/>
  <c r="J99" i="1" s="1"/>
  <c r="AR99" i="1"/>
  <c r="I99" i="1" s="1"/>
  <c r="AQ99" i="1"/>
  <c r="H99" i="1" s="1"/>
  <c r="AP99" i="1"/>
  <c r="AO99" i="1"/>
  <c r="AN99" i="1"/>
  <c r="AU98" i="1"/>
  <c r="AT98" i="1"/>
  <c r="AR98" i="1"/>
  <c r="I98" i="1" s="1"/>
  <c r="AQ98" i="1"/>
  <c r="H98" i="1" s="1"/>
  <c r="AP98" i="1"/>
  <c r="AO98" i="1"/>
  <c r="AN98" i="1"/>
  <c r="BE97" i="1"/>
  <c r="AU97" i="1"/>
  <c r="AT97" i="1"/>
  <c r="AS97" i="1"/>
  <c r="J97" i="1" s="1"/>
  <c r="AR97" i="1"/>
  <c r="I97" i="1" s="1"/>
  <c r="AP97" i="1"/>
  <c r="AO97" i="1"/>
  <c r="AN97" i="1"/>
  <c r="BE96" i="1"/>
  <c r="AU96" i="1"/>
  <c r="AT96" i="1"/>
  <c r="AS96" i="1"/>
  <c r="J96" i="1" s="1"/>
  <c r="AR96" i="1"/>
  <c r="I96" i="1" s="1"/>
  <c r="AQ96" i="1"/>
  <c r="H96" i="1" s="1"/>
  <c r="AO96" i="1"/>
  <c r="AN96" i="1"/>
  <c r="BE95" i="1"/>
  <c r="AU95" i="1"/>
  <c r="AT95" i="1"/>
  <c r="AS95" i="1"/>
  <c r="J95" i="1" s="1"/>
  <c r="AR95" i="1"/>
  <c r="I95" i="1" s="1"/>
  <c r="AQ95" i="1"/>
  <c r="H95" i="1" s="1"/>
  <c r="AP95" i="1"/>
  <c r="AO95" i="1"/>
  <c r="AN95" i="1"/>
  <c r="BE94" i="1"/>
  <c r="AU94" i="1"/>
  <c r="AT94" i="1"/>
  <c r="AS94" i="1"/>
  <c r="J94" i="1" s="1"/>
  <c r="AR94" i="1"/>
  <c r="I94" i="1" s="1"/>
  <c r="AQ94" i="1"/>
  <c r="H94" i="1" s="1"/>
  <c r="AP94" i="1"/>
  <c r="AO94" i="1"/>
  <c r="AN94" i="1"/>
  <c r="BE93" i="1"/>
  <c r="AT93" i="1"/>
  <c r="AS93" i="1"/>
  <c r="J93" i="1" s="1"/>
  <c r="AR93" i="1"/>
  <c r="I93" i="1" s="1"/>
  <c r="AQ93" i="1"/>
  <c r="H93" i="1" s="1"/>
  <c r="AP93" i="1"/>
  <c r="AO93" i="1"/>
  <c r="AN93" i="1"/>
  <c r="BE92" i="1"/>
  <c r="AU92" i="1"/>
  <c r="AS92" i="1"/>
  <c r="J92" i="1" s="1"/>
  <c r="AR92" i="1"/>
  <c r="I92" i="1" s="1"/>
  <c r="AQ92" i="1"/>
  <c r="H92" i="1" s="1"/>
  <c r="AP92" i="1"/>
  <c r="AO92" i="1"/>
  <c r="AN92" i="1"/>
  <c r="BE91" i="1"/>
  <c r="AU91" i="1"/>
  <c r="AT91" i="1"/>
  <c r="AR91" i="1"/>
  <c r="I91" i="1" s="1"/>
  <c r="AQ91" i="1"/>
  <c r="H91" i="1" s="1"/>
  <c r="AP91" i="1"/>
  <c r="AO91" i="1"/>
  <c r="AN91" i="1"/>
  <c r="BE90" i="1"/>
  <c r="AU90" i="1"/>
  <c r="AT90" i="1"/>
  <c r="AS90" i="1"/>
  <c r="J90" i="1" s="1"/>
  <c r="AQ90" i="1"/>
  <c r="H90" i="1" s="1"/>
  <c r="AP90" i="1"/>
  <c r="AO90" i="1"/>
  <c r="AN90" i="1"/>
  <c r="BE89" i="1"/>
  <c r="AU89" i="1"/>
  <c r="AT89" i="1"/>
  <c r="AS89" i="1"/>
  <c r="J89" i="1" s="1"/>
  <c r="AR89" i="1"/>
  <c r="I89" i="1" s="1"/>
  <c r="AP89" i="1"/>
  <c r="AO89" i="1"/>
  <c r="AN89" i="1"/>
  <c r="BE88" i="1"/>
  <c r="AU88" i="1"/>
  <c r="AT88" i="1"/>
  <c r="AS88" i="1"/>
  <c r="J88" i="1" s="1"/>
  <c r="AR88" i="1"/>
  <c r="I88" i="1" s="1"/>
  <c r="AQ88" i="1"/>
  <c r="H88" i="1" s="1"/>
  <c r="AO88" i="1"/>
  <c r="AN88" i="1"/>
  <c r="BE87" i="1"/>
  <c r="AU87" i="1"/>
  <c r="AT87" i="1"/>
  <c r="AS87" i="1"/>
  <c r="J87" i="1" s="1"/>
  <c r="AR87" i="1"/>
  <c r="I87" i="1" s="1"/>
  <c r="AQ87" i="1"/>
  <c r="H87" i="1" s="1"/>
  <c r="AP87" i="1"/>
  <c r="AO87" i="1"/>
  <c r="AN87" i="1"/>
  <c r="AT86" i="1"/>
  <c r="AS86" i="1"/>
  <c r="J86" i="1" s="1"/>
  <c r="AR86" i="1"/>
  <c r="I86" i="1" s="1"/>
  <c r="AQ86" i="1"/>
  <c r="H86" i="1" s="1"/>
  <c r="AP86" i="1"/>
  <c r="AO86" i="1"/>
  <c r="AN86" i="1"/>
  <c r="BD85" i="1"/>
  <c r="AU85" i="1"/>
  <c r="AT85" i="1"/>
  <c r="AR85" i="1"/>
  <c r="I85" i="1" s="1"/>
  <c r="AQ85" i="1"/>
  <c r="H85" i="1" s="1"/>
  <c r="AP85" i="1"/>
  <c r="AO85" i="1"/>
  <c r="AN85" i="1"/>
  <c r="BE84" i="1"/>
  <c r="AU84" i="1"/>
  <c r="AT84" i="1"/>
  <c r="AS84" i="1"/>
  <c r="J84" i="1" s="1"/>
  <c r="AR84" i="1"/>
  <c r="I84" i="1" s="1"/>
  <c r="AP84" i="1"/>
  <c r="AO84" i="1"/>
  <c r="AN84" i="1"/>
  <c r="BD83" i="1"/>
  <c r="AU83" i="1"/>
  <c r="AT83" i="1"/>
  <c r="AS83" i="1"/>
  <c r="J83" i="1" s="1"/>
  <c r="AR83" i="1"/>
  <c r="I83" i="1" s="1"/>
  <c r="AQ83" i="1"/>
  <c r="H83" i="1" s="1"/>
  <c r="AO83" i="1"/>
  <c r="AN83" i="1"/>
  <c r="BD82" i="1"/>
  <c r="AU82" i="1"/>
  <c r="AT82" i="1"/>
  <c r="AS82" i="1"/>
  <c r="J82" i="1" s="1"/>
  <c r="AR82" i="1"/>
  <c r="I82" i="1" s="1"/>
  <c r="AQ82" i="1"/>
  <c r="H82" i="1" s="1"/>
  <c r="AP82" i="1"/>
  <c r="AO82" i="1"/>
  <c r="AN82" i="1"/>
  <c r="BD81" i="1"/>
  <c r="AU81" i="1"/>
  <c r="AT81" i="1"/>
  <c r="AS81" i="1"/>
  <c r="J81" i="1" s="1"/>
  <c r="AR81" i="1"/>
  <c r="I81" i="1" s="1"/>
  <c r="AQ81" i="1"/>
  <c r="H81" i="1" s="1"/>
  <c r="AP81" i="1"/>
  <c r="AO81" i="1"/>
  <c r="AN81" i="1"/>
  <c r="BD80" i="1"/>
  <c r="AT80" i="1"/>
  <c r="AS80" i="1"/>
  <c r="J80" i="1" s="1"/>
  <c r="AR80" i="1"/>
  <c r="I80" i="1" s="1"/>
  <c r="AQ80" i="1"/>
  <c r="H80" i="1" s="1"/>
  <c r="AP80" i="1"/>
  <c r="AO80" i="1"/>
  <c r="AN80" i="1"/>
  <c r="BD79" i="1"/>
  <c r="AU79" i="1"/>
  <c r="AS79" i="1"/>
  <c r="J79" i="1" s="1"/>
  <c r="AR79" i="1"/>
  <c r="I79" i="1" s="1"/>
  <c r="AQ79" i="1"/>
  <c r="H79" i="1" s="1"/>
  <c r="AP79" i="1"/>
  <c r="AO79" i="1"/>
  <c r="AN79" i="1"/>
  <c r="BD78" i="1"/>
  <c r="AU78" i="1"/>
  <c r="AT78" i="1"/>
  <c r="AR78" i="1"/>
  <c r="I78" i="1" s="1"/>
  <c r="AQ78" i="1"/>
  <c r="H78" i="1" s="1"/>
  <c r="AP78" i="1"/>
  <c r="AO78" i="1"/>
  <c r="AN78" i="1"/>
  <c r="BE77" i="1"/>
  <c r="AU77" i="1"/>
  <c r="AT77" i="1"/>
  <c r="AS77" i="1"/>
  <c r="J77" i="1" s="1"/>
  <c r="AQ77" i="1"/>
  <c r="H77" i="1" s="1"/>
  <c r="AP77" i="1"/>
  <c r="AO77" i="1"/>
  <c r="AN77" i="1"/>
  <c r="BE76" i="1"/>
  <c r="AU76" i="1"/>
  <c r="AT76" i="1"/>
  <c r="AS76" i="1"/>
  <c r="J76" i="1" s="1"/>
  <c r="AR76" i="1"/>
  <c r="I76" i="1" s="1"/>
  <c r="AP76" i="1"/>
  <c r="AO76" i="1"/>
  <c r="AN76" i="1"/>
  <c r="BE75" i="1"/>
  <c r="AU75" i="1"/>
  <c r="AT75" i="1"/>
  <c r="AS75" i="1"/>
  <c r="J75" i="1" s="1"/>
  <c r="AR75" i="1"/>
  <c r="I75" i="1" s="1"/>
  <c r="AQ75" i="1"/>
  <c r="H75" i="1" s="1"/>
  <c r="AO75" i="1"/>
  <c r="AN75" i="1"/>
  <c r="BE74" i="1"/>
  <c r="AU74" i="1"/>
  <c r="AT74" i="1"/>
  <c r="AS74" i="1"/>
  <c r="J74" i="1" s="1"/>
  <c r="AR74" i="1"/>
  <c r="I74" i="1" s="1"/>
  <c r="AQ74" i="1"/>
  <c r="H74" i="1" s="1"/>
  <c r="AP74" i="1"/>
  <c r="AO74" i="1"/>
  <c r="AN74" i="1"/>
  <c r="BE73" i="1"/>
  <c r="AU73" i="1"/>
  <c r="AT73" i="1"/>
  <c r="AS73" i="1"/>
  <c r="J73" i="1" s="1"/>
  <c r="AR73" i="1"/>
  <c r="I73" i="1" s="1"/>
  <c r="AQ73" i="1"/>
  <c r="H73" i="1" s="1"/>
  <c r="AP73" i="1"/>
  <c r="AO73" i="1"/>
  <c r="AN73" i="1"/>
  <c r="BE72" i="1"/>
  <c r="AT72" i="1"/>
  <c r="AS72" i="1"/>
  <c r="J72" i="1" s="1"/>
  <c r="AR72" i="1"/>
  <c r="I72" i="1" s="1"/>
  <c r="AQ72" i="1"/>
  <c r="H72" i="1" s="1"/>
  <c r="AP72" i="1"/>
  <c r="AO72" i="1"/>
  <c r="AN72" i="1"/>
  <c r="BE71" i="1"/>
  <c r="AU71" i="1"/>
  <c r="AS71" i="1"/>
  <c r="J71" i="1" s="1"/>
  <c r="AR71" i="1"/>
  <c r="I71" i="1" s="1"/>
  <c r="AQ71" i="1"/>
  <c r="H71" i="1" s="1"/>
  <c r="AP71" i="1"/>
  <c r="AO71" i="1"/>
  <c r="AN71" i="1"/>
  <c r="BE70" i="1"/>
  <c r="AU70" i="1"/>
  <c r="AT70" i="1"/>
  <c r="AR70" i="1"/>
  <c r="I70" i="1" s="1"/>
  <c r="AQ70" i="1"/>
  <c r="H70" i="1" s="1"/>
  <c r="AP70" i="1"/>
  <c r="AO70" i="1"/>
  <c r="AN70" i="1"/>
  <c r="BE69" i="1"/>
  <c r="AU69" i="1"/>
  <c r="AT69" i="1"/>
  <c r="AS69" i="1"/>
  <c r="J69" i="1" s="1"/>
  <c r="AQ69" i="1"/>
  <c r="H69" i="1" s="1"/>
  <c r="AP69" i="1"/>
  <c r="AO69" i="1"/>
  <c r="AN69" i="1"/>
  <c r="BE68" i="1"/>
  <c r="AU68" i="1"/>
  <c r="AT68" i="1"/>
  <c r="AS68" i="1"/>
  <c r="J68" i="1" s="1"/>
  <c r="AR68" i="1"/>
  <c r="I68" i="1" s="1"/>
  <c r="AP68" i="1"/>
  <c r="AO68" i="1"/>
  <c r="AN68" i="1"/>
  <c r="BE67" i="1"/>
  <c r="AU67" i="1"/>
  <c r="AT67" i="1"/>
  <c r="AS67" i="1"/>
  <c r="J67" i="1" s="1"/>
  <c r="AR67" i="1"/>
  <c r="I67" i="1" s="1"/>
  <c r="AQ67" i="1"/>
  <c r="H67" i="1" s="1"/>
  <c r="AO67" i="1"/>
  <c r="AN67" i="1"/>
  <c r="AU66" i="1"/>
  <c r="AT66" i="1"/>
  <c r="AS66" i="1"/>
  <c r="J66" i="1" s="1"/>
  <c r="AR66" i="1"/>
  <c r="I66" i="1" s="1"/>
  <c r="AQ66" i="1"/>
  <c r="H66" i="1" s="1"/>
  <c r="AP66" i="1"/>
  <c r="AO66" i="1"/>
  <c r="AN66" i="1"/>
  <c r="BE65" i="1"/>
  <c r="AU65" i="1"/>
  <c r="AS65" i="1"/>
  <c r="J65" i="1" s="1"/>
  <c r="AR65" i="1"/>
  <c r="I65" i="1" s="1"/>
  <c r="AQ65" i="1"/>
  <c r="H65" i="1" s="1"/>
  <c r="AP65" i="1"/>
  <c r="AO65" i="1"/>
  <c r="AN65" i="1"/>
  <c r="BE64" i="1"/>
  <c r="AU64" i="1"/>
  <c r="AT64" i="1"/>
  <c r="AR64" i="1"/>
  <c r="I64" i="1" s="1"/>
  <c r="AQ64" i="1"/>
  <c r="H64" i="1" s="1"/>
  <c r="AP64" i="1"/>
  <c r="AO64" i="1"/>
  <c r="AN64" i="1"/>
  <c r="BE63" i="1"/>
  <c r="AU63" i="1"/>
  <c r="AT63" i="1"/>
  <c r="AS63" i="1"/>
  <c r="J63" i="1" s="1"/>
  <c r="AR63" i="1"/>
  <c r="I63" i="1" s="1"/>
  <c r="AQ63" i="1"/>
  <c r="H63" i="1" s="1"/>
  <c r="AP63" i="1"/>
  <c r="AO63" i="1"/>
  <c r="AN63" i="1"/>
  <c r="AU62" i="1"/>
  <c r="AT62" i="1"/>
  <c r="AS62" i="1"/>
  <c r="J62" i="1" s="1"/>
  <c r="AR62" i="1"/>
  <c r="I62" i="1" s="1"/>
  <c r="AQ62" i="1"/>
  <c r="H62" i="1" s="1"/>
  <c r="AP62" i="1"/>
  <c r="AO62" i="1"/>
  <c r="AN62" i="1"/>
  <c r="BD61" i="1"/>
  <c r="AU61" i="1"/>
  <c r="AT61" i="1"/>
  <c r="AS61" i="1"/>
  <c r="J61" i="1" s="1"/>
  <c r="AR61" i="1"/>
  <c r="I61" i="1" s="1"/>
  <c r="AQ61" i="1"/>
  <c r="H61" i="1" s="1"/>
  <c r="AP61" i="1"/>
  <c r="AO61" i="1"/>
  <c r="AN61" i="1"/>
  <c r="BE60" i="1"/>
  <c r="AU60" i="1"/>
  <c r="AT60" i="1"/>
  <c r="AS60" i="1"/>
  <c r="J60" i="1" s="1"/>
  <c r="AR60" i="1"/>
  <c r="I60" i="1" s="1"/>
  <c r="AQ60" i="1"/>
  <c r="H60" i="1" s="1"/>
  <c r="AP60" i="1"/>
  <c r="AO60" i="1"/>
  <c r="AN60" i="1"/>
  <c r="BD59" i="1"/>
  <c r="AU59" i="1"/>
  <c r="AT59" i="1"/>
  <c r="AR59" i="1"/>
  <c r="I59" i="1" s="1"/>
  <c r="AQ59" i="1"/>
  <c r="H59" i="1" s="1"/>
  <c r="AP59" i="1"/>
  <c r="AO59" i="1"/>
  <c r="AN59" i="1"/>
  <c r="BE58" i="1"/>
  <c r="AU58" i="1"/>
  <c r="AT58" i="1"/>
  <c r="AS58" i="1"/>
  <c r="J58" i="1" s="1"/>
  <c r="AQ58" i="1"/>
  <c r="H58" i="1" s="1"/>
  <c r="AP58" i="1"/>
  <c r="AO58" i="1"/>
  <c r="AN58" i="1"/>
  <c r="BE57" i="1"/>
  <c r="AU57" i="1"/>
  <c r="AT57" i="1"/>
  <c r="AS57" i="1"/>
  <c r="J57" i="1" s="1"/>
  <c r="AR57" i="1"/>
  <c r="I57" i="1" s="1"/>
  <c r="AP57" i="1"/>
  <c r="AO57" i="1"/>
  <c r="AN57" i="1"/>
  <c r="BE56" i="1"/>
  <c r="AU56" i="1"/>
  <c r="AT56" i="1"/>
  <c r="AS56" i="1"/>
  <c r="J56" i="1" s="1"/>
  <c r="AR56" i="1"/>
  <c r="I56" i="1" s="1"/>
  <c r="AQ56" i="1"/>
  <c r="H56" i="1" s="1"/>
  <c r="AP56" i="1"/>
  <c r="AO56" i="1"/>
  <c r="AN56" i="1"/>
  <c r="BD55" i="1"/>
  <c r="AU55" i="1"/>
  <c r="AT55" i="1"/>
  <c r="AS55" i="1"/>
  <c r="J55" i="1" s="1"/>
  <c r="AR55" i="1"/>
  <c r="I55" i="1" s="1"/>
  <c r="AQ55" i="1"/>
  <c r="H55" i="1" s="1"/>
  <c r="AP55" i="1"/>
  <c r="AO55" i="1"/>
  <c r="AN55" i="1"/>
  <c r="BE54" i="1"/>
  <c r="AT54" i="1"/>
  <c r="AS54" i="1"/>
  <c r="J54" i="1" s="1"/>
  <c r="AR54" i="1"/>
  <c r="I54" i="1" s="1"/>
  <c r="AQ54" i="1"/>
  <c r="H54" i="1" s="1"/>
  <c r="AP54" i="1"/>
  <c r="AO54" i="1"/>
  <c r="AN54" i="1"/>
  <c r="BE53" i="1"/>
  <c r="AU53" i="1"/>
  <c r="AS53" i="1"/>
  <c r="J53" i="1" s="1"/>
  <c r="AR53" i="1"/>
  <c r="I53" i="1" s="1"/>
  <c r="AQ53" i="1"/>
  <c r="H53" i="1" s="1"/>
  <c r="AP53" i="1"/>
  <c r="AO53" i="1"/>
  <c r="AN53" i="1"/>
  <c r="BE52" i="1"/>
  <c r="AU52" i="1"/>
  <c r="AT52" i="1"/>
  <c r="AR52" i="1"/>
  <c r="I52" i="1" s="1"/>
  <c r="AQ52" i="1"/>
  <c r="H52" i="1" s="1"/>
  <c r="AP52" i="1"/>
  <c r="AO52" i="1"/>
  <c r="AN52" i="1"/>
  <c r="BE51" i="1"/>
  <c r="AU51" i="1"/>
  <c r="AT51" i="1"/>
  <c r="AS51" i="1"/>
  <c r="J51" i="1" s="1"/>
  <c r="AQ51" i="1"/>
  <c r="H51" i="1" s="1"/>
  <c r="AP51" i="1"/>
  <c r="AO51" i="1"/>
  <c r="AN51" i="1"/>
  <c r="BD50" i="1"/>
  <c r="AU50" i="1"/>
  <c r="AT50" i="1"/>
  <c r="AS50" i="1"/>
  <c r="J50" i="1" s="1"/>
  <c r="AR50" i="1"/>
  <c r="I50" i="1" s="1"/>
  <c r="AQ50" i="1"/>
  <c r="H50" i="1" s="1"/>
  <c r="AO50" i="1"/>
  <c r="AN50" i="1"/>
  <c r="BE49" i="1"/>
  <c r="AU49" i="1"/>
  <c r="AT49" i="1"/>
  <c r="AS49" i="1"/>
  <c r="J49" i="1" s="1"/>
  <c r="AR49" i="1"/>
  <c r="I49" i="1" s="1"/>
  <c r="AQ49" i="1"/>
  <c r="H49" i="1" s="1"/>
  <c r="AP49" i="1"/>
  <c r="AO49" i="1"/>
  <c r="AN49" i="1"/>
  <c r="BE48" i="1"/>
  <c r="AU48" i="1"/>
  <c r="AT48" i="1"/>
  <c r="AS48" i="1"/>
  <c r="J48" i="1" s="1"/>
  <c r="AR48" i="1"/>
  <c r="I48" i="1" s="1"/>
  <c r="AQ48" i="1"/>
  <c r="H48" i="1" s="1"/>
  <c r="AP48" i="1"/>
  <c r="AO48" i="1"/>
  <c r="AN48" i="1"/>
  <c r="BE47" i="1"/>
  <c r="AT47" i="1"/>
  <c r="AS47" i="1"/>
  <c r="J47" i="1" s="1"/>
  <c r="AR47" i="1"/>
  <c r="I47" i="1" s="1"/>
  <c r="AQ47" i="1"/>
  <c r="H47" i="1" s="1"/>
  <c r="AP47" i="1"/>
  <c r="AO47" i="1"/>
  <c r="AN47" i="1"/>
  <c r="AU46" i="1"/>
  <c r="AT46" i="1"/>
  <c r="AR46" i="1"/>
  <c r="I46" i="1" s="1"/>
  <c r="AQ46" i="1"/>
  <c r="H46" i="1" s="1"/>
  <c r="AP46" i="1"/>
  <c r="AO46" i="1"/>
  <c r="AN46" i="1"/>
  <c r="BE45" i="1"/>
  <c r="AU45" i="1"/>
  <c r="AT45" i="1"/>
  <c r="AS45" i="1"/>
  <c r="J45" i="1" s="1"/>
  <c r="AR45" i="1"/>
  <c r="I45" i="1" s="1"/>
  <c r="AP45" i="1"/>
  <c r="AO45" i="1"/>
  <c r="AN45" i="1"/>
  <c r="BE44" i="1"/>
  <c r="AU44" i="1"/>
  <c r="AT44" i="1"/>
  <c r="AS44" i="1"/>
  <c r="J44" i="1" s="1"/>
  <c r="AR44" i="1"/>
  <c r="I44" i="1" s="1"/>
  <c r="AQ44" i="1"/>
  <c r="H44" i="1" s="1"/>
  <c r="AO44" i="1"/>
  <c r="AN44" i="1"/>
  <c r="BE43" i="1"/>
  <c r="AU43" i="1"/>
  <c r="AT43" i="1"/>
  <c r="AS43" i="1"/>
  <c r="J43" i="1" s="1"/>
  <c r="AR43" i="1"/>
  <c r="I43" i="1" s="1"/>
  <c r="AQ43" i="1"/>
  <c r="H43" i="1" s="1"/>
  <c r="AP43" i="1"/>
  <c r="AO43" i="1"/>
  <c r="AN43" i="1"/>
  <c r="BE42" i="1"/>
  <c r="AU42" i="1"/>
  <c r="AT42" i="1"/>
  <c r="AS42" i="1"/>
  <c r="J42" i="1" s="1"/>
  <c r="AR42" i="1"/>
  <c r="I42" i="1" s="1"/>
  <c r="AQ42" i="1"/>
  <c r="H42" i="1" s="1"/>
  <c r="AP42" i="1"/>
  <c r="AO42" i="1"/>
  <c r="AN42" i="1"/>
  <c r="BE41" i="1"/>
  <c r="AT41" i="1"/>
  <c r="AS41" i="1"/>
  <c r="J41" i="1" s="1"/>
  <c r="AR41" i="1"/>
  <c r="I41" i="1" s="1"/>
  <c r="AQ41" i="1"/>
  <c r="H41" i="1" s="1"/>
  <c r="AP41" i="1"/>
  <c r="AO41" i="1"/>
  <c r="AN41" i="1"/>
  <c r="AU40" i="1"/>
  <c r="AT40" i="1"/>
  <c r="AR40" i="1"/>
  <c r="I40" i="1" s="1"/>
  <c r="AQ40" i="1"/>
  <c r="H40" i="1" s="1"/>
  <c r="AP40" i="1"/>
  <c r="AO40" i="1"/>
  <c r="AN40" i="1"/>
  <c r="BD39" i="1"/>
  <c r="AU39" i="1"/>
  <c r="AT39" i="1"/>
  <c r="AS39" i="1"/>
  <c r="J39" i="1" s="1"/>
  <c r="AR39" i="1"/>
  <c r="I39" i="1" s="1"/>
  <c r="AQ39" i="1"/>
  <c r="H39" i="1" s="1"/>
  <c r="AO39" i="1"/>
  <c r="AN39" i="1"/>
  <c r="BE38" i="1"/>
  <c r="AU38" i="1"/>
  <c r="AT38" i="1"/>
  <c r="AS38" i="1"/>
  <c r="J38" i="1" s="1"/>
  <c r="AR38" i="1"/>
  <c r="I38" i="1" s="1"/>
  <c r="AQ38" i="1"/>
  <c r="H38" i="1" s="1"/>
  <c r="AP38" i="1"/>
  <c r="AO38" i="1"/>
  <c r="AN38" i="1"/>
  <c r="BD37" i="1"/>
  <c r="AU37" i="1"/>
  <c r="AT37" i="1"/>
  <c r="AS37" i="1"/>
  <c r="J37" i="1" s="1"/>
  <c r="AR37" i="1"/>
  <c r="I37" i="1" s="1"/>
  <c r="AQ37" i="1"/>
  <c r="H37" i="1" s="1"/>
  <c r="AP37" i="1"/>
  <c r="AO37" i="1"/>
  <c r="AN37" i="1"/>
  <c r="BD36" i="1"/>
  <c r="AT36" i="1"/>
  <c r="AS36" i="1"/>
  <c r="J36" i="1" s="1"/>
  <c r="AR36" i="1"/>
  <c r="I36" i="1" s="1"/>
  <c r="AQ36" i="1"/>
  <c r="H36" i="1" s="1"/>
  <c r="AP36" i="1"/>
  <c r="AO36" i="1"/>
  <c r="AN36" i="1"/>
  <c r="BD35" i="1"/>
  <c r="AU35" i="1"/>
  <c r="AS35" i="1"/>
  <c r="J35" i="1" s="1"/>
  <c r="AR35" i="1"/>
  <c r="I35" i="1" s="1"/>
  <c r="AQ35" i="1"/>
  <c r="H35" i="1" s="1"/>
  <c r="AP35" i="1"/>
  <c r="AO35" i="1"/>
  <c r="AN35" i="1"/>
  <c r="BD34" i="1"/>
  <c r="AU34" i="1"/>
  <c r="AT34" i="1"/>
  <c r="AR34" i="1"/>
  <c r="I34" i="1" s="1"/>
  <c r="AQ34" i="1"/>
  <c r="H34" i="1" s="1"/>
  <c r="AP34" i="1"/>
  <c r="AO34" i="1"/>
  <c r="AN34" i="1"/>
  <c r="BD33" i="1"/>
  <c r="AU33" i="1"/>
  <c r="AT33" i="1"/>
  <c r="AS33" i="1"/>
  <c r="J33" i="1" s="1"/>
  <c r="AR33" i="1"/>
  <c r="I33" i="1" s="1"/>
  <c r="AQ33" i="1"/>
  <c r="H33" i="1" s="1"/>
  <c r="AP33" i="1"/>
  <c r="AO33" i="1"/>
  <c r="AN33" i="1"/>
  <c r="BD32" i="1"/>
  <c r="AU32" i="1"/>
  <c r="AT32" i="1"/>
  <c r="AS32" i="1"/>
  <c r="J32" i="1" s="1"/>
  <c r="AR32" i="1"/>
  <c r="I32" i="1" s="1"/>
  <c r="AQ32" i="1"/>
  <c r="H32" i="1" s="1"/>
  <c r="AP32" i="1"/>
  <c r="AO32" i="1"/>
  <c r="AN32" i="1"/>
  <c r="BD31" i="1"/>
  <c r="AU31" i="1"/>
  <c r="AT31" i="1"/>
  <c r="AS31" i="1"/>
  <c r="J31" i="1" s="1"/>
  <c r="AQ31" i="1"/>
  <c r="H31" i="1" s="1"/>
  <c r="AP31" i="1"/>
  <c r="AO31" i="1"/>
  <c r="AN31" i="1"/>
  <c r="BD30" i="1"/>
  <c r="AU30" i="1"/>
  <c r="AT30" i="1"/>
  <c r="AS30" i="1"/>
  <c r="J30" i="1" s="1"/>
  <c r="AR30" i="1"/>
  <c r="I30" i="1" s="1"/>
  <c r="AP30" i="1"/>
  <c r="AO30" i="1"/>
  <c r="AN30" i="1"/>
  <c r="BE29" i="1"/>
  <c r="AU29" i="1"/>
  <c r="AT29" i="1"/>
  <c r="AS29" i="1"/>
  <c r="J29" i="1" s="1"/>
  <c r="AR29" i="1"/>
  <c r="I29" i="1" s="1"/>
  <c r="AQ29" i="1"/>
  <c r="H29" i="1" s="1"/>
  <c r="AO29" i="1"/>
  <c r="AN29" i="1"/>
  <c r="BE28" i="1"/>
  <c r="AU28" i="1"/>
  <c r="AT28" i="1"/>
  <c r="AS28" i="1"/>
  <c r="J28" i="1" s="1"/>
  <c r="AR28" i="1"/>
  <c r="I28" i="1" s="1"/>
  <c r="AQ28" i="1"/>
  <c r="H28" i="1" s="1"/>
  <c r="AP28" i="1"/>
  <c r="AO28" i="1"/>
  <c r="AN28" i="1"/>
  <c r="BE27" i="1"/>
  <c r="AU27" i="1"/>
  <c r="AT27" i="1"/>
  <c r="AS27" i="1"/>
  <c r="J27" i="1" s="1"/>
  <c r="AR27" i="1"/>
  <c r="I27" i="1" s="1"/>
  <c r="AQ27" i="1"/>
  <c r="H27" i="1" s="1"/>
  <c r="AP27" i="1"/>
  <c r="AO27" i="1"/>
  <c r="AN27" i="1"/>
  <c r="BE26" i="1"/>
  <c r="AT26" i="1"/>
  <c r="AS26" i="1"/>
  <c r="J26" i="1" s="1"/>
  <c r="AR26" i="1"/>
  <c r="I26" i="1" s="1"/>
  <c r="AQ26" i="1"/>
  <c r="H26" i="1" s="1"/>
  <c r="AP26" i="1"/>
  <c r="AO26" i="1"/>
  <c r="AN26" i="1"/>
  <c r="BE25" i="1"/>
  <c r="AU25" i="1"/>
  <c r="AS25" i="1"/>
  <c r="J25" i="1" s="1"/>
  <c r="AR25" i="1"/>
  <c r="I25" i="1" s="1"/>
  <c r="AQ25" i="1"/>
  <c r="H25" i="1" s="1"/>
  <c r="AP25" i="1"/>
  <c r="AO25" i="1"/>
  <c r="AN25" i="1"/>
  <c r="AU24" i="1"/>
  <c r="AT24" i="1"/>
  <c r="AR24" i="1"/>
  <c r="I24" i="1" s="1"/>
  <c r="AQ24" i="1"/>
  <c r="H24" i="1" s="1"/>
  <c r="AP24" i="1"/>
  <c r="AO24" i="1"/>
  <c r="AN24" i="1"/>
  <c r="BE23" i="1"/>
  <c r="AU23" i="1"/>
  <c r="AT23" i="1"/>
  <c r="AS23" i="1"/>
  <c r="J23" i="1" s="1"/>
  <c r="AQ23" i="1"/>
  <c r="H23" i="1" s="1"/>
  <c r="AP23" i="1"/>
  <c r="AO23" i="1"/>
  <c r="AN23" i="1"/>
  <c r="BE22" i="1"/>
  <c r="AU22" i="1"/>
  <c r="AT22" i="1"/>
  <c r="AS22" i="1"/>
  <c r="J22" i="1" s="1"/>
  <c r="AR22" i="1"/>
  <c r="I22" i="1" s="1"/>
  <c r="AP22" i="1"/>
  <c r="AO22" i="1"/>
  <c r="AN22" i="1"/>
  <c r="BE21" i="1"/>
  <c r="AU21" i="1"/>
  <c r="AT21" i="1"/>
  <c r="AS21" i="1"/>
  <c r="J21" i="1" s="1"/>
  <c r="AR21" i="1"/>
  <c r="I21" i="1" s="1"/>
  <c r="AQ21" i="1"/>
  <c r="H21" i="1" s="1"/>
  <c r="AP21" i="1"/>
  <c r="AO21" i="1"/>
  <c r="AN21" i="1"/>
  <c r="BE20" i="1"/>
  <c r="AU20" i="1"/>
  <c r="AT20" i="1"/>
  <c r="AS20" i="1"/>
  <c r="J20" i="1" s="1"/>
  <c r="AR20" i="1"/>
  <c r="I20" i="1" s="1"/>
  <c r="AQ20" i="1"/>
  <c r="H20" i="1" s="1"/>
  <c r="AP20" i="1"/>
  <c r="AO20" i="1"/>
  <c r="AN20" i="1"/>
  <c r="BE19" i="1"/>
  <c r="AU19" i="1"/>
  <c r="AT19" i="1"/>
  <c r="AS19" i="1"/>
  <c r="J19" i="1" s="1"/>
  <c r="AR19" i="1"/>
  <c r="I19" i="1" s="1"/>
  <c r="AQ19" i="1"/>
  <c r="H19" i="1" s="1"/>
  <c r="AP19" i="1"/>
  <c r="AO19" i="1"/>
  <c r="AN19" i="1"/>
  <c r="AU18" i="1"/>
  <c r="AS18" i="1"/>
  <c r="J18" i="1" s="1"/>
  <c r="AR18" i="1"/>
  <c r="I18" i="1" s="1"/>
  <c r="AQ18" i="1"/>
  <c r="H18" i="1" s="1"/>
  <c r="AP18" i="1"/>
  <c r="AO18" i="1"/>
  <c r="AN18" i="1"/>
  <c r="BE17" i="1"/>
  <c r="AU17" i="1"/>
  <c r="AT17" i="1"/>
  <c r="AS17" i="1"/>
  <c r="J17" i="1" s="1"/>
  <c r="AQ17" i="1"/>
  <c r="H17" i="1" s="1"/>
  <c r="AP17" i="1"/>
  <c r="AO17" i="1"/>
  <c r="AN17" i="1"/>
  <c r="BE16" i="1"/>
  <c r="AU16" i="1"/>
  <c r="AT16" i="1"/>
  <c r="AS16" i="1"/>
  <c r="J16" i="1" s="1"/>
  <c r="AR16" i="1"/>
  <c r="I16" i="1" s="1"/>
  <c r="AP16" i="1"/>
  <c r="AO16" i="1"/>
  <c r="AN16" i="1"/>
  <c r="BE15" i="1"/>
  <c r="AU15" i="1"/>
  <c r="AT15" i="1"/>
  <c r="AS15" i="1"/>
  <c r="J15" i="1" s="1"/>
  <c r="AR15" i="1"/>
  <c r="I15" i="1" s="1"/>
  <c r="AQ15" i="1"/>
  <c r="H15" i="1" s="1"/>
  <c r="AO15" i="1"/>
  <c r="AN15" i="1"/>
  <c r="BE14" i="1"/>
  <c r="AU14" i="1"/>
  <c r="AT14" i="1"/>
  <c r="AS14" i="1"/>
  <c r="J14" i="1" s="1"/>
  <c r="AR14" i="1"/>
  <c r="I14" i="1" s="1"/>
  <c r="AQ14" i="1"/>
  <c r="H14" i="1" s="1"/>
  <c r="AP14" i="1"/>
  <c r="AO14" i="1"/>
  <c r="AN14" i="1"/>
  <c r="AT13" i="1"/>
  <c r="AS13" i="1"/>
  <c r="J13" i="1" s="1"/>
  <c r="AR13" i="1"/>
  <c r="I13" i="1" s="1"/>
  <c r="AQ13" i="1"/>
  <c r="H13" i="1" s="1"/>
  <c r="AP13" i="1"/>
  <c r="AO13" i="1"/>
  <c r="AN13" i="1"/>
  <c r="BD12" i="1"/>
  <c r="AU12" i="1"/>
  <c r="AT12" i="1"/>
  <c r="AR12" i="1"/>
  <c r="I12" i="1" s="1"/>
  <c r="AQ12" i="1"/>
  <c r="H12" i="1" s="1"/>
  <c r="AP12" i="1"/>
  <c r="AO12" i="1"/>
  <c r="AN12" i="1"/>
  <c r="L474" i="1"/>
  <c r="L471" i="1"/>
  <c r="L470" i="1"/>
  <c r="L469" i="1"/>
  <c r="L468" i="1"/>
  <c r="L465" i="1"/>
  <c r="L464" i="1"/>
  <c r="L457" i="1"/>
  <c r="L445" i="1"/>
  <c r="L442" i="1"/>
  <c r="G2" i="1"/>
  <c r="H456" i="1" l="1"/>
  <c r="M476" i="1"/>
  <c r="L476" i="1" s="1"/>
  <c r="K476" i="1"/>
  <c r="H451" i="1"/>
  <c r="J439" i="1"/>
  <c r="J451" i="1"/>
  <c r="I451" i="1" s="1"/>
  <c r="H465" i="1"/>
  <c r="K466" i="1"/>
  <c r="M462" i="1"/>
  <c r="J474" i="1"/>
  <c r="I474" i="1" s="1"/>
  <c r="J468" i="1"/>
  <c r="I468" i="1" s="1"/>
  <c r="K461" i="1"/>
  <c r="J472" i="1"/>
  <c r="I472" i="1" s="1"/>
  <c r="J462" i="1"/>
  <c r="M473" i="1"/>
  <c r="L473" i="1" s="1"/>
  <c r="J450" i="1"/>
  <c r="I450" i="1" s="1"/>
  <c r="M446" i="1"/>
  <c r="L446" i="1" s="1"/>
  <c r="H447" i="1"/>
  <c r="J456" i="1"/>
  <c r="I456" i="1" s="1"/>
  <c r="H441" i="1"/>
  <c r="J445" i="1"/>
  <c r="I445" i="1" s="1"/>
  <c r="H445" i="1"/>
  <c r="H472" i="1"/>
  <c r="M472" i="1"/>
  <c r="L472" i="1" s="1"/>
  <c r="K472" i="1"/>
  <c r="M466" i="1"/>
  <c r="L466" i="1" s="1"/>
  <c r="M450" i="1"/>
  <c r="L450" i="1" s="1"/>
  <c r="M443" i="1"/>
  <c r="L443" i="1" s="1"/>
  <c r="K443" i="1"/>
  <c r="H468" i="1"/>
  <c r="H457" i="1"/>
  <c r="H475" i="1"/>
  <c r="J442" i="1"/>
  <c r="I442" i="1" s="1"/>
  <c r="J441" i="1"/>
  <c r="I441" i="1" s="1"/>
  <c r="H450" i="1"/>
  <c r="I471" i="1"/>
  <c r="H454" i="1"/>
  <c r="K444" i="1"/>
  <c r="K447" i="1"/>
  <c r="H442" i="1"/>
  <c r="K441" i="1"/>
  <c r="J470" i="1"/>
  <c r="I470" i="1" s="1"/>
  <c r="H443" i="1"/>
  <c r="J444" i="1"/>
  <c r="I444" i="1" s="1"/>
  <c r="J449" i="1"/>
  <c r="I449" i="1" s="1"/>
  <c r="M451" i="1"/>
  <c r="L451" i="1" s="1"/>
  <c r="H446" i="1"/>
  <c r="J464" i="1"/>
  <c r="I464" i="1" s="1"/>
  <c r="K448" i="1"/>
  <c r="H455" i="1"/>
  <c r="J446" i="1"/>
  <c r="I446" i="1" s="1"/>
  <c r="M454" i="1"/>
  <c r="L454" i="1" s="1"/>
  <c r="M467" i="1"/>
  <c r="L467" i="1" s="1"/>
  <c r="M475" i="1"/>
  <c r="L475" i="1" s="1"/>
  <c r="M455" i="1"/>
  <c r="L455" i="1" s="1"/>
  <c r="J460" i="1"/>
  <c r="I460" i="1" s="1"/>
  <c r="M458" i="1"/>
  <c r="J461" i="1"/>
  <c r="I461" i="1" s="1"/>
  <c r="H444" i="1"/>
  <c r="H448" i="1"/>
  <c r="K475" i="1"/>
  <c r="M439" i="1"/>
  <c r="M452" i="1"/>
  <c r="H473" i="1"/>
  <c r="K451" i="1"/>
  <c r="M441" i="1"/>
  <c r="L441" i="1" s="1"/>
  <c r="K449" i="1"/>
  <c r="K467" i="1"/>
  <c r="J455" i="1"/>
  <c r="I455" i="1" s="1"/>
  <c r="H464" i="1"/>
  <c r="J466" i="1"/>
  <c r="I466" i="1" s="1"/>
  <c r="J467" i="1"/>
  <c r="I467" i="1" s="1"/>
  <c r="K455" i="1"/>
  <c r="H461" i="1"/>
  <c r="J452" i="1"/>
  <c r="M461" i="1"/>
  <c r="L461" i="1" s="1"/>
  <c r="J443" i="1"/>
  <c r="I443" i="1" s="1"/>
  <c r="K454" i="1"/>
  <c r="H460" i="1"/>
  <c r="K450" i="1"/>
  <c r="J454" i="1"/>
  <c r="I454" i="1" s="1"/>
  <c r="H449" i="1"/>
  <c r="J469" i="1"/>
  <c r="I469" i="1" s="1"/>
  <c r="J475" i="1"/>
  <c r="I475" i="1" s="1"/>
  <c r="J476" i="1"/>
  <c r="I476" i="1" s="1"/>
  <c r="M456" i="1"/>
  <c r="L456" i="1" s="1"/>
  <c r="K460" i="1"/>
  <c r="H466" i="1"/>
  <c r="H470" i="1"/>
  <c r="H474" i="1"/>
  <c r="H476" i="1"/>
  <c r="M460" i="1"/>
  <c r="L460" i="1" s="1"/>
  <c r="J458" i="1"/>
  <c r="H467" i="1"/>
  <c r="H469" i="1"/>
  <c r="G12" i="1"/>
  <c r="G437" i="1"/>
  <c r="F437" i="1"/>
  <c r="E437" i="1"/>
  <c r="D437" i="1"/>
  <c r="C437" i="1"/>
  <c r="G436" i="1"/>
  <c r="F436" i="1"/>
  <c r="E436" i="1"/>
  <c r="D436" i="1"/>
  <c r="C436" i="1"/>
  <c r="G435" i="1"/>
  <c r="F435" i="1"/>
  <c r="E435" i="1"/>
  <c r="D435" i="1"/>
  <c r="C435" i="1"/>
  <c r="G434" i="1"/>
  <c r="F434" i="1"/>
  <c r="E434" i="1"/>
  <c r="D434" i="1"/>
  <c r="C434" i="1"/>
  <c r="G433" i="1"/>
  <c r="F433" i="1"/>
  <c r="E433" i="1"/>
  <c r="D433" i="1"/>
  <c r="C433" i="1"/>
  <c r="G432" i="1"/>
  <c r="F432" i="1"/>
  <c r="E432" i="1"/>
  <c r="D432" i="1"/>
  <c r="C432" i="1"/>
  <c r="G431" i="1"/>
  <c r="F431" i="1"/>
  <c r="E431" i="1"/>
  <c r="D431" i="1"/>
  <c r="C431" i="1"/>
  <c r="G430" i="1"/>
  <c r="F430" i="1"/>
  <c r="E430" i="1"/>
  <c r="D430" i="1"/>
  <c r="C430" i="1"/>
  <c r="G429" i="1"/>
  <c r="F429" i="1"/>
  <c r="E429" i="1"/>
  <c r="D429" i="1"/>
  <c r="C429" i="1"/>
  <c r="G428" i="1"/>
  <c r="F428" i="1"/>
  <c r="E428" i="1"/>
  <c r="D428" i="1"/>
  <c r="C428" i="1"/>
  <c r="G427" i="1"/>
  <c r="F427" i="1"/>
  <c r="E427" i="1"/>
  <c r="D427" i="1"/>
  <c r="C427" i="1"/>
  <c r="G426" i="1"/>
  <c r="F426" i="1"/>
  <c r="E426" i="1"/>
  <c r="D426" i="1"/>
  <c r="C426" i="1"/>
  <c r="G425" i="1"/>
  <c r="F425" i="1"/>
  <c r="E425" i="1"/>
  <c r="D425" i="1"/>
  <c r="C425" i="1"/>
  <c r="G424" i="1"/>
  <c r="F424" i="1"/>
  <c r="E424" i="1"/>
  <c r="D424" i="1"/>
  <c r="C424" i="1"/>
  <c r="G423" i="1"/>
  <c r="F423" i="1"/>
  <c r="E423" i="1"/>
  <c r="D423" i="1"/>
  <c r="C423" i="1"/>
  <c r="G422" i="1"/>
  <c r="F422" i="1"/>
  <c r="E422" i="1"/>
  <c r="D422" i="1"/>
  <c r="C422" i="1"/>
  <c r="G421" i="1"/>
  <c r="F421" i="1"/>
  <c r="E421" i="1"/>
  <c r="D421" i="1"/>
  <c r="C421" i="1"/>
  <c r="G420" i="1"/>
  <c r="F420" i="1"/>
  <c r="E420" i="1"/>
  <c r="D420" i="1"/>
  <c r="C420" i="1"/>
  <c r="G419" i="1"/>
  <c r="F419" i="1"/>
  <c r="E419" i="1"/>
  <c r="D419" i="1"/>
  <c r="C419" i="1"/>
  <c r="G418" i="1"/>
  <c r="F418" i="1"/>
  <c r="E418" i="1"/>
  <c r="D418" i="1"/>
  <c r="C418" i="1"/>
  <c r="G417" i="1"/>
  <c r="F417" i="1"/>
  <c r="E417" i="1"/>
  <c r="D417" i="1"/>
  <c r="C417" i="1"/>
  <c r="G416" i="1"/>
  <c r="F416" i="1"/>
  <c r="E416" i="1"/>
  <c r="D416" i="1"/>
  <c r="C416" i="1"/>
  <c r="G415" i="1"/>
  <c r="F415" i="1"/>
  <c r="E415" i="1"/>
  <c r="D415" i="1"/>
  <c r="C415" i="1"/>
  <c r="G414" i="1"/>
  <c r="F414" i="1"/>
  <c r="E414" i="1"/>
  <c r="D414" i="1"/>
  <c r="C414" i="1"/>
  <c r="G413" i="1"/>
  <c r="F413" i="1"/>
  <c r="E413" i="1"/>
  <c r="D413" i="1"/>
  <c r="C413" i="1"/>
  <c r="G412" i="1"/>
  <c r="F412" i="1"/>
  <c r="E412" i="1"/>
  <c r="D412" i="1"/>
  <c r="C412" i="1"/>
  <c r="G411" i="1"/>
  <c r="F411" i="1"/>
  <c r="E411" i="1"/>
  <c r="D411" i="1"/>
  <c r="C411" i="1"/>
  <c r="G410" i="1"/>
  <c r="F410" i="1"/>
  <c r="E410" i="1"/>
  <c r="D410" i="1"/>
  <c r="C410" i="1"/>
  <c r="G409" i="1"/>
  <c r="F409" i="1"/>
  <c r="E409" i="1"/>
  <c r="D409" i="1"/>
  <c r="C409" i="1"/>
  <c r="G407" i="1"/>
  <c r="F407" i="1"/>
  <c r="E407" i="1"/>
  <c r="D407" i="1"/>
  <c r="C407" i="1"/>
  <c r="G406" i="1"/>
  <c r="F406" i="1"/>
  <c r="E406" i="1"/>
  <c r="D406" i="1"/>
  <c r="C406" i="1"/>
  <c r="G405" i="1"/>
  <c r="F405" i="1"/>
  <c r="E405" i="1"/>
  <c r="D405" i="1"/>
  <c r="C405" i="1"/>
  <c r="G404" i="1"/>
  <c r="F404" i="1"/>
  <c r="E404" i="1"/>
  <c r="D404" i="1"/>
  <c r="C404" i="1"/>
  <c r="G403" i="1"/>
  <c r="F403" i="1"/>
  <c r="E403" i="1"/>
  <c r="D403" i="1"/>
  <c r="C403" i="1"/>
  <c r="G402" i="1"/>
  <c r="F402" i="1"/>
  <c r="E402" i="1"/>
  <c r="D402" i="1"/>
  <c r="C402" i="1"/>
  <c r="G401" i="1"/>
  <c r="F401" i="1"/>
  <c r="E401" i="1"/>
  <c r="D401" i="1"/>
  <c r="C401" i="1"/>
  <c r="G400" i="1"/>
  <c r="F400" i="1"/>
  <c r="E400" i="1"/>
  <c r="D400" i="1"/>
  <c r="C400" i="1"/>
  <c r="G399" i="1"/>
  <c r="F399" i="1"/>
  <c r="E399" i="1"/>
  <c r="D399" i="1"/>
  <c r="C399" i="1"/>
  <c r="G398" i="1"/>
  <c r="F398" i="1"/>
  <c r="E398" i="1"/>
  <c r="D398" i="1"/>
  <c r="C398" i="1"/>
  <c r="G397" i="1"/>
  <c r="F397" i="1"/>
  <c r="E397" i="1"/>
  <c r="D397" i="1"/>
  <c r="C397" i="1"/>
  <c r="G396" i="1"/>
  <c r="F396" i="1"/>
  <c r="E396" i="1"/>
  <c r="D396" i="1"/>
  <c r="C396" i="1"/>
  <c r="G395" i="1"/>
  <c r="F395" i="1"/>
  <c r="E395" i="1"/>
  <c r="D395" i="1"/>
  <c r="C395" i="1"/>
  <c r="G394" i="1"/>
  <c r="F394" i="1"/>
  <c r="E394" i="1"/>
  <c r="D394" i="1"/>
  <c r="C394" i="1"/>
  <c r="G393" i="1"/>
  <c r="F393" i="1"/>
  <c r="E393" i="1"/>
  <c r="D393" i="1"/>
  <c r="C393" i="1"/>
  <c r="G392" i="1"/>
  <c r="F392" i="1"/>
  <c r="E392" i="1"/>
  <c r="D392" i="1"/>
  <c r="C392" i="1"/>
  <c r="G391" i="1"/>
  <c r="F391" i="1"/>
  <c r="E391" i="1"/>
  <c r="D391" i="1"/>
  <c r="C391" i="1"/>
  <c r="G390" i="1"/>
  <c r="F390" i="1"/>
  <c r="E390" i="1"/>
  <c r="D390" i="1"/>
  <c r="C390" i="1"/>
  <c r="G389" i="1"/>
  <c r="F389" i="1"/>
  <c r="E389" i="1"/>
  <c r="D389" i="1"/>
  <c r="C389" i="1"/>
  <c r="G388" i="1"/>
  <c r="F388" i="1"/>
  <c r="E388" i="1"/>
  <c r="D388" i="1"/>
  <c r="C388" i="1"/>
  <c r="G387" i="1"/>
  <c r="F387" i="1"/>
  <c r="E387" i="1"/>
  <c r="D387" i="1"/>
  <c r="C387" i="1"/>
  <c r="G384" i="1"/>
  <c r="F384" i="1"/>
  <c r="E384" i="1"/>
  <c r="D384" i="1"/>
  <c r="C384" i="1"/>
  <c r="G383" i="1"/>
  <c r="F383" i="1"/>
  <c r="E383" i="1"/>
  <c r="D383" i="1"/>
  <c r="C383" i="1"/>
  <c r="G382" i="1"/>
  <c r="F382" i="1"/>
  <c r="E382" i="1"/>
  <c r="D382" i="1"/>
  <c r="C382" i="1"/>
  <c r="G381" i="1"/>
  <c r="F381" i="1"/>
  <c r="E381" i="1"/>
  <c r="D381" i="1"/>
  <c r="C381" i="1"/>
  <c r="G380" i="1"/>
  <c r="F380" i="1"/>
  <c r="E380" i="1"/>
  <c r="D380" i="1"/>
  <c r="C380" i="1"/>
  <c r="G386" i="1"/>
  <c r="F386" i="1"/>
  <c r="E386" i="1"/>
  <c r="D386" i="1"/>
  <c r="C386" i="1"/>
  <c r="G379" i="1"/>
  <c r="F379" i="1"/>
  <c r="E379" i="1"/>
  <c r="D379" i="1"/>
  <c r="C379" i="1"/>
  <c r="G378" i="1"/>
  <c r="F378" i="1"/>
  <c r="E378" i="1"/>
  <c r="D378" i="1"/>
  <c r="C378" i="1"/>
  <c r="G377" i="1"/>
  <c r="F377" i="1"/>
  <c r="E377" i="1"/>
  <c r="D377" i="1"/>
  <c r="C377" i="1"/>
  <c r="G372" i="1"/>
  <c r="F372" i="1"/>
  <c r="E372" i="1"/>
  <c r="D372" i="1"/>
  <c r="C372" i="1"/>
  <c r="G376" i="1"/>
  <c r="F376" i="1"/>
  <c r="E376" i="1"/>
  <c r="D376" i="1"/>
  <c r="C376" i="1"/>
  <c r="G375" i="1"/>
  <c r="F375" i="1"/>
  <c r="E375" i="1"/>
  <c r="D375" i="1"/>
  <c r="C375" i="1"/>
  <c r="G374" i="1"/>
  <c r="F374" i="1"/>
  <c r="E374" i="1"/>
  <c r="D374" i="1"/>
  <c r="C374" i="1"/>
  <c r="G370" i="1"/>
  <c r="F370" i="1"/>
  <c r="E370" i="1"/>
  <c r="D370" i="1"/>
  <c r="C370" i="1"/>
  <c r="G369" i="1"/>
  <c r="F369" i="1"/>
  <c r="E369" i="1"/>
  <c r="D369" i="1"/>
  <c r="C369" i="1"/>
  <c r="G368" i="1"/>
  <c r="F368" i="1"/>
  <c r="E368" i="1"/>
  <c r="D368" i="1"/>
  <c r="C368" i="1"/>
  <c r="G367" i="1"/>
  <c r="F367" i="1"/>
  <c r="E367" i="1"/>
  <c r="D367" i="1"/>
  <c r="C367" i="1"/>
  <c r="G366" i="1"/>
  <c r="F366" i="1"/>
  <c r="E366" i="1"/>
  <c r="D366" i="1"/>
  <c r="C366" i="1"/>
  <c r="G365" i="1"/>
  <c r="F365" i="1"/>
  <c r="E365" i="1"/>
  <c r="D365" i="1"/>
  <c r="C365" i="1"/>
  <c r="G364" i="1"/>
  <c r="F364" i="1"/>
  <c r="E364" i="1"/>
  <c r="D364" i="1"/>
  <c r="C364" i="1"/>
  <c r="G363" i="1"/>
  <c r="F363" i="1"/>
  <c r="E363" i="1"/>
  <c r="D363" i="1"/>
  <c r="C363" i="1"/>
  <c r="G362" i="1"/>
  <c r="F362" i="1"/>
  <c r="E362" i="1"/>
  <c r="D362" i="1"/>
  <c r="C362" i="1"/>
  <c r="G361" i="1"/>
  <c r="F361" i="1"/>
  <c r="E361" i="1"/>
  <c r="D361" i="1"/>
  <c r="C361" i="1"/>
  <c r="G360" i="1"/>
  <c r="F360" i="1"/>
  <c r="E360" i="1"/>
  <c r="D360" i="1"/>
  <c r="C360" i="1"/>
  <c r="G359" i="1"/>
  <c r="F359" i="1"/>
  <c r="E359" i="1"/>
  <c r="D359" i="1"/>
  <c r="C359" i="1"/>
  <c r="G358" i="1"/>
  <c r="F358" i="1"/>
  <c r="E358" i="1"/>
  <c r="D358" i="1"/>
  <c r="C358" i="1"/>
  <c r="G357" i="1"/>
  <c r="F357" i="1"/>
  <c r="E357" i="1"/>
  <c r="D357" i="1"/>
  <c r="C357" i="1"/>
  <c r="G356" i="1"/>
  <c r="F356" i="1"/>
  <c r="E356" i="1"/>
  <c r="D356" i="1"/>
  <c r="C356" i="1"/>
  <c r="G355" i="1"/>
  <c r="F355" i="1"/>
  <c r="E355" i="1"/>
  <c r="D355" i="1"/>
  <c r="C355" i="1"/>
  <c r="G354" i="1"/>
  <c r="F354" i="1"/>
  <c r="E354" i="1"/>
  <c r="D354" i="1"/>
  <c r="C354" i="1"/>
  <c r="G353" i="1"/>
  <c r="F353" i="1"/>
  <c r="E353" i="1"/>
  <c r="D353" i="1"/>
  <c r="C353" i="1"/>
  <c r="G352" i="1"/>
  <c r="F352" i="1"/>
  <c r="E352" i="1"/>
  <c r="D352" i="1"/>
  <c r="C352" i="1"/>
  <c r="G351" i="1"/>
  <c r="F351" i="1"/>
  <c r="E351" i="1"/>
  <c r="D351" i="1"/>
  <c r="C351" i="1"/>
  <c r="G350" i="1"/>
  <c r="F350" i="1"/>
  <c r="E350" i="1"/>
  <c r="D350" i="1"/>
  <c r="C350" i="1"/>
  <c r="G349" i="1"/>
  <c r="F349" i="1"/>
  <c r="E349" i="1"/>
  <c r="D349" i="1"/>
  <c r="C349" i="1"/>
  <c r="G348" i="1"/>
  <c r="F348" i="1"/>
  <c r="E348" i="1"/>
  <c r="D348" i="1"/>
  <c r="C348" i="1"/>
  <c r="G347" i="1"/>
  <c r="F347" i="1"/>
  <c r="E347" i="1"/>
  <c r="D347" i="1"/>
  <c r="C347" i="1"/>
  <c r="G346" i="1"/>
  <c r="F346" i="1"/>
  <c r="E346" i="1"/>
  <c r="D346" i="1"/>
  <c r="C346" i="1"/>
  <c r="G345" i="1"/>
  <c r="F345" i="1"/>
  <c r="E345" i="1"/>
  <c r="D345" i="1"/>
  <c r="C345" i="1"/>
  <c r="G344" i="1"/>
  <c r="F344" i="1"/>
  <c r="E344" i="1"/>
  <c r="D344" i="1"/>
  <c r="C344" i="1"/>
  <c r="G343" i="1"/>
  <c r="F343" i="1"/>
  <c r="E343" i="1"/>
  <c r="D343" i="1"/>
  <c r="C343" i="1"/>
  <c r="G342" i="1"/>
  <c r="F342" i="1"/>
  <c r="E342" i="1"/>
  <c r="D342" i="1"/>
  <c r="C342" i="1"/>
  <c r="G341" i="1"/>
  <c r="F341" i="1"/>
  <c r="E341" i="1"/>
  <c r="D341" i="1"/>
  <c r="C341" i="1"/>
  <c r="G340" i="1"/>
  <c r="F340" i="1"/>
  <c r="E340" i="1"/>
  <c r="D340" i="1"/>
  <c r="C340" i="1"/>
  <c r="G339" i="1"/>
  <c r="F339" i="1"/>
  <c r="E339" i="1"/>
  <c r="D339" i="1"/>
  <c r="C339" i="1"/>
  <c r="G338" i="1"/>
  <c r="F338" i="1"/>
  <c r="E338" i="1"/>
  <c r="D338" i="1"/>
  <c r="C338" i="1"/>
  <c r="G337" i="1"/>
  <c r="F337" i="1"/>
  <c r="E337" i="1"/>
  <c r="D337" i="1"/>
  <c r="C337" i="1"/>
  <c r="G336" i="1"/>
  <c r="F336" i="1"/>
  <c r="E336" i="1"/>
  <c r="D336" i="1"/>
  <c r="C336" i="1"/>
  <c r="G335" i="1"/>
  <c r="F335" i="1"/>
  <c r="E335" i="1"/>
  <c r="D335" i="1"/>
  <c r="C335" i="1"/>
  <c r="G334" i="1"/>
  <c r="F334" i="1"/>
  <c r="E334" i="1"/>
  <c r="D334" i="1"/>
  <c r="C334" i="1"/>
  <c r="G333" i="1"/>
  <c r="F333" i="1"/>
  <c r="E333" i="1"/>
  <c r="D333" i="1"/>
  <c r="C333" i="1"/>
  <c r="G332" i="1"/>
  <c r="F332" i="1"/>
  <c r="E332" i="1"/>
  <c r="D332" i="1"/>
  <c r="C332" i="1"/>
  <c r="G331" i="1"/>
  <c r="F331" i="1"/>
  <c r="E331" i="1"/>
  <c r="D331" i="1"/>
  <c r="C331" i="1"/>
  <c r="G330" i="1"/>
  <c r="F330" i="1"/>
  <c r="E330" i="1"/>
  <c r="D330" i="1"/>
  <c r="C330" i="1"/>
  <c r="G329" i="1"/>
  <c r="F329" i="1"/>
  <c r="E329" i="1"/>
  <c r="D329" i="1"/>
  <c r="C329" i="1"/>
  <c r="G328" i="1"/>
  <c r="F328" i="1"/>
  <c r="E328" i="1"/>
  <c r="D328" i="1"/>
  <c r="C328" i="1"/>
  <c r="G327" i="1"/>
  <c r="F327" i="1"/>
  <c r="E327" i="1"/>
  <c r="D327" i="1"/>
  <c r="C327" i="1"/>
  <c r="G326" i="1"/>
  <c r="F326" i="1"/>
  <c r="E326" i="1"/>
  <c r="D326" i="1"/>
  <c r="C326" i="1"/>
  <c r="G325" i="1"/>
  <c r="F325" i="1"/>
  <c r="E325" i="1"/>
  <c r="D325" i="1"/>
  <c r="C325" i="1"/>
  <c r="G324" i="1"/>
  <c r="F324" i="1"/>
  <c r="E324" i="1"/>
  <c r="D324" i="1"/>
  <c r="C324" i="1"/>
  <c r="G323" i="1"/>
  <c r="F323" i="1"/>
  <c r="E323" i="1"/>
  <c r="D323" i="1"/>
  <c r="C323" i="1"/>
  <c r="G322" i="1"/>
  <c r="F322" i="1"/>
  <c r="E322" i="1"/>
  <c r="D322" i="1"/>
  <c r="C322" i="1"/>
  <c r="G321" i="1"/>
  <c r="F321" i="1"/>
  <c r="E321" i="1"/>
  <c r="D321" i="1"/>
  <c r="C321" i="1"/>
  <c r="G320" i="1"/>
  <c r="F320" i="1"/>
  <c r="E320" i="1"/>
  <c r="D320" i="1"/>
  <c r="C320" i="1"/>
  <c r="G319" i="1"/>
  <c r="F319" i="1"/>
  <c r="E319" i="1"/>
  <c r="D319" i="1"/>
  <c r="C319" i="1"/>
  <c r="G318" i="1"/>
  <c r="F318" i="1"/>
  <c r="E318" i="1"/>
  <c r="D318" i="1"/>
  <c r="C318" i="1"/>
  <c r="G317" i="1"/>
  <c r="F317" i="1"/>
  <c r="E317" i="1"/>
  <c r="D317" i="1"/>
  <c r="C317" i="1"/>
  <c r="G316" i="1"/>
  <c r="F316" i="1"/>
  <c r="E316" i="1"/>
  <c r="D316" i="1"/>
  <c r="C316" i="1"/>
  <c r="G315" i="1"/>
  <c r="F315" i="1"/>
  <c r="E315" i="1"/>
  <c r="D315" i="1"/>
  <c r="C315" i="1"/>
  <c r="G314" i="1"/>
  <c r="F314" i="1"/>
  <c r="E314" i="1"/>
  <c r="D314" i="1"/>
  <c r="C314" i="1"/>
  <c r="G313" i="1"/>
  <c r="F313" i="1"/>
  <c r="E313" i="1"/>
  <c r="D313" i="1"/>
  <c r="C313" i="1"/>
  <c r="G312" i="1"/>
  <c r="F312" i="1"/>
  <c r="E312" i="1"/>
  <c r="D312" i="1"/>
  <c r="C312" i="1"/>
  <c r="G311" i="1"/>
  <c r="F311" i="1"/>
  <c r="E311" i="1"/>
  <c r="D311" i="1"/>
  <c r="C311" i="1"/>
  <c r="G310" i="1"/>
  <c r="F310" i="1"/>
  <c r="E310" i="1"/>
  <c r="D310" i="1"/>
  <c r="C310" i="1"/>
  <c r="G309" i="1"/>
  <c r="F309" i="1"/>
  <c r="E309" i="1"/>
  <c r="D309" i="1"/>
  <c r="C309" i="1"/>
  <c r="G308" i="1"/>
  <c r="F308" i="1"/>
  <c r="E308" i="1"/>
  <c r="D308" i="1"/>
  <c r="C308" i="1"/>
  <c r="G307" i="1"/>
  <c r="F307" i="1"/>
  <c r="E307" i="1"/>
  <c r="D307" i="1"/>
  <c r="C307" i="1"/>
  <c r="G306" i="1"/>
  <c r="F306" i="1"/>
  <c r="E306" i="1"/>
  <c r="D306" i="1"/>
  <c r="C306" i="1"/>
  <c r="G305" i="1"/>
  <c r="F305" i="1"/>
  <c r="E305" i="1"/>
  <c r="D305" i="1"/>
  <c r="C305" i="1"/>
  <c r="G304" i="1"/>
  <c r="F304" i="1"/>
  <c r="E304" i="1"/>
  <c r="D304" i="1"/>
  <c r="C304" i="1"/>
  <c r="G303" i="1"/>
  <c r="F303" i="1"/>
  <c r="E303" i="1"/>
  <c r="D303" i="1"/>
  <c r="C303" i="1"/>
  <c r="G302" i="1"/>
  <c r="F302" i="1"/>
  <c r="E302" i="1"/>
  <c r="D302" i="1"/>
  <c r="C302" i="1"/>
  <c r="G301" i="1"/>
  <c r="F301" i="1"/>
  <c r="E301" i="1"/>
  <c r="D301" i="1"/>
  <c r="C301" i="1"/>
  <c r="G300" i="1"/>
  <c r="F300" i="1"/>
  <c r="E300" i="1"/>
  <c r="D300" i="1"/>
  <c r="C300" i="1"/>
  <c r="G299" i="1"/>
  <c r="F299" i="1"/>
  <c r="E299" i="1"/>
  <c r="D299" i="1"/>
  <c r="C299" i="1"/>
  <c r="G298" i="1"/>
  <c r="F298" i="1"/>
  <c r="E298" i="1"/>
  <c r="D298" i="1"/>
  <c r="C298" i="1"/>
  <c r="G297" i="1"/>
  <c r="F297" i="1"/>
  <c r="E297" i="1"/>
  <c r="D297" i="1"/>
  <c r="C297" i="1"/>
  <c r="G296" i="1"/>
  <c r="F296" i="1"/>
  <c r="E296" i="1"/>
  <c r="D296" i="1"/>
  <c r="C296" i="1"/>
  <c r="G295" i="1"/>
  <c r="F295" i="1"/>
  <c r="E295" i="1"/>
  <c r="D295" i="1"/>
  <c r="C295" i="1"/>
  <c r="G294" i="1"/>
  <c r="F294" i="1"/>
  <c r="E294" i="1"/>
  <c r="D294" i="1"/>
  <c r="C294" i="1"/>
  <c r="G293" i="1"/>
  <c r="F293" i="1"/>
  <c r="E293" i="1"/>
  <c r="D293" i="1"/>
  <c r="C293" i="1"/>
  <c r="G292" i="1"/>
  <c r="F292" i="1"/>
  <c r="E292" i="1"/>
  <c r="D292" i="1"/>
  <c r="C292" i="1"/>
  <c r="G291" i="1"/>
  <c r="F291" i="1"/>
  <c r="E291" i="1"/>
  <c r="D291" i="1"/>
  <c r="C291" i="1"/>
  <c r="G290" i="1"/>
  <c r="F290" i="1"/>
  <c r="E290" i="1"/>
  <c r="D290" i="1"/>
  <c r="C290" i="1"/>
  <c r="G289" i="1"/>
  <c r="F289" i="1"/>
  <c r="E289" i="1"/>
  <c r="D289" i="1"/>
  <c r="C289" i="1"/>
  <c r="G288" i="1"/>
  <c r="F288" i="1"/>
  <c r="E288" i="1"/>
  <c r="D288" i="1"/>
  <c r="C288" i="1"/>
  <c r="G287" i="1"/>
  <c r="F287" i="1"/>
  <c r="E287" i="1"/>
  <c r="D287" i="1"/>
  <c r="C287" i="1"/>
  <c r="G286" i="1"/>
  <c r="F286" i="1"/>
  <c r="E286" i="1"/>
  <c r="D286" i="1"/>
  <c r="C286" i="1"/>
  <c r="G285" i="1"/>
  <c r="F285" i="1"/>
  <c r="E285" i="1"/>
  <c r="D285" i="1"/>
  <c r="C285" i="1"/>
  <c r="G284" i="1"/>
  <c r="F284" i="1"/>
  <c r="E284" i="1"/>
  <c r="D284" i="1"/>
  <c r="C284" i="1"/>
  <c r="G283" i="1"/>
  <c r="F283" i="1"/>
  <c r="E283" i="1"/>
  <c r="D283" i="1"/>
  <c r="C283" i="1"/>
  <c r="G282" i="1"/>
  <c r="F282" i="1"/>
  <c r="E282" i="1"/>
  <c r="D282" i="1"/>
  <c r="C282" i="1"/>
  <c r="G281" i="1"/>
  <c r="F281" i="1"/>
  <c r="E281" i="1"/>
  <c r="D281" i="1"/>
  <c r="C281" i="1"/>
  <c r="G280" i="1"/>
  <c r="F280" i="1"/>
  <c r="E280" i="1"/>
  <c r="D280" i="1"/>
  <c r="C280" i="1"/>
  <c r="G279" i="1"/>
  <c r="F279" i="1"/>
  <c r="E279" i="1"/>
  <c r="D279" i="1"/>
  <c r="C279" i="1"/>
  <c r="G278" i="1"/>
  <c r="F278" i="1"/>
  <c r="E278" i="1"/>
  <c r="D278" i="1"/>
  <c r="C278" i="1"/>
  <c r="G277" i="1"/>
  <c r="F277" i="1"/>
  <c r="E277" i="1"/>
  <c r="D277" i="1"/>
  <c r="C277" i="1"/>
  <c r="G276" i="1"/>
  <c r="F276" i="1"/>
  <c r="E276" i="1"/>
  <c r="D276" i="1"/>
  <c r="C276" i="1"/>
  <c r="G275" i="1"/>
  <c r="F275" i="1"/>
  <c r="E275" i="1"/>
  <c r="D275" i="1"/>
  <c r="C275" i="1"/>
  <c r="G274" i="1"/>
  <c r="F274" i="1"/>
  <c r="E274" i="1"/>
  <c r="D274" i="1"/>
  <c r="C274" i="1"/>
  <c r="G273" i="1"/>
  <c r="F273" i="1"/>
  <c r="E273" i="1"/>
  <c r="D273" i="1"/>
  <c r="C273" i="1"/>
  <c r="G272" i="1"/>
  <c r="F272" i="1"/>
  <c r="E272" i="1"/>
  <c r="D272" i="1"/>
  <c r="C272" i="1"/>
  <c r="G271" i="1"/>
  <c r="F271" i="1"/>
  <c r="E271" i="1"/>
  <c r="D271" i="1"/>
  <c r="C271" i="1"/>
  <c r="G270" i="1"/>
  <c r="F270" i="1"/>
  <c r="E270" i="1"/>
  <c r="D270" i="1"/>
  <c r="C270" i="1"/>
  <c r="G269" i="1"/>
  <c r="F269" i="1"/>
  <c r="E269" i="1"/>
  <c r="D269" i="1"/>
  <c r="C269" i="1"/>
  <c r="G268" i="1"/>
  <c r="F268" i="1"/>
  <c r="E268" i="1"/>
  <c r="D268" i="1"/>
  <c r="C268" i="1"/>
  <c r="G267" i="1"/>
  <c r="F267" i="1"/>
  <c r="E267" i="1"/>
  <c r="D267" i="1"/>
  <c r="C267" i="1"/>
  <c r="G266" i="1"/>
  <c r="F266" i="1"/>
  <c r="E266" i="1"/>
  <c r="D266" i="1"/>
  <c r="C266" i="1"/>
  <c r="G265" i="1"/>
  <c r="F265" i="1"/>
  <c r="E265" i="1"/>
  <c r="D265" i="1"/>
  <c r="C265" i="1"/>
  <c r="G264" i="1"/>
  <c r="F264" i="1"/>
  <c r="E264" i="1"/>
  <c r="D264" i="1"/>
  <c r="C264" i="1"/>
  <c r="G263" i="1"/>
  <c r="F263" i="1"/>
  <c r="E263" i="1"/>
  <c r="D263" i="1"/>
  <c r="C263" i="1"/>
  <c r="G262" i="1"/>
  <c r="F262" i="1"/>
  <c r="E262" i="1"/>
  <c r="D262" i="1"/>
  <c r="C262" i="1"/>
  <c r="G261" i="1"/>
  <c r="F261" i="1"/>
  <c r="E261" i="1"/>
  <c r="D261" i="1"/>
  <c r="C261" i="1"/>
  <c r="G260" i="1"/>
  <c r="F260" i="1"/>
  <c r="E260" i="1"/>
  <c r="D260" i="1"/>
  <c r="C260" i="1"/>
  <c r="G259" i="1"/>
  <c r="F259" i="1"/>
  <c r="E259" i="1"/>
  <c r="D259" i="1"/>
  <c r="C259" i="1"/>
  <c r="G258" i="1"/>
  <c r="F258" i="1"/>
  <c r="E258" i="1"/>
  <c r="D258" i="1"/>
  <c r="C258" i="1"/>
  <c r="G257" i="1"/>
  <c r="F257" i="1"/>
  <c r="E257" i="1"/>
  <c r="D257" i="1"/>
  <c r="C257" i="1"/>
  <c r="G256" i="1"/>
  <c r="F256" i="1"/>
  <c r="E256" i="1"/>
  <c r="D256" i="1"/>
  <c r="C256" i="1"/>
  <c r="G255" i="1"/>
  <c r="F255" i="1"/>
  <c r="E255" i="1"/>
  <c r="D255" i="1"/>
  <c r="C255" i="1"/>
  <c r="G254" i="1"/>
  <c r="F254" i="1"/>
  <c r="E254" i="1"/>
  <c r="D254" i="1"/>
  <c r="C254" i="1"/>
  <c r="G253" i="1"/>
  <c r="F253" i="1"/>
  <c r="E253" i="1"/>
  <c r="D253" i="1"/>
  <c r="C253" i="1"/>
  <c r="G252" i="1"/>
  <c r="F252" i="1"/>
  <c r="E252" i="1"/>
  <c r="D252" i="1"/>
  <c r="C252" i="1"/>
  <c r="G251" i="1"/>
  <c r="F251" i="1"/>
  <c r="E251" i="1"/>
  <c r="D251" i="1"/>
  <c r="C251" i="1"/>
  <c r="G250" i="1"/>
  <c r="F250" i="1"/>
  <c r="E250" i="1"/>
  <c r="D250" i="1"/>
  <c r="C250" i="1"/>
  <c r="G249" i="1"/>
  <c r="F249" i="1"/>
  <c r="E249" i="1"/>
  <c r="D249" i="1"/>
  <c r="C249" i="1"/>
  <c r="G248" i="1"/>
  <c r="F248" i="1"/>
  <c r="E248" i="1"/>
  <c r="D248" i="1"/>
  <c r="C248" i="1"/>
  <c r="G247" i="1"/>
  <c r="F247" i="1"/>
  <c r="E247" i="1"/>
  <c r="D247" i="1"/>
  <c r="C247" i="1"/>
  <c r="G246" i="1"/>
  <c r="F246" i="1"/>
  <c r="E246" i="1"/>
  <c r="D246" i="1"/>
  <c r="C246" i="1"/>
  <c r="G245" i="1"/>
  <c r="F245" i="1"/>
  <c r="E245" i="1"/>
  <c r="D245" i="1"/>
  <c r="C245" i="1"/>
  <c r="G244" i="1"/>
  <c r="F244" i="1"/>
  <c r="E244" i="1"/>
  <c r="D244" i="1"/>
  <c r="C244" i="1"/>
  <c r="G243" i="1"/>
  <c r="F243" i="1"/>
  <c r="E243" i="1"/>
  <c r="D243" i="1"/>
  <c r="C243" i="1"/>
  <c r="G242" i="1"/>
  <c r="F242" i="1"/>
  <c r="E242" i="1"/>
  <c r="D242" i="1"/>
  <c r="C242" i="1"/>
  <c r="G241" i="1"/>
  <c r="F241" i="1"/>
  <c r="E241" i="1"/>
  <c r="D241" i="1"/>
  <c r="C241" i="1"/>
  <c r="G240" i="1"/>
  <c r="F240" i="1"/>
  <c r="E240" i="1"/>
  <c r="D240" i="1"/>
  <c r="C240" i="1"/>
  <c r="G239" i="1"/>
  <c r="F239" i="1"/>
  <c r="E239" i="1"/>
  <c r="D239" i="1"/>
  <c r="C239" i="1"/>
  <c r="G238" i="1"/>
  <c r="F238" i="1"/>
  <c r="E238" i="1"/>
  <c r="D238" i="1"/>
  <c r="C238" i="1"/>
  <c r="G237" i="1"/>
  <c r="F237" i="1"/>
  <c r="E237" i="1"/>
  <c r="D237" i="1"/>
  <c r="C237" i="1"/>
  <c r="G236" i="1"/>
  <c r="F236" i="1"/>
  <c r="E236" i="1"/>
  <c r="D236" i="1"/>
  <c r="C236" i="1"/>
  <c r="G235" i="1"/>
  <c r="F235" i="1"/>
  <c r="E235" i="1"/>
  <c r="D235" i="1"/>
  <c r="C235" i="1"/>
  <c r="G234" i="1"/>
  <c r="F234" i="1"/>
  <c r="E234" i="1"/>
  <c r="D234" i="1"/>
  <c r="C234" i="1"/>
  <c r="G233" i="1"/>
  <c r="F233" i="1"/>
  <c r="E233" i="1"/>
  <c r="D233" i="1"/>
  <c r="C233" i="1"/>
  <c r="G232" i="1"/>
  <c r="F232" i="1"/>
  <c r="E232" i="1"/>
  <c r="D232" i="1"/>
  <c r="C232" i="1"/>
  <c r="G231" i="1"/>
  <c r="F231" i="1"/>
  <c r="E231" i="1"/>
  <c r="D231" i="1"/>
  <c r="C231" i="1"/>
  <c r="G230" i="1"/>
  <c r="F230" i="1"/>
  <c r="E230" i="1"/>
  <c r="D230" i="1"/>
  <c r="C230" i="1"/>
  <c r="G229" i="1"/>
  <c r="F229" i="1"/>
  <c r="E229" i="1"/>
  <c r="D229" i="1"/>
  <c r="C229" i="1"/>
  <c r="G228" i="1"/>
  <c r="F228" i="1"/>
  <c r="E228" i="1"/>
  <c r="D228" i="1"/>
  <c r="C228" i="1"/>
  <c r="G227" i="1"/>
  <c r="F227" i="1"/>
  <c r="E227" i="1"/>
  <c r="D227" i="1"/>
  <c r="C227" i="1"/>
  <c r="G226" i="1"/>
  <c r="F226" i="1"/>
  <c r="E226" i="1"/>
  <c r="D226" i="1"/>
  <c r="C226" i="1"/>
  <c r="G225" i="1"/>
  <c r="F225" i="1"/>
  <c r="E225" i="1"/>
  <c r="D225" i="1"/>
  <c r="C225" i="1"/>
  <c r="G224" i="1"/>
  <c r="F224" i="1"/>
  <c r="E224" i="1"/>
  <c r="D224" i="1"/>
  <c r="C224" i="1"/>
  <c r="G223" i="1"/>
  <c r="F223" i="1"/>
  <c r="E223" i="1"/>
  <c r="D223" i="1"/>
  <c r="C223" i="1"/>
  <c r="G222" i="1"/>
  <c r="F222" i="1"/>
  <c r="E222" i="1"/>
  <c r="D222" i="1"/>
  <c r="C222" i="1"/>
  <c r="G221" i="1"/>
  <c r="F221" i="1"/>
  <c r="E221" i="1"/>
  <c r="D221" i="1"/>
  <c r="C221" i="1"/>
  <c r="G220" i="1"/>
  <c r="F220" i="1"/>
  <c r="E220" i="1"/>
  <c r="D220" i="1"/>
  <c r="C220" i="1"/>
  <c r="G219" i="1"/>
  <c r="F219" i="1"/>
  <c r="E219" i="1"/>
  <c r="D219" i="1"/>
  <c r="C219" i="1"/>
  <c r="G218" i="1"/>
  <c r="F218" i="1"/>
  <c r="E218" i="1"/>
  <c r="D218" i="1"/>
  <c r="C218" i="1"/>
  <c r="G217" i="1"/>
  <c r="F217" i="1"/>
  <c r="E217" i="1"/>
  <c r="D217" i="1"/>
  <c r="C217" i="1"/>
  <c r="G216" i="1"/>
  <c r="F216" i="1"/>
  <c r="E216" i="1"/>
  <c r="D216" i="1"/>
  <c r="C216" i="1"/>
  <c r="G215" i="1"/>
  <c r="F215" i="1"/>
  <c r="E215" i="1"/>
  <c r="D215" i="1"/>
  <c r="C215" i="1"/>
  <c r="G214" i="1"/>
  <c r="F214" i="1"/>
  <c r="E214" i="1"/>
  <c r="D214" i="1"/>
  <c r="C214" i="1"/>
  <c r="G213" i="1"/>
  <c r="F213" i="1"/>
  <c r="E213" i="1"/>
  <c r="D213" i="1"/>
  <c r="C213" i="1"/>
  <c r="G212" i="1"/>
  <c r="F212" i="1"/>
  <c r="E212" i="1"/>
  <c r="D212" i="1"/>
  <c r="C212" i="1"/>
  <c r="G211" i="1"/>
  <c r="F211" i="1"/>
  <c r="E211" i="1"/>
  <c r="D211" i="1"/>
  <c r="C211" i="1"/>
  <c r="G210" i="1"/>
  <c r="F210" i="1"/>
  <c r="E210" i="1"/>
  <c r="D210" i="1"/>
  <c r="C210" i="1"/>
  <c r="G209" i="1"/>
  <c r="F209" i="1"/>
  <c r="E209" i="1"/>
  <c r="D209" i="1"/>
  <c r="C209" i="1"/>
  <c r="G208" i="1"/>
  <c r="F208" i="1"/>
  <c r="E208" i="1"/>
  <c r="D208" i="1"/>
  <c r="C208" i="1"/>
  <c r="G207" i="1"/>
  <c r="F207" i="1"/>
  <c r="E207" i="1"/>
  <c r="D207" i="1"/>
  <c r="C207" i="1"/>
  <c r="G206" i="1"/>
  <c r="F206" i="1"/>
  <c r="E206" i="1"/>
  <c r="D206" i="1"/>
  <c r="C206" i="1"/>
  <c r="G205" i="1"/>
  <c r="F205" i="1"/>
  <c r="E205" i="1"/>
  <c r="D205" i="1"/>
  <c r="C205" i="1"/>
  <c r="G204" i="1"/>
  <c r="F204" i="1"/>
  <c r="E204" i="1"/>
  <c r="D204" i="1"/>
  <c r="C204" i="1"/>
  <c r="G203" i="1"/>
  <c r="F203" i="1"/>
  <c r="E203" i="1"/>
  <c r="D203" i="1"/>
  <c r="C203" i="1"/>
  <c r="G202" i="1"/>
  <c r="F202" i="1"/>
  <c r="E202" i="1"/>
  <c r="D202" i="1"/>
  <c r="C202" i="1"/>
  <c r="G201" i="1"/>
  <c r="F201" i="1"/>
  <c r="E201" i="1"/>
  <c r="D201" i="1"/>
  <c r="C201" i="1"/>
  <c r="G200" i="1"/>
  <c r="F200" i="1"/>
  <c r="E200" i="1"/>
  <c r="D200" i="1"/>
  <c r="C200" i="1"/>
  <c r="G199" i="1"/>
  <c r="F199" i="1"/>
  <c r="E199" i="1"/>
  <c r="D199" i="1"/>
  <c r="C199" i="1"/>
  <c r="G198" i="1"/>
  <c r="F198" i="1"/>
  <c r="E198" i="1"/>
  <c r="D198" i="1"/>
  <c r="C198" i="1"/>
  <c r="G197" i="1"/>
  <c r="F197" i="1"/>
  <c r="E197" i="1"/>
  <c r="D197" i="1"/>
  <c r="C197" i="1"/>
  <c r="G196" i="1"/>
  <c r="F196" i="1"/>
  <c r="E196" i="1"/>
  <c r="D196" i="1"/>
  <c r="C196" i="1"/>
  <c r="G195" i="1"/>
  <c r="F195" i="1"/>
  <c r="E195" i="1"/>
  <c r="D195" i="1"/>
  <c r="C195" i="1"/>
  <c r="G194" i="1"/>
  <c r="F194" i="1"/>
  <c r="E194" i="1"/>
  <c r="D194" i="1"/>
  <c r="C194" i="1"/>
  <c r="G193" i="1"/>
  <c r="F193" i="1"/>
  <c r="E193" i="1"/>
  <c r="D193" i="1"/>
  <c r="C193" i="1"/>
  <c r="G192" i="1"/>
  <c r="F192" i="1"/>
  <c r="E192" i="1"/>
  <c r="D192" i="1"/>
  <c r="C192" i="1"/>
  <c r="G191" i="1"/>
  <c r="F191" i="1"/>
  <c r="E191" i="1"/>
  <c r="D191" i="1"/>
  <c r="C191" i="1"/>
  <c r="G190" i="1"/>
  <c r="F190" i="1"/>
  <c r="E190" i="1"/>
  <c r="D190" i="1"/>
  <c r="C190" i="1"/>
  <c r="G189" i="1"/>
  <c r="F189" i="1"/>
  <c r="E189" i="1"/>
  <c r="D189" i="1"/>
  <c r="C189" i="1"/>
  <c r="G188" i="1"/>
  <c r="F188" i="1"/>
  <c r="E188" i="1"/>
  <c r="D188" i="1"/>
  <c r="C188" i="1"/>
  <c r="G187" i="1"/>
  <c r="F187" i="1"/>
  <c r="E187" i="1"/>
  <c r="D187" i="1"/>
  <c r="C187" i="1"/>
  <c r="G186" i="1"/>
  <c r="F186" i="1"/>
  <c r="E186" i="1"/>
  <c r="D186" i="1"/>
  <c r="C186" i="1"/>
  <c r="G185" i="1"/>
  <c r="F185" i="1"/>
  <c r="E185" i="1"/>
  <c r="D185" i="1"/>
  <c r="C185" i="1"/>
  <c r="G184" i="1"/>
  <c r="F184" i="1"/>
  <c r="E184" i="1"/>
  <c r="D184" i="1"/>
  <c r="C184" i="1"/>
  <c r="G183" i="1"/>
  <c r="F183" i="1"/>
  <c r="E183" i="1"/>
  <c r="D183" i="1"/>
  <c r="C183" i="1"/>
  <c r="G182" i="1"/>
  <c r="F182" i="1"/>
  <c r="E182" i="1"/>
  <c r="D182" i="1"/>
  <c r="C182" i="1"/>
  <c r="G181" i="1"/>
  <c r="F181" i="1"/>
  <c r="E181" i="1"/>
  <c r="D181" i="1"/>
  <c r="C181" i="1"/>
  <c r="G180" i="1"/>
  <c r="F180" i="1"/>
  <c r="E180" i="1"/>
  <c r="D180" i="1"/>
  <c r="C180" i="1"/>
  <c r="G179" i="1"/>
  <c r="F179" i="1"/>
  <c r="E179" i="1"/>
  <c r="D179" i="1"/>
  <c r="C179" i="1"/>
  <c r="G178" i="1"/>
  <c r="F178" i="1"/>
  <c r="E178" i="1"/>
  <c r="D178" i="1"/>
  <c r="C178" i="1"/>
  <c r="G177" i="1"/>
  <c r="F177" i="1"/>
  <c r="E177" i="1"/>
  <c r="D177" i="1"/>
  <c r="C177" i="1"/>
  <c r="G176" i="1"/>
  <c r="F176" i="1"/>
  <c r="E176" i="1"/>
  <c r="D176" i="1"/>
  <c r="C176" i="1"/>
  <c r="G175" i="1"/>
  <c r="F175" i="1"/>
  <c r="E175" i="1"/>
  <c r="D175" i="1"/>
  <c r="C175" i="1"/>
  <c r="G174" i="1"/>
  <c r="F174" i="1"/>
  <c r="E174" i="1"/>
  <c r="D174" i="1"/>
  <c r="C174" i="1"/>
  <c r="G173" i="1"/>
  <c r="F173" i="1"/>
  <c r="E173" i="1"/>
  <c r="D173" i="1"/>
  <c r="C173" i="1"/>
  <c r="G172" i="1"/>
  <c r="F172" i="1"/>
  <c r="E172" i="1"/>
  <c r="D172" i="1"/>
  <c r="C172" i="1"/>
  <c r="G171" i="1"/>
  <c r="F171" i="1"/>
  <c r="E171" i="1"/>
  <c r="D171" i="1"/>
  <c r="C171" i="1"/>
  <c r="G170" i="1"/>
  <c r="F170" i="1"/>
  <c r="E170" i="1"/>
  <c r="D170" i="1"/>
  <c r="C170" i="1"/>
  <c r="G169" i="1"/>
  <c r="F169" i="1"/>
  <c r="E169" i="1"/>
  <c r="D169" i="1"/>
  <c r="C169" i="1"/>
  <c r="G168" i="1"/>
  <c r="F168" i="1"/>
  <c r="E168" i="1"/>
  <c r="D168" i="1"/>
  <c r="C168" i="1"/>
  <c r="G167" i="1"/>
  <c r="F167" i="1"/>
  <c r="E167" i="1"/>
  <c r="D167" i="1"/>
  <c r="C167" i="1"/>
  <c r="G166" i="1"/>
  <c r="F166" i="1"/>
  <c r="E166" i="1"/>
  <c r="D166" i="1"/>
  <c r="C166" i="1"/>
  <c r="G165" i="1"/>
  <c r="F165" i="1"/>
  <c r="E165" i="1"/>
  <c r="D165" i="1"/>
  <c r="C165" i="1"/>
  <c r="G164" i="1"/>
  <c r="F164" i="1"/>
  <c r="E164" i="1"/>
  <c r="D164" i="1"/>
  <c r="C164" i="1"/>
  <c r="G163" i="1"/>
  <c r="F163" i="1"/>
  <c r="E163" i="1"/>
  <c r="D163" i="1"/>
  <c r="C163" i="1"/>
  <c r="G162" i="1"/>
  <c r="F162" i="1"/>
  <c r="E162" i="1"/>
  <c r="D162" i="1"/>
  <c r="C162" i="1"/>
  <c r="G161" i="1"/>
  <c r="F161" i="1"/>
  <c r="E161" i="1"/>
  <c r="D161" i="1"/>
  <c r="C161" i="1"/>
  <c r="G160" i="1"/>
  <c r="F160" i="1"/>
  <c r="E160" i="1"/>
  <c r="D160" i="1"/>
  <c r="C160" i="1"/>
  <c r="G159" i="1"/>
  <c r="F159" i="1"/>
  <c r="E159" i="1"/>
  <c r="D159" i="1"/>
  <c r="C159" i="1"/>
  <c r="G158" i="1"/>
  <c r="F158" i="1"/>
  <c r="E158" i="1"/>
  <c r="D158" i="1"/>
  <c r="C158" i="1"/>
  <c r="G157" i="1"/>
  <c r="F157" i="1"/>
  <c r="E157" i="1"/>
  <c r="D157" i="1"/>
  <c r="C157" i="1"/>
  <c r="G156" i="1"/>
  <c r="F156" i="1"/>
  <c r="E156" i="1"/>
  <c r="D156" i="1"/>
  <c r="C156" i="1"/>
  <c r="G155" i="1"/>
  <c r="F155" i="1"/>
  <c r="E155" i="1"/>
  <c r="D155" i="1"/>
  <c r="C155" i="1"/>
  <c r="G154" i="1"/>
  <c r="F154" i="1"/>
  <c r="E154" i="1"/>
  <c r="D154" i="1"/>
  <c r="C154" i="1"/>
  <c r="G153" i="1"/>
  <c r="F153" i="1"/>
  <c r="E153" i="1"/>
  <c r="D153" i="1"/>
  <c r="C153" i="1"/>
  <c r="G152" i="1"/>
  <c r="F152" i="1"/>
  <c r="E152" i="1"/>
  <c r="D152" i="1"/>
  <c r="C152" i="1"/>
  <c r="G151" i="1"/>
  <c r="F151" i="1"/>
  <c r="E151" i="1"/>
  <c r="D151" i="1"/>
  <c r="C151" i="1"/>
  <c r="G150" i="1"/>
  <c r="F150" i="1"/>
  <c r="E150" i="1"/>
  <c r="D150" i="1"/>
  <c r="C150" i="1"/>
  <c r="G149" i="1"/>
  <c r="F149" i="1"/>
  <c r="E149" i="1"/>
  <c r="D149" i="1"/>
  <c r="C149" i="1"/>
  <c r="G148" i="1"/>
  <c r="F148" i="1"/>
  <c r="E148" i="1"/>
  <c r="D148" i="1"/>
  <c r="C148" i="1"/>
  <c r="G147" i="1"/>
  <c r="F147" i="1"/>
  <c r="E147" i="1"/>
  <c r="D147" i="1"/>
  <c r="C147" i="1"/>
  <c r="G146" i="1"/>
  <c r="F146" i="1"/>
  <c r="E146" i="1"/>
  <c r="D146" i="1"/>
  <c r="C146" i="1"/>
  <c r="G145" i="1"/>
  <c r="F145" i="1"/>
  <c r="E145" i="1"/>
  <c r="D145" i="1"/>
  <c r="C145" i="1"/>
  <c r="G144" i="1"/>
  <c r="F144" i="1"/>
  <c r="E144" i="1"/>
  <c r="D144" i="1"/>
  <c r="C144" i="1"/>
  <c r="G141" i="1"/>
  <c r="F141" i="1"/>
  <c r="E141" i="1"/>
  <c r="D141" i="1"/>
  <c r="C141" i="1"/>
  <c r="G140" i="1"/>
  <c r="F140" i="1"/>
  <c r="E140" i="1"/>
  <c r="D140" i="1"/>
  <c r="C140" i="1"/>
  <c r="G143" i="1"/>
  <c r="F143" i="1"/>
  <c r="E143" i="1"/>
  <c r="D143" i="1"/>
  <c r="C143" i="1"/>
  <c r="G142" i="1"/>
  <c r="F142" i="1"/>
  <c r="E142" i="1"/>
  <c r="D142" i="1"/>
  <c r="C142" i="1"/>
  <c r="G139" i="1"/>
  <c r="F139" i="1"/>
  <c r="E139" i="1"/>
  <c r="D139" i="1"/>
  <c r="C139" i="1"/>
  <c r="G138" i="1"/>
  <c r="F138" i="1"/>
  <c r="E138" i="1"/>
  <c r="D138" i="1"/>
  <c r="C138" i="1"/>
  <c r="G137" i="1"/>
  <c r="F137" i="1"/>
  <c r="E137" i="1"/>
  <c r="D137" i="1"/>
  <c r="C137" i="1"/>
  <c r="G136" i="1"/>
  <c r="F136" i="1"/>
  <c r="E136" i="1"/>
  <c r="D136" i="1"/>
  <c r="C136" i="1"/>
  <c r="G135" i="1"/>
  <c r="F135" i="1"/>
  <c r="E135" i="1"/>
  <c r="D135" i="1"/>
  <c r="C135" i="1"/>
  <c r="G134" i="1"/>
  <c r="F134" i="1"/>
  <c r="E134" i="1"/>
  <c r="D134" i="1"/>
  <c r="C134" i="1"/>
  <c r="G133" i="1"/>
  <c r="F133" i="1"/>
  <c r="E133" i="1"/>
  <c r="D133" i="1"/>
  <c r="C133" i="1"/>
  <c r="G132" i="1"/>
  <c r="F132" i="1"/>
  <c r="E132" i="1"/>
  <c r="D132" i="1"/>
  <c r="C132" i="1"/>
  <c r="G131" i="1"/>
  <c r="F131" i="1"/>
  <c r="E131" i="1"/>
  <c r="D131" i="1"/>
  <c r="C131" i="1"/>
  <c r="G130" i="1"/>
  <c r="F130" i="1"/>
  <c r="E130" i="1"/>
  <c r="D130" i="1"/>
  <c r="C130" i="1"/>
  <c r="G129" i="1"/>
  <c r="F129" i="1"/>
  <c r="E129" i="1"/>
  <c r="D129" i="1"/>
  <c r="C129" i="1"/>
  <c r="G128" i="1"/>
  <c r="F128" i="1"/>
  <c r="E128" i="1"/>
  <c r="D128" i="1"/>
  <c r="C128" i="1"/>
  <c r="G127" i="1"/>
  <c r="F127" i="1"/>
  <c r="E127" i="1"/>
  <c r="D127" i="1"/>
  <c r="C127" i="1"/>
  <c r="G126" i="1"/>
  <c r="F126" i="1"/>
  <c r="E126" i="1"/>
  <c r="D126" i="1"/>
  <c r="C126" i="1"/>
  <c r="G125" i="1"/>
  <c r="F125" i="1"/>
  <c r="E125" i="1"/>
  <c r="D125" i="1"/>
  <c r="C125" i="1"/>
  <c r="G124" i="1"/>
  <c r="F124" i="1"/>
  <c r="E124" i="1"/>
  <c r="D124" i="1"/>
  <c r="C124" i="1"/>
  <c r="G123" i="1"/>
  <c r="F123" i="1"/>
  <c r="E123" i="1"/>
  <c r="D123" i="1"/>
  <c r="C123" i="1"/>
  <c r="G121" i="1"/>
  <c r="F121" i="1"/>
  <c r="E121" i="1"/>
  <c r="D121" i="1"/>
  <c r="C121" i="1"/>
  <c r="G120" i="1"/>
  <c r="F120" i="1"/>
  <c r="E120" i="1"/>
  <c r="D120" i="1"/>
  <c r="C120" i="1"/>
  <c r="G119" i="1"/>
  <c r="F119" i="1"/>
  <c r="E119" i="1"/>
  <c r="D119" i="1"/>
  <c r="C119" i="1"/>
  <c r="G118" i="1"/>
  <c r="F118" i="1"/>
  <c r="E118" i="1"/>
  <c r="D118" i="1"/>
  <c r="C118" i="1"/>
  <c r="G117" i="1"/>
  <c r="F117" i="1"/>
  <c r="E117" i="1"/>
  <c r="D117" i="1"/>
  <c r="C117" i="1"/>
  <c r="G116" i="1"/>
  <c r="F116" i="1"/>
  <c r="E116" i="1"/>
  <c r="D116" i="1"/>
  <c r="C116" i="1"/>
  <c r="G115" i="1"/>
  <c r="F115" i="1"/>
  <c r="E115" i="1"/>
  <c r="D115" i="1"/>
  <c r="C115" i="1"/>
  <c r="G114" i="1"/>
  <c r="F114" i="1"/>
  <c r="E114" i="1"/>
  <c r="D114" i="1"/>
  <c r="C114" i="1"/>
  <c r="G113" i="1"/>
  <c r="F113" i="1"/>
  <c r="E113" i="1"/>
  <c r="D113" i="1"/>
  <c r="C113" i="1"/>
  <c r="G112" i="1"/>
  <c r="F112" i="1"/>
  <c r="E112" i="1"/>
  <c r="D112" i="1"/>
  <c r="C112" i="1"/>
  <c r="G111" i="1"/>
  <c r="F111" i="1"/>
  <c r="E111" i="1"/>
  <c r="D111" i="1"/>
  <c r="C111" i="1"/>
  <c r="G110" i="1"/>
  <c r="F110" i="1"/>
  <c r="E110" i="1"/>
  <c r="D110" i="1"/>
  <c r="C110" i="1"/>
  <c r="G109" i="1"/>
  <c r="F109" i="1"/>
  <c r="E109" i="1"/>
  <c r="D109" i="1"/>
  <c r="C109" i="1"/>
  <c r="G108" i="1"/>
  <c r="F108" i="1"/>
  <c r="E108" i="1"/>
  <c r="D108" i="1"/>
  <c r="C108" i="1"/>
  <c r="G107" i="1"/>
  <c r="F107" i="1"/>
  <c r="E107" i="1"/>
  <c r="D107" i="1"/>
  <c r="C107" i="1"/>
  <c r="G106" i="1"/>
  <c r="F106" i="1"/>
  <c r="E106" i="1"/>
  <c r="D106" i="1"/>
  <c r="C106" i="1"/>
  <c r="G105" i="1"/>
  <c r="F105" i="1"/>
  <c r="E105" i="1"/>
  <c r="D105" i="1"/>
  <c r="C105" i="1"/>
  <c r="G104" i="1"/>
  <c r="F104" i="1"/>
  <c r="E104" i="1"/>
  <c r="D104" i="1"/>
  <c r="C104" i="1"/>
  <c r="G103" i="1"/>
  <c r="F103" i="1"/>
  <c r="E103" i="1"/>
  <c r="D103" i="1"/>
  <c r="C103" i="1"/>
  <c r="G102" i="1"/>
  <c r="F102" i="1"/>
  <c r="E102" i="1"/>
  <c r="D102" i="1"/>
  <c r="C102" i="1"/>
  <c r="G101" i="1"/>
  <c r="F101" i="1"/>
  <c r="E101" i="1"/>
  <c r="D101" i="1"/>
  <c r="C101" i="1"/>
  <c r="G100" i="1"/>
  <c r="F100" i="1"/>
  <c r="E100" i="1"/>
  <c r="D100" i="1"/>
  <c r="C100" i="1"/>
  <c r="G99" i="1"/>
  <c r="F99" i="1"/>
  <c r="E99" i="1"/>
  <c r="D99" i="1"/>
  <c r="C99" i="1"/>
  <c r="G98" i="1"/>
  <c r="F98" i="1"/>
  <c r="E98" i="1"/>
  <c r="D98" i="1"/>
  <c r="C98" i="1"/>
  <c r="G97" i="1"/>
  <c r="F97" i="1"/>
  <c r="E97" i="1"/>
  <c r="D97" i="1"/>
  <c r="C97" i="1"/>
  <c r="G96" i="1"/>
  <c r="F96" i="1"/>
  <c r="E96" i="1"/>
  <c r="D96" i="1"/>
  <c r="C96" i="1"/>
  <c r="G95" i="1"/>
  <c r="F95" i="1"/>
  <c r="E95" i="1"/>
  <c r="D95" i="1"/>
  <c r="C95" i="1"/>
  <c r="G94" i="1"/>
  <c r="F94" i="1"/>
  <c r="E94" i="1"/>
  <c r="D94" i="1"/>
  <c r="C94" i="1"/>
  <c r="G93" i="1"/>
  <c r="F93" i="1"/>
  <c r="E93" i="1"/>
  <c r="D93" i="1"/>
  <c r="C93" i="1"/>
  <c r="G92" i="1"/>
  <c r="F92" i="1"/>
  <c r="E92" i="1"/>
  <c r="D92" i="1"/>
  <c r="C92" i="1"/>
  <c r="G91" i="1"/>
  <c r="F91" i="1"/>
  <c r="E91" i="1"/>
  <c r="D91" i="1"/>
  <c r="C91" i="1"/>
  <c r="G90" i="1"/>
  <c r="F90" i="1"/>
  <c r="E90" i="1"/>
  <c r="D90" i="1"/>
  <c r="C90" i="1"/>
  <c r="G89" i="1"/>
  <c r="F89" i="1"/>
  <c r="E89" i="1"/>
  <c r="D89" i="1"/>
  <c r="C89" i="1"/>
  <c r="G88" i="1"/>
  <c r="F88" i="1"/>
  <c r="E88" i="1"/>
  <c r="D88" i="1"/>
  <c r="C88" i="1"/>
  <c r="G87" i="1"/>
  <c r="F87" i="1"/>
  <c r="E87" i="1"/>
  <c r="D87" i="1"/>
  <c r="C87" i="1"/>
  <c r="G86" i="1"/>
  <c r="F86" i="1"/>
  <c r="E86" i="1"/>
  <c r="D86" i="1"/>
  <c r="C86" i="1"/>
  <c r="G85" i="1"/>
  <c r="F85" i="1"/>
  <c r="E85" i="1"/>
  <c r="D85" i="1"/>
  <c r="C85" i="1"/>
  <c r="G84" i="1"/>
  <c r="F84" i="1"/>
  <c r="E84" i="1"/>
  <c r="D84" i="1"/>
  <c r="C84" i="1"/>
  <c r="G83" i="1"/>
  <c r="F83" i="1"/>
  <c r="E83" i="1"/>
  <c r="D83" i="1"/>
  <c r="C83" i="1"/>
  <c r="G82" i="1"/>
  <c r="F82" i="1"/>
  <c r="E82" i="1"/>
  <c r="D82" i="1"/>
  <c r="C82" i="1"/>
  <c r="G81" i="1"/>
  <c r="F81" i="1"/>
  <c r="E81" i="1"/>
  <c r="D81" i="1"/>
  <c r="C81" i="1"/>
  <c r="G80" i="1"/>
  <c r="F80" i="1"/>
  <c r="E80" i="1"/>
  <c r="D80" i="1"/>
  <c r="C80" i="1"/>
  <c r="G79" i="1"/>
  <c r="F79" i="1"/>
  <c r="E79" i="1"/>
  <c r="D79" i="1"/>
  <c r="C79" i="1"/>
  <c r="G78" i="1"/>
  <c r="F78" i="1"/>
  <c r="E78" i="1"/>
  <c r="D78" i="1"/>
  <c r="C78" i="1"/>
  <c r="G77" i="1"/>
  <c r="F77" i="1"/>
  <c r="E77" i="1"/>
  <c r="D77" i="1"/>
  <c r="C77" i="1"/>
  <c r="G76" i="1"/>
  <c r="F76" i="1"/>
  <c r="E76" i="1"/>
  <c r="D76" i="1"/>
  <c r="C76" i="1"/>
  <c r="G75" i="1"/>
  <c r="F75" i="1"/>
  <c r="E75" i="1"/>
  <c r="D75" i="1"/>
  <c r="C75" i="1"/>
  <c r="G74" i="1"/>
  <c r="F74" i="1"/>
  <c r="E74" i="1"/>
  <c r="D74" i="1"/>
  <c r="C74" i="1"/>
  <c r="G73" i="1"/>
  <c r="F73" i="1"/>
  <c r="E73" i="1"/>
  <c r="D73" i="1"/>
  <c r="C73" i="1"/>
  <c r="G72" i="1"/>
  <c r="F72" i="1"/>
  <c r="E72" i="1"/>
  <c r="D72" i="1"/>
  <c r="C72" i="1"/>
  <c r="G71" i="1"/>
  <c r="F71" i="1"/>
  <c r="E71" i="1"/>
  <c r="D71" i="1"/>
  <c r="C71" i="1"/>
  <c r="G70" i="1"/>
  <c r="F70" i="1"/>
  <c r="E70" i="1"/>
  <c r="D70" i="1"/>
  <c r="C70" i="1"/>
  <c r="G69" i="1"/>
  <c r="F69" i="1"/>
  <c r="E69" i="1"/>
  <c r="D69" i="1"/>
  <c r="C69" i="1"/>
  <c r="G68" i="1"/>
  <c r="F68" i="1"/>
  <c r="E68" i="1"/>
  <c r="D68" i="1"/>
  <c r="C68" i="1"/>
  <c r="G67" i="1"/>
  <c r="F67" i="1"/>
  <c r="E67" i="1"/>
  <c r="D67" i="1"/>
  <c r="C67" i="1"/>
  <c r="G66" i="1"/>
  <c r="F66" i="1"/>
  <c r="E66" i="1"/>
  <c r="D66" i="1"/>
  <c r="C66" i="1"/>
  <c r="G65" i="1"/>
  <c r="F65" i="1"/>
  <c r="E65" i="1"/>
  <c r="D65" i="1"/>
  <c r="C65" i="1"/>
  <c r="G64" i="1"/>
  <c r="F64" i="1"/>
  <c r="E64" i="1"/>
  <c r="D64" i="1"/>
  <c r="C64" i="1"/>
  <c r="G63" i="1"/>
  <c r="F63" i="1"/>
  <c r="E63" i="1"/>
  <c r="D63" i="1"/>
  <c r="C63" i="1"/>
  <c r="G62" i="1"/>
  <c r="F62" i="1"/>
  <c r="E62" i="1"/>
  <c r="D62" i="1"/>
  <c r="C62" i="1"/>
  <c r="G61" i="1"/>
  <c r="F61" i="1"/>
  <c r="E61" i="1"/>
  <c r="D61" i="1"/>
  <c r="C61" i="1"/>
  <c r="G60" i="1"/>
  <c r="F60" i="1"/>
  <c r="E60" i="1"/>
  <c r="D60" i="1"/>
  <c r="C60" i="1"/>
  <c r="G59" i="1"/>
  <c r="F59" i="1"/>
  <c r="E59" i="1"/>
  <c r="D59" i="1"/>
  <c r="C59" i="1"/>
  <c r="G58" i="1"/>
  <c r="F58" i="1"/>
  <c r="E58" i="1"/>
  <c r="D58" i="1"/>
  <c r="C58" i="1"/>
  <c r="G57" i="1"/>
  <c r="F57" i="1"/>
  <c r="E57" i="1"/>
  <c r="D57" i="1"/>
  <c r="C57" i="1"/>
  <c r="G56" i="1"/>
  <c r="F56" i="1"/>
  <c r="E56" i="1"/>
  <c r="D56" i="1"/>
  <c r="C56" i="1"/>
  <c r="G55" i="1"/>
  <c r="F55" i="1"/>
  <c r="E55" i="1"/>
  <c r="D55" i="1"/>
  <c r="C55" i="1"/>
  <c r="G54" i="1"/>
  <c r="F54" i="1"/>
  <c r="E54" i="1"/>
  <c r="D54" i="1"/>
  <c r="C54" i="1"/>
  <c r="G53" i="1"/>
  <c r="F53" i="1"/>
  <c r="E53" i="1"/>
  <c r="D53" i="1"/>
  <c r="C53" i="1"/>
  <c r="G52" i="1"/>
  <c r="F52" i="1"/>
  <c r="E52" i="1"/>
  <c r="D52" i="1"/>
  <c r="C52" i="1"/>
  <c r="G51" i="1"/>
  <c r="F51" i="1"/>
  <c r="E51" i="1"/>
  <c r="D51" i="1"/>
  <c r="C51" i="1"/>
  <c r="G50" i="1"/>
  <c r="F50" i="1"/>
  <c r="E50" i="1"/>
  <c r="D50" i="1"/>
  <c r="C50" i="1"/>
  <c r="G49" i="1"/>
  <c r="F49" i="1"/>
  <c r="E49" i="1"/>
  <c r="D49" i="1"/>
  <c r="C49" i="1"/>
  <c r="G48" i="1"/>
  <c r="F48" i="1"/>
  <c r="E48" i="1"/>
  <c r="D48" i="1"/>
  <c r="C48" i="1"/>
  <c r="G47" i="1"/>
  <c r="F47" i="1"/>
  <c r="E47" i="1"/>
  <c r="D47" i="1"/>
  <c r="C47" i="1"/>
  <c r="G46" i="1"/>
  <c r="F46" i="1"/>
  <c r="E46" i="1"/>
  <c r="D46" i="1"/>
  <c r="C46" i="1"/>
  <c r="G45" i="1"/>
  <c r="F45" i="1"/>
  <c r="E45" i="1"/>
  <c r="D45" i="1"/>
  <c r="C45" i="1"/>
  <c r="G44" i="1"/>
  <c r="F44" i="1"/>
  <c r="E44" i="1"/>
  <c r="D44" i="1"/>
  <c r="C44" i="1"/>
  <c r="G43" i="1"/>
  <c r="F43" i="1"/>
  <c r="E43" i="1"/>
  <c r="D43" i="1"/>
  <c r="C43" i="1"/>
  <c r="G42" i="1"/>
  <c r="F42" i="1"/>
  <c r="E42" i="1"/>
  <c r="D42" i="1"/>
  <c r="C42" i="1"/>
  <c r="G41" i="1"/>
  <c r="F41" i="1"/>
  <c r="E41" i="1"/>
  <c r="D41" i="1"/>
  <c r="C41" i="1"/>
  <c r="G40" i="1"/>
  <c r="F40" i="1"/>
  <c r="E40" i="1"/>
  <c r="D40" i="1"/>
  <c r="C40" i="1"/>
  <c r="G39" i="1"/>
  <c r="F39" i="1"/>
  <c r="E39" i="1"/>
  <c r="D39" i="1"/>
  <c r="C39" i="1"/>
  <c r="G38" i="1"/>
  <c r="F38" i="1"/>
  <c r="E38" i="1"/>
  <c r="D38" i="1"/>
  <c r="C38" i="1"/>
  <c r="G37" i="1"/>
  <c r="F37" i="1"/>
  <c r="E37" i="1"/>
  <c r="D37" i="1"/>
  <c r="C37" i="1"/>
  <c r="G36" i="1"/>
  <c r="F36" i="1"/>
  <c r="E36" i="1"/>
  <c r="D36" i="1"/>
  <c r="C36" i="1"/>
  <c r="G35" i="1"/>
  <c r="F35" i="1"/>
  <c r="E35" i="1"/>
  <c r="D35" i="1"/>
  <c r="C35" i="1"/>
  <c r="G34" i="1"/>
  <c r="F34" i="1"/>
  <c r="E34" i="1"/>
  <c r="D34" i="1"/>
  <c r="C34" i="1"/>
  <c r="G33" i="1"/>
  <c r="F33" i="1"/>
  <c r="E33" i="1"/>
  <c r="D33" i="1"/>
  <c r="C33" i="1"/>
  <c r="G32" i="1"/>
  <c r="F32" i="1"/>
  <c r="E32" i="1"/>
  <c r="D32" i="1"/>
  <c r="C32" i="1"/>
  <c r="G31" i="1"/>
  <c r="F31" i="1"/>
  <c r="E31" i="1"/>
  <c r="D31" i="1"/>
  <c r="C31" i="1"/>
  <c r="G30" i="1"/>
  <c r="F30" i="1"/>
  <c r="E30" i="1"/>
  <c r="D30" i="1"/>
  <c r="C30" i="1"/>
  <c r="G29" i="1"/>
  <c r="F29" i="1"/>
  <c r="E29" i="1"/>
  <c r="D29" i="1"/>
  <c r="C29" i="1"/>
  <c r="G28" i="1"/>
  <c r="F28" i="1"/>
  <c r="E28" i="1"/>
  <c r="D28" i="1"/>
  <c r="C28" i="1"/>
  <c r="G27" i="1"/>
  <c r="F27" i="1"/>
  <c r="E27" i="1"/>
  <c r="D27" i="1"/>
  <c r="C27" i="1"/>
  <c r="G26" i="1"/>
  <c r="F26" i="1"/>
  <c r="E26" i="1"/>
  <c r="D26" i="1"/>
  <c r="C26" i="1"/>
  <c r="G25" i="1"/>
  <c r="F25" i="1"/>
  <c r="E25" i="1"/>
  <c r="D25" i="1"/>
  <c r="C25" i="1"/>
  <c r="G24" i="1"/>
  <c r="F24" i="1"/>
  <c r="E24" i="1"/>
  <c r="D24" i="1"/>
  <c r="C24" i="1"/>
  <c r="G23" i="1"/>
  <c r="F23" i="1"/>
  <c r="E23" i="1"/>
  <c r="D23" i="1"/>
  <c r="C23" i="1"/>
  <c r="G22" i="1"/>
  <c r="F22" i="1"/>
  <c r="E22" i="1"/>
  <c r="D22" i="1"/>
  <c r="C22" i="1"/>
  <c r="G21" i="1"/>
  <c r="F21" i="1"/>
  <c r="E21" i="1"/>
  <c r="D21" i="1"/>
  <c r="C21" i="1"/>
  <c r="G20" i="1"/>
  <c r="F20" i="1"/>
  <c r="E20" i="1"/>
  <c r="D20" i="1"/>
  <c r="C20" i="1"/>
  <c r="G19" i="1"/>
  <c r="F19" i="1"/>
  <c r="E19" i="1"/>
  <c r="D19" i="1"/>
  <c r="C19" i="1"/>
  <c r="G18" i="1"/>
  <c r="F18" i="1"/>
  <c r="E18" i="1"/>
  <c r="D18" i="1"/>
  <c r="C18" i="1"/>
  <c r="G17" i="1"/>
  <c r="F17" i="1"/>
  <c r="E17" i="1"/>
  <c r="D17" i="1"/>
  <c r="C17" i="1"/>
  <c r="G16" i="1"/>
  <c r="F16" i="1"/>
  <c r="E16" i="1"/>
  <c r="D16" i="1"/>
  <c r="C16" i="1"/>
  <c r="G15" i="1"/>
  <c r="F15" i="1"/>
  <c r="E15" i="1"/>
  <c r="D15" i="1"/>
  <c r="C15" i="1"/>
  <c r="G14" i="1"/>
  <c r="F14" i="1"/>
  <c r="E14" i="1"/>
  <c r="D14" i="1"/>
  <c r="C14" i="1"/>
  <c r="G13" i="1"/>
  <c r="F13" i="1"/>
  <c r="E13" i="1"/>
  <c r="D13" i="1"/>
  <c r="C13" i="1"/>
  <c r="F12" i="1"/>
  <c r="E12" i="1"/>
  <c r="D12" i="1"/>
  <c r="C12" i="1"/>
  <c r="M477" i="1" l="1"/>
  <c r="K477" i="1"/>
  <c r="J477" i="1"/>
  <c r="H477" i="1"/>
</calcChain>
</file>

<file path=xl/comments1.xml><?xml version="1.0" encoding="utf-8"?>
<comments xmlns="http://schemas.openxmlformats.org/spreadsheetml/2006/main">
  <authors>
    <author>knet_ikaih</author>
  </authors>
  <commentList>
    <comment ref="BN1" authorId="0" shapeId="0">
      <text>
        <r>
          <rPr>
            <sz val="11"/>
            <color indexed="81"/>
            <rFont val="Meiryo UI"/>
            <family val="3"/>
            <charset val="128"/>
          </rPr>
          <t>オフサイト調査のフェイズに応じて適宜非表示設定</t>
        </r>
        <r>
          <rPr>
            <sz val="9"/>
            <color indexed="81"/>
            <rFont val="MS P ゴシック"/>
            <family val="3"/>
            <charset val="128"/>
          </rPr>
          <t xml:space="preserve">
</t>
        </r>
      </text>
    </comment>
    <comment ref="BO1" authorId="0" shapeId="0">
      <text>
        <r>
          <rPr>
            <sz val="11"/>
            <color indexed="81"/>
            <rFont val="Meiryo UI"/>
            <family val="3"/>
            <charset val="128"/>
          </rPr>
          <t>オフサイト調査のフェイズに応じて適宜非表示設定</t>
        </r>
        <r>
          <rPr>
            <sz val="9"/>
            <color indexed="81"/>
            <rFont val="MS P ゴシック"/>
            <family val="3"/>
            <charset val="128"/>
          </rPr>
          <t xml:space="preserve">
</t>
        </r>
      </text>
    </comment>
    <comment ref="BP1" authorId="0" shapeId="0">
      <text>
        <r>
          <rPr>
            <sz val="11"/>
            <color indexed="81"/>
            <rFont val="Meiryo UI"/>
            <family val="3"/>
            <charset val="128"/>
          </rPr>
          <t>オフサイト調査のフェイズに応じて適宜非表示設定</t>
        </r>
        <r>
          <rPr>
            <sz val="9"/>
            <color indexed="81"/>
            <rFont val="MS P ゴシック"/>
            <family val="3"/>
            <charset val="128"/>
          </rPr>
          <t xml:space="preserve">
</t>
        </r>
      </text>
    </comment>
    <comment ref="BQ1" authorId="0" shapeId="0">
      <text>
        <r>
          <rPr>
            <sz val="11"/>
            <color indexed="81"/>
            <rFont val="Meiryo UI"/>
            <family val="3"/>
            <charset val="128"/>
          </rPr>
          <t>調査段階に応じて適宜非表示設定</t>
        </r>
        <r>
          <rPr>
            <sz val="9"/>
            <color indexed="81"/>
            <rFont val="MS P ゴシック"/>
            <family val="3"/>
            <charset val="128"/>
          </rPr>
          <t xml:space="preserve">
</t>
        </r>
      </text>
    </comment>
    <comment ref="BR1" authorId="0" shapeId="0">
      <text>
        <r>
          <rPr>
            <sz val="11"/>
            <color indexed="81"/>
            <rFont val="Meiryo UI"/>
            <family val="3"/>
            <charset val="128"/>
          </rPr>
          <t>調査段階に応じて適宜非表示設定</t>
        </r>
        <r>
          <rPr>
            <sz val="9"/>
            <color indexed="81"/>
            <rFont val="MS P ゴシック"/>
            <family val="3"/>
            <charset val="128"/>
          </rPr>
          <t xml:space="preserve">
</t>
        </r>
      </text>
    </comment>
  </commentList>
</comments>
</file>

<file path=xl/sharedStrings.xml><?xml version="1.0" encoding="utf-8"?>
<sst xmlns="http://schemas.openxmlformats.org/spreadsheetml/2006/main" count="23605" uniqueCount="3802">
  <si>
    <t>非表示列</t>
    <rPh sb="0" eb="3">
      <t>ヒヒョウジ</t>
    </rPh>
    <rPh sb="3" eb="4">
      <t>レツ</t>
    </rPh>
    <phoneticPr fontId="10"/>
  </si>
  <si>
    <t>オフサイト質問事項送付時に非表示にする列</t>
    <rPh sb="7" eb="9">
      <t>ジコウ</t>
    </rPh>
    <phoneticPr fontId="10"/>
  </si>
  <si>
    <t>記号</t>
    <rPh sb="0" eb="2">
      <t>キゴウ</t>
    </rPh>
    <phoneticPr fontId="10"/>
  </si>
  <si>
    <t>オンサイト案内時に非表示にする列</t>
    <phoneticPr fontId="10"/>
  </si>
  <si>
    <t>〇</t>
    <phoneticPr fontId="10"/>
  </si>
  <si>
    <t>評価結果通知時に非表示にする列</t>
    <rPh sb="0" eb="2">
      <t>ヒョウカ</t>
    </rPh>
    <rPh sb="2" eb="4">
      <t>ケッカ</t>
    </rPh>
    <rPh sb="4" eb="6">
      <t>ツウチ</t>
    </rPh>
    <rPh sb="6" eb="7">
      <t>ジ</t>
    </rPh>
    <phoneticPr fontId="10"/>
  </si>
  <si>
    <t>△</t>
    <phoneticPr fontId="10"/>
  </si>
  <si>
    <t>□</t>
    <phoneticPr fontId="10"/>
  </si>
  <si>
    <t>×</t>
    <phoneticPr fontId="10"/>
  </si>
  <si>
    <t>対象外</t>
    <rPh sb="0" eb="3">
      <t>タイショウガイ</t>
    </rPh>
    <phoneticPr fontId="10"/>
  </si>
  <si>
    <t>統括担当</t>
    <rPh sb="0" eb="4">
      <t>トウカツタントウ</t>
    </rPh>
    <phoneticPr fontId="10"/>
  </si>
  <si>
    <t>メモ</t>
    <phoneticPr fontId="10"/>
  </si>
  <si>
    <t>選択</t>
    <rPh sb="0" eb="2">
      <t>センタク</t>
    </rPh>
    <phoneticPr fontId="10"/>
  </si>
  <si>
    <t>説明が必要な事項</t>
    <rPh sb="0" eb="2">
      <t>セツメイ</t>
    </rPh>
    <rPh sb="3" eb="5">
      <t>ヒツヨウ</t>
    </rPh>
    <rPh sb="6" eb="8">
      <t>ジコウ</t>
    </rPh>
    <phoneticPr fontId="10"/>
  </si>
  <si>
    <t>確認事項・方法</t>
    <rPh sb="0" eb="2">
      <t>カクニン</t>
    </rPh>
    <rPh sb="2" eb="4">
      <t>ジコウ</t>
    </rPh>
    <rPh sb="5" eb="7">
      <t>ホウホウ</t>
    </rPh>
    <phoneticPr fontId="10"/>
  </si>
  <si>
    <t>確認資料</t>
    <rPh sb="0" eb="2">
      <t>カクニン</t>
    </rPh>
    <rPh sb="2" eb="4">
      <t>シリョウ</t>
    </rPh>
    <phoneticPr fontId="10"/>
  </si>
  <si>
    <t>調査未了</t>
    <rPh sb="0" eb="2">
      <t>チョウサ</t>
    </rPh>
    <rPh sb="2" eb="4">
      <t>ミリョウ</t>
    </rPh>
    <phoneticPr fontId="10"/>
  </si>
  <si>
    <t>設問
No･枝番</t>
    <rPh sb="0" eb="2">
      <t>セツモン</t>
    </rPh>
    <rPh sb="6" eb="8">
      <t>エダバン</t>
    </rPh>
    <phoneticPr fontId="10"/>
  </si>
  <si>
    <t>前年度
設問文</t>
    <rPh sb="0" eb="3">
      <t>ゼンネンド</t>
    </rPh>
    <rPh sb="4" eb="6">
      <t>セツモン</t>
    </rPh>
    <rPh sb="6" eb="7">
      <t>ブン</t>
    </rPh>
    <phoneticPr fontId="10"/>
  </si>
  <si>
    <r>
      <t xml:space="preserve">詳細説明
</t>
    </r>
    <r>
      <rPr>
        <sz val="9"/>
        <color theme="0"/>
        <rFont val="Meiryo UI"/>
        <family val="3"/>
        <charset val="128"/>
      </rPr>
      <t>（証跡資料の記載箇所・条項番号・ページ数を必ず明記）</t>
    </r>
    <rPh sb="0" eb="2">
      <t>ショウサイ</t>
    </rPh>
    <rPh sb="2" eb="4">
      <t>セツメイ</t>
    </rPh>
    <rPh sb="6" eb="8">
      <t>ショウセキ</t>
    </rPh>
    <rPh sb="8" eb="10">
      <t>シリョウ</t>
    </rPh>
    <rPh sb="11" eb="15">
      <t>キサイカショ</t>
    </rPh>
    <rPh sb="24" eb="25">
      <t>スウ</t>
    </rPh>
    <rPh sb="26" eb="27">
      <t>カナラ</t>
    </rPh>
    <rPh sb="28" eb="30">
      <t>メイキ</t>
    </rPh>
    <phoneticPr fontId="10"/>
  </si>
  <si>
    <r>
      <t xml:space="preserve">証跡資料
</t>
    </r>
    <r>
      <rPr>
        <sz val="9"/>
        <color theme="0"/>
        <rFont val="Meiryo UI"/>
        <family val="3"/>
        <charset val="128"/>
      </rPr>
      <t>（資料番号および資料名）</t>
    </r>
    <rPh sb="0" eb="2">
      <t>ショウセキ</t>
    </rPh>
    <rPh sb="2" eb="4">
      <t>シリョウ</t>
    </rPh>
    <rPh sb="6" eb="8">
      <t>シリョウ</t>
    </rPh>
    <rPh sb="8" eb="10">
      <t>バンゴウ</t>
    </rPh>
    <rPh sb="13" eb="16">
      <t>シリョウメイ</t>
    </rPh>
    <phoneticPr fontId="10"/>
  </si>
  <si>
    <t>顧客対応</t>
    <phoneticPr fontId="10"/>
  </si>
  <si>
    <t>お客さまニーズに合致した提案の実施に向けた募集に関する態勢整備</t>
    <phoneticPr fontId="10"/>
  </si>
  <si>
    <t>意向把握・確認義務</t>
    <phoneticPr fontId="10"/>
  </si>
  <si>
    <t>基本</t>
    <phoneticPr fontId="10"/>
  </si>
  <si>
    <t>基本
項目</t>
    <rPh sb="0" eb="2">
      <t>キホン</t>
    </rPh>
    <phoneticPr fontId="10"/>
  </si>
  <si>
    <t/>
  </si>
  <si>
    <r>
      <rPr>
        <sz val="11"/>
        <rFont val="Meiryo UI"/>
        <family val="3"/>
        <charset val="128"/>
      </rPr>
      <t>以下の事項が明文化され</t>
    </r>
    <r>
      <rPr>
        <sz val="11"/>
        <color theme="1"/>
        <rFont val="Meiryo UI"/>
        <family val="3"/>
        <charset val="128"/>
      </rPr>
      <t xml:space="preserve">従業員がいつでも閲覧可能な状態になっている
</t>
    </r>
    <r>
      <rPr>
        <sz val="11"/>
        <color rgb="FF0000FF"/>
        <rFont val="Meiryo UI"/>
        <family val="3"/>
        <charset val="128"/>
      </rPr>
      <t>※全て「1.はい」であれば達成</t>
    </r>
    <rPh sb="6" eb="8">
      <t>メイブン</t>
    </rPh>
    <rPh sb="34" eb="35">
      <t>スベ</t>
    </rPh>
    <rPh sb="46" eb="48">
      <t>タッセイ</t>
    </rPh>
    <phoneticPr fontId="10"/>
  </si>
  <si>
    <t xml:space="preserve">1 </t>
  </si>
  <si>
    <t>－</t>
    <phoneticPr fontId="10"/>
  </si>
  <si>
    <t>▼選択</t>
    <phoneticPr fontId="10"/>
  </si>
  <si>
    <t>○</t>
  </si>
  <si>
    <t>×</t>
  </si>
  <si>
    <t>▼選択</t>
  </si>
  <si>
    <t>Ⅰ.顧客対応</t>
  </si>
  <si>
    <t>①意向把握・確認義務</t>
  </si>
  <si>
    <t>基本</t>
  </si>
  <si>
    <t>1-1</t>
  </si>
  <si>
    <t>1 1-1</t>
  </si>
  <si>
    <t>1-1-1</t>
  </si>
  <si>
    <t>お客さまの意向の把握</t>
    <rPh sb="1" eb="2">
      <t>キャク</t>
    </rPh>
    <phoneticPr fontId="2"/>
  </si>
  <si>
    <t>1.はい</t>
  </si>
  <si>
    <t>2.いいえ</t>
  </si>
  <si>
    <t>No.1</t>
    <phoneticPr fontId="10"/>
  </si>
  <si>
    <t>Ⅰ-25行</t>
  </si>
  <si>
    <t>1 1-1-1</t>
  </si>
  <si>
    <t>条項や該当ページ</t>
    <rPh sb="0" eb="2">
      <t>ジョウコウ</t>
    </rPh>
    <rPh sb="3" eb="5">
      <t>ガイトウ</t>
    </rPh>
    <phoneticPr fontId="15"/>
  </si>
  <si>
    <t>1-1-2</t>
  </si>
  <si>
    <t>意向に基づいた商品の提案ならびに意向と提案内容の対応関係の説明</t>
    <rPh sb="3" eb="4">
      <t>モト</t>
    </rPh>
    <phoneticPr fontId="2"/>
  </si>
  <si>
    <t>Ⅰ-26行</t>
  </si>
  <si>
    <t>1 1-1-2</t>
  </si>
  <si>
    <t>以下について、詳細説明欄の記載及び証跡資料により確認できた
・お客さまの意向に基づいた保険商品を提案することとし、その説明に際してはプランがお客さまの意向とどのように対応しているか説明することは、「〇〇資料」P○に記載
・「〇〇資料」はイントラネットに掲載され、全従業員が閲覧可能である</t>
  </si>
  <si>
    <t>1-1-3</t>
  </si>
  <si>
    <t>当初意向と最終意向の比較および両者が相違している場合は相違点の確認</t>
    <rPh sb="15" eb="17">
      <t>リョウシャ</t>
    </rPh>
    <rPh sb="18" eb="20">
      <t>ソウイ</t>
    </rPh>
    <rPh sb="24" eb="26">
      <t>バアイ</t>
    </rPh>
    <rPh sb="27" eb="30">
      <t>ソウイテン</t>
    </rPh>
    <rPh sb="31" eb="33">
      <t>カクニン</t>
    </rPh>
    <phoneticPr fontId="2"/>
  </si>
  <si>
    <t>Ⅰ-27行</t>
  </si>
  <si>
    <t>1 1-1-3</t>
  </si>
  <si>
    <t>以下について、詳細説明欄の記載及び証跡資料により確認できた
・最終的なお客さまの意向が確定した時点で、その最終意向と当初意向を比較し、両者が相違している場合には、お客さまにその相違点について確認いただくことは、「〇〇資料」P○に記載
・「〇〇資料」はイントラネットに掲載され、全従業員が閲覧可能である</t>
  </si>
  <si>
    <t>1-1-4</t>
  </si>
  <si>
    <t>お客さまの最終意向と申込内容の合致の確認（＝意向確認）</t>
    <rPh sb="1" eb="2">
      <t>キャク</t>
    </rPh>
    <rPh sb="5" eb="7">
      <t>サイシュウ</t>
    </rPh>
    <rPh sb="22" eb="24">
      <t>イコウ</t>
    </rPh>
    <rPh sb="24" eb="26">
      <t>カクニン</t>
    </rPh>
    <phoneticPr fontId="2"/>
  </si>
  <si>
    <t>Ⅰ-28行</t>
  </si>
  <si>
    <t>1 1-1-4</t>
  </si>
  <si>
    <t>以下について、詳細説明欄の記載及び証跡資料により確認できた
・契約締結前に、お客さまの最終意向に沿った契約内容となっているかどうかお客さまに確認（意向確認）することは、「〇〇資料」P○に記載
・「〇〇資料」はイントラネットに掲載され、全従業員が閲覧可能である</t>
  </si>
  <si>
    <t>1-2</t>
  </si>
  <si>
    <t>1 1-2</t>
  </si>
  <si>
    <t>1-2-1</t>
  </si>
  <si>
    <t>どのような分野の保障を望んでいるか</t>
    <phoneticPr fontId="10"/>
  </si>
  <si>
    <t>Ⅰ-30行</t>
  </si>
  <si>
    <t>1 1-2-1</t>
  </si>
  <si>
    <t>以下について、詳細説明欄の記載及び証跡資料により確認できた
・お客さまがどのような分野（医療、死亡、年金等）の保障を望んでいるかを把握することは、「〇〇資料」P○に記載
・「〇〇資料」はイントラネットに掲載され、全従業員が閲覧可能である</t>
    <rPh sb="65" eb="67">
      <t>ハアク</t>
    </rPh>
    <phoneticPr fontId="10"/>
  </si>
  <si>
    <t>1-2-2</t>
  </si>
  <si>
    <t>貯蓄部分を必要としているか</t>
    <phoneticPr fontId="10"/>
  </si>
  <si>
    <t>Ⅰ-31行</t>
  </si>
  <si>
    <t>1 1-2-2</t>
  </si>
  <si>
    <t>以下について、詳細説明欄の記載及び証跡資料により確認できた
・貯蓄部分を必要としているかを把握することは、「〇〇資料」P○に記載
・「〇〇資料」はイントラネットに掲載され、全従業員が閲覧可能である</t>
    <rPh sb="45" eb="47">
      <t>ハアク</t>
    </rPh>
    <phoneticPr fontId="10"/>
  </si>
  <si>
    <t>1-2-3</t>
  </si>
  <si>
    <t>保障期間・保険料・保険金額に関する範囲の希望、優先する事項がある場合はその旨</t>
    <rPh sb="14" eb="15">
      <t>カン</t>
    </rPh>
    <rPh sb="17" eb="19">
      <t>ハンイ</t>
    </rPh>
    <phoneticPr fontId="10"/>
  </si>
  <si>
    <t>Ⅰ-32行</t>
  </si>
  <si>
    <t>1 1-2-3</t>
  </si>
  <si>
    <t>以下について、詳細説明欄の記載及び証跡資料により確認できた
・保障期間・保険料・保険金額に関する範囲の希望、優先する事項がある場合その旨を把握することは、「〇〇資料」P○に記載
・「〇〇資料」はイントラネットに掲載され、全従業員が閲覧可能である</t>
    <rPh sb="69" eb="71">
      <t>ハアク</t>
    </rPh>
    <phoneticPr fontId="10"/>
  </si>
  <si>
    <t>1-3</t>
  </si>
  <si>
    <t>【意向確認書の取り付け】
必ず申込日までにお客さまの意向を確認し、意向確認書（特定保険契約の場合は適合性確認書兼意向確認書）を契約者から取付けること</t>
    <rPh sb="22" eb="23">
      <t>キャク</t>
    </rPh>
    <phoneticPr fontId="10"/>
  </si>
  <si>
    <t xml:space="preserve">
Ⅰ-33行
</t>
    <phoneticPr fontId="10"/>
  </si>
  <si>
    <t>1 1-3</t>
  </si>
  <si>
    <t>以下について、詳細説明欄の記載及び証跡資料により確認できた
・募集人は必ず申込日までにお客さまの意向を確認し、意向確認書（特定保険契約の場合は適合性確認書兼意向確認書）を契約者から取付ける旨は、「〇〇資料」P○に記載
・「〇〇資料」はイントラネットに掲載され、全従業員が閲覧可能である</t>
  </si>
  <si>
    <t>1-4</t>
  </si>
  <si>
    <t>【意向把握に係る態勢整備】
意向把握に係る業務の適切な遂行を確認・検証できるよう、意向把握に用いた帳票等（アンケートや設計書等）や面談記録を保存すること</t>
    <rPh sb="8" eb="10">
      <t>タイセイ</t>
    </rPh>
    <phoneticPr fontId="10"/>
  </si>
  <si>
    <t xml:space="preserve">
Ⅰ-34行
</t>
    <phoneticPr fontId="10"/>
  </si>
  <si>
    <t>1 1-4</t>
  </si>
  <si>
    <t>以下について、詳細説明欄の記載及び証跡資料により確認できた
・意向把握に用いたアンケート、面談記録等を保存する方法は、「〇〇資料」P○に記載
・「〇〇資料」はイントラネットに掲載され、全従業員が閲覧可能である</t>
  </si>
  <si>
    <t>1-5</t>
    <phoneticPr fontId="10"/>
  </si>
  <si>
    <t>ダイレクトメールやインターネット等の手法を用いて非対面で募集を行う場合に、お客さまからの書類等の受領が1回に限定される方法による募集（1way募集）を行う代理店のみ対象</t>
    <phoneticPr fontId="10"/>
  </si>
  <si>
    <t>対象</t>
    <rPh sb="0" eb="2">
      <t>タイショウ</t>
    </rPh>
    <phoneticPr fontId="10"/>
  </si>
  <si>
    <t>Ⅰ-35行</t>
  </si>
  <si>
    <t>1 1-5</t>
  </si>
  <si>
    <t>1-5-1</t>
  </si>
  <si>
    <t>意向の把握（推定）について、推定の確度に留意して合理性・妥当性ある意向推定を行うこと
　・例えばお客さま属性や既加入の保障内容等を把握している「既契約者」を対象にする等の対応をとること
　・既契約者のみならず広範なお客さまを対象にダイレクトメール等を用いて非対面で募集を行う場合は、適切な意向推定の実現に向けて、お客さま意向の推定の根拠を明らかにする措置を講じること（事前アンケート等に基づく送付先対象の選定を行う等）</t>
    <rPh sb="49" eb="50">
      <t>キャク</t>
    </rPh>
    <rPh sb="83" eb="84">
      <t>トウ</t>
    </rPh>
    <rPh sb="108" eb="109">
      <t>キャク</t>
    </rPh>
    <rPh sb="157" eb="158">
      <t>キャク</t>
    </rPh>
    <phoneticPr fontId="10"/>
  </si>
  <si>
    <t>Ⅰ-36行</t>
    <phoneticPr fontId="10"/>
  </si>
  <si>
    <t>1 1-5-1</t>
  </si>
  <si>
    <t>以下について、詳細説明欄の記載及び証跡資料により確認できた
・ダイレクトメール等を用いた非対面での募集を行う場合の、適切な意向推定の実現に向けた方法は、「〇〇資料」P○に記載
・「〇〇資料」はイントラネットに掲載され、全従業員が閲覧可能である</t>
  </si>
  <si>
    <t>1-5-2</t>
  </si>
  <si>
    <t>商品・個別プランの内容について、お客さまの理解度に十分配慮した上で、意向の対応状況を含めてわかりやすく表示すること</t>
    <rPh sb="17" eb="18">
      <t>キャク</t>
    </rPh>
    <rPh sb="31" eb="32">
      <t>ウエ</t>
    </rPh>
    <phoneticPr fontId="10"/>
  </si>
  <si>
    <t>Ⅰ-37行</t>
  </si>
  <si>
    <t>1 1-5-2</t>
  </si>
  <si>
    <t>以下について、詳細説明欄の記載及び証跡資料により確認できた
・ダイレクトメール等を用いて非対面で募集を行う場合の、商品・個別プラン内容のわかりやすい表示方法もしくは資料作成の際の留意事項は、「〇〇資料」P○に記載
・「〇〇資料」はイントラネットに掲載され、全従業員が閲覧可能である</t>
  </si>
  <si>
    <t>1-5-3</t>
  </si>
  <si>
    <t>当初意向と最終意向の比較（振返り）について、当初意向に係る推定の確度を補うためにもお客さま自身が意向の比較を確実に行うことができるよう工夫すること
　・例えば推定した意向以外の意向の有無を確認することもできる「振返り用のチェックシート」を同封することや、意向が相違した場合等にお客さまが照会できるようにする等の工夫を講じること</t>
    <rPh sb="42" eb="43">
      <t>キャク</t>
    </rPh>
    <rPh sb="105" eb="107">
      <t>フリカエ</t>
    </rPh>
    <rPh sb="139" eb="140">
      <t>キャク</t>
    </rPh>
    <rPh sb="153" eb="154">
      <t>トウ</t>
    </rPh>
    <phoneticPr fontId="10"/>
  </si>
  <si>
    <t>Ⅰ-38行</t>
  </si>
  <si>
    <t>1 1-5-3</t>
  </si>
  <si>
    <t>以下について、詳細説明欄の記載及び証跡資料により確認できた
・お客さま自身が当初意向と最終意向の比較（振返り）を行う方法は、「〇〇資料」P○に記載
・「〇〇資料」はイントラネットに掲載され、全従業員が閲覧可能である</t>
  </si>
  <si>
    <t>1-5-4</t>
  </si>
  <si>
    <t>意向の確認について、お客さま自身が確実に行うことができるよう工夫すること</t>
    <rPh sb="11" eb="12">
      <t>キャク</t>
    </rPh>
    <phoneticPr fontId="10"/>
  </si>
  <si>
    <t>Ⅰ-39行</t>
  </si>
  <si>
    <t>1 1-5-4</t>
  </si>
  <si>
    <t>以下について、詳細説明欄の記載及び証跡資料により確認できた
・お客さま自身が意向の確認を行う方法は、「〇〇資料」P○に記載
・「〇〇資料」はイントラネットに掲載され、全従業員が閲覧可能である</t>
  </si>
  <si>
    <t>1-5-5</t>
  </si>
  <si>
    <t>意向把握・確認手法の実効性を検証し、お客さまからの苦情や金融ＡＤＲへの申し立て等も踏まえて必要な改善に努める等、代理店においてお客さまの目線に立ったＰＤＣＡサイクルを確立し適切に運営すること</t>
    <rPh sb="19" eb="20">
      <t>キャク</t>
    </rPh>
    <rPh sb="54" eb="55">
      <t>トウ</t>
    </rPh>
    <rPh sb="64" eb="65">
      <t>キャク</t>
    </rPh>
    <phoneticPr fontId="10"/>
  </si>
  <si>
    <t xml:space="preserve">
Ⅰ-40行
</t>
    <phoneticPr fontId="10"/>
  </si>
  <si>
    <t>1 1-5-5</t>
  </si>
  <si>
    <t>以下について、詳細説明欄の記載及び証跡資料により確認できた
・意向把握・確認手法の実効性の検証方法および必要であれば適宜改善を行うことは、「〇〇資料」P○に記載
・「〇〇資料」はイントラネットに掲載され、全従業員が閲覧可能である</t>
  </si>
  <si>
    <t>当初意向および最終意向について全件管理する態勢（当初意向および最終意向の記録・保存等）を整備している</t>
    <rPh sb="15" eb="17">
      <t>ゼンケン</t>
    </rPh>
    <rPh sb="24" eb="26">
      <t>トウショ</t>
    </rPh>
    <rPh sb="26" eb="28">
      <t>イコウ</t>
    </rPh>
    <rPh sb="31" eb="33">
      <t>サイシュウ</t>
    </rPh>
    <rPh sb="33" eb="35">
      <t>イコウ</t>
    </rPh>
    <rPh sb="36" eb="38">
      <t>キロク</t>
    </rPh>
    <rPh sb="39" eb="41">
      <t>ホゾン</t>
    </rPh>
    <rPh sb="41" eb="42">
      <t>ナド</t>
    </rPh>
    <phoneticPr fontId="10"/>
  </si>
  <si>
    <t>No.2</t>
  </si>
  <si>
    <t>Ⅰ-41行</t>
  </si>
  <si>
    <t xml:space="preserve">2 </t>
  </si>
  <si>
    <t>意向の記録・管理態勢の詳細</t>
    <rPh sb="0" eb="2">
      <t>イコウ</t>
    </rPh>
    <rPh sb="3" eb="5">
      <t>キロク</t>
    </rPh>
    <rPh sb="6" eb="8">
      <t>カンリ</t>
    </rPh>
    <rPh sb="8" eb="10">
      <t>タイセイ</t>
    </rPh>
    <rPh sb="11" eb="13">
      <t>ショウサイ</t>
    </rPh>
    <phoneticPr fontId="15"/>
  </si>
  <si>
    <t>意向把握・確認義務に関し、実施すべき事項（No.1～2の内容）を募集人に徹底（年１回以上の研修実施等）している</t>
    <phoneticPr fontId="10"/>
  </si>
  <si>
    <t>No.3</t>
  </si>
  <si>
    <t>Ⅰ-42行</t>
  </si>
  <si>
    <t xml:space="preserve">3 </t>
  </si>
  <si>
    <t>徹底方法</t>
    <rPh sb="0" eb="2">
      <t>テッテイ</t>
    </rPh>
    <rPh sb="2" eb="4">
      <t>ホウホウ</t>
    </rPh>
    <phoneticPr fontId="15"/>
  </si>
  <si>
    <t>以下について、詳細説明欄の記載及び証跡資料により確認できた
・教育項目と教育内容が不足していないことは、「〇〇資料」および詳細説明欄の記載にて確認
・募集行為を行う従業員全員に対して教育を行っていることは、「〇〇資料」および詳細説明欄の記載にて確認</t>
    <rPh sb="31" eb="33">
      <t>キョウイク</t>
    </rPh>
    <rPh sb="33" eb="35">
      <t>コウモク</t>
    </rPh>
    <rPh sb="122" eb="124">
      <t>カクニン</t>
    </rPh>
    <phoneticPr fontId="10"/>
  </si>
  <si>
    <t>公的保険制度に関して、お客様の意向を踏まえて情報提供を行う態勢を整備(公的保険制度の説明ツールの配備等)している</t>
    <phoneticPr fontId="10"/>
  </si>
  <si>
    <t xml:space="preserve">
★―
</t>
    <phoneticPr fontId="10"/>
  </si>
  <si>
    <t>2023
新設問</t>
    <rPh sb="5" eb="6">
      <t>シン</t>
    </rPh>
    <rPh sb="6" eb="8">
      <t>セツモン</t>
    </rPh>
    <phoneticPr fontId="10"/>
  </si>
  <si>
    <t xml:space="preserve">4 </t>
  </si>
  <si>
    <t>情報提供態勢の詳細</t>
    <rPh sb="0" eb="2">
      <t>ジョウホウ</t>
    </rPh>
    <rPh sb="2" eb="4">
      <t>テイキョウ</t>
    </rPh>
    <rPh sb="4" eb="6">
      <t>タイセイ</t>
    </rPh>
    <rPh sb="7" eb="9">
      <t>ショウサイ</t>
    </rPh>
    <phoneticPr fontId="10"/>
  </si>
  <si>
    <t>以下について、詳細説明欄の記載及び証跡資料により確認できた
・お客さまの意向を踏まえ、公的保険制度に関する情報提供を行うことは、「〇〇資料」P○に記載
・お客さまに対して、公的保険制度に関する情報提供を行うツールがあることは、「〇〇資料」を確認</t>
    <rPh sb="73" eb="75">
      <t>キサイ</t>
    </rPh>
    <phoneticPr fontId="10"/>
  </si>
  <si>
    <t>公的保険制度に関して、募集人に教育を実施している</t>
    <phoneticPr fontId="10"/>
  </si>
  <si>
    <t xml:space="preserve">5 </t>
  </si>
  <si>
    <t>教育の実施状況</t>
    <rPh sb="0" eb="2">
      <t>キョウイク</t>
    </rPh>
    <rPh sb="3" eb="5">
      <t>ジッシ</t>
    </rPh>
    <rPh sb="5" eb="7">
      <t>ジョウキョウ</t>
    </rPh>
    <phoneticPr fontId="10"/>
  </si>
  <si>
    <t>以下について、詳細説明欄の記載及び証跡資料により確認できた
・公的保険制度に関する教育内容となっていることは、「○○資料」を確認
・募集行為を行う従業員全員に対して教育を行っていることは、「○○資料」および詳細説明欄の記載を確認</t>
  </si>
  <si>
    <t>応用</t>
    <rPh sb="0" eb="2">
      <t>オウヨウ</t>
    </rPh>
    <phoneticPr fontId="10"/>
  </si>
  <si>
    <t>応用
項目</t>
  </si>
  <si>
    <t>商談ごとの対応履歴について、当初意向から最終意向のプロセスについて全件管理する態勢を整備している（契約締結までの経緯について明確に記録されている）</t>
    <rPh sb="33" eb="35">
      <t>ゼンケン</t>
    </rPh>
    <rPh sb="35" eb="37">
      <t>カンリ</t>
    </rPh>
    <phoneticPr fontId="10"/>
  </si>
  <si>
    <t>プロセスの記録・管理態勢の詳細</t>
    <rPh sb="5" eb="7">
      <t>キロク</t>
    </rPh>
    <rPh sb="8" eb="10">
      <t>カンリ</t>
    </rPh>
    <rPh sb="10" eb="12">
      <t>タイセイ</t>
    </rPh>
    <rPh sb="13" eb="15">
      <t>ショウサイ</t>
    </rPh>
    <phoneticPr fontId="15"/>
  </si>
  <si>
    <t>検証・確認態勢の詳細</t>
    <rPh sb="0" eb="2">
      <t>ケンショウ</t>
    </rPh>
    <rPh sb="3" eb="5">
      <t>カクニン</t>
    </rPh>
    <rPh sb="5" eb="7">
      <t>タイセイ</t>
    </rPh>
    <rPh sb="8" eb="10">
      <t>ショウサイ</t>
    </rPh>
    <phoneticPr fontId="15"/>
  </si>
  <si>
    <r>
      <t>No.7</t>
    </r>
    <r>
      <rPr>
        <sz val="11"/>
        <rFont val="Meiryo UI"/>
        <family val="3"/>
        <charset val="128"/>
      </rPr>
      <t>の検証・確認を行う主体が営業部門からの独立性を確保した担当部門・担当者である</t>
    </r>
  </si>
  <si>
    <t>お客さまニーズの把握・実現に向け、お客さまに対してリテラシー（知識・理解力）向上に向けた取組みを実施している</t>
    <rPh sb="18" eb="19">
      <t>キャク</t>
    </rPh>
    <phoneticPr fontId="10"/>
  </si>
  <si>
    <t>具体取組み</t>
    <rPh sb="0" eb="2">
      <t>グタイ</t>
    </rPh>
    <phoneticPr fontId="15"/>
  </si>
  <si>
    <t>①EX</t>
    <phoneticPr fontId="10"/>
  </si>
  <si>
    <t>情報提供義務（重要事項説明）</t>
    <phoneticPr fontId="10"/>
  </si>
  <si>
    <t>②情報提供義務（重要事項説明）</t>
  </si>
  <si>
    <t>10-1</t>
  </si>
  <si>
    <t>【権限等の明示】保険募集を行うに際してあらかじめ以下の事項を明示すること</t>
    <phoneticPr fontId="10"/>
  </si>
  <si>
    <t>10-1-1</t>
  </si>
  <si>
    <t>保険募集人としての権限（保険契約の締結の媒介）</t>
    <phoneticPr fontId="10"/>
  </si>
  <si>
    <t>10-1-2</t>
  </si>
  <si>
    <t>所属保険会社等の商号、名称または氏名</t>
    <phoneticPr fontId="10"/>
  </si>
  <si>
    <t>所属保険会社等の商号、名称または氏名を明示することは、代理店チャネルにおいて本項目と次項目は事実上同義となることから、次項目の達成を以って本項目も達成とする</t>
    <rPh sb="19" eb="21">
      <t>メイジ</t>
    </rPh>
    <phoneticPr fontId="10"/>
  </si>
  <si>
    <t>10-1-3</t>
  </si>
  <si>
    <t>取扱える保険会社の範囲（専属・乗合の別や保険会社の数等）</t>
    <phoneticPr fontId="10"/>
  </si>
  <si>
    <t>10-1-4</t>
  </si>
  <si>
    <t>告知受領権の有無</t>
    <phoneticPr fontId="10"/>
  </si>
  <si>
    <t>10-2</t>
  </si>
  <si>
    <t>【お客さま属性を踏まえた対応】
お客さまのニーズに合致した提案を行い、お客さまの知識・経験・財産の状況・契約締結時の目的・その他お客さまの状況（年齢、障がいの有無等）を踏まえた上で契約の内容およびそのリスク等をお客さまに対して適切かつ十分に説明すること</t>
    <phoneticPr fontId="10"/>
  </si>
  <si>
    <t>10-3</t>
  </si>
  <si>
    <t>10-3-1</t>
  </si>
  <si>
    <t>「ご契約のしおり／約款」「契約締結前交付書面（契約概要／注意喚起情報）」もしくは「契約概要」および「注意喚起情報」をお客さまに交付すること</t>
    <phoneticPr fontId="10"/>
  </si>
  <si>
    <t>10-3-2</t>
  </si>
  <si>
    <t>「契約概要」および「注意喚起情報」の書面の交付の際には少なくとも以下の３項目を口頭にて説明すること
　・当該書面を読むことが重要であること
　・主な免責事由等お客さまにとって特に不利益な情報が記載された部分を読むことが重要であること
　・特に、乗換、転換等の場合は、これらがお客さまに不利益になる可能性があること</t>
    <rPh sb="78" eb="79">
      <t>トウ</t>
    </rPh>
    <phoneticPr fontId="10"/>
  </si>
  <si>
    <t>10-3-3</t>
  </si>
  <si>
    <t>「契約概要」および「注意喚起情報」の内容をお客さまが理解するための十分な時間を確保すること</t>
    <phoneticPr fontId="10"/>
  </si>
  <si>
    <t>11-1</t>
  </si>
  <si>
    <t>お客さまあて明示方法</t>
    <rPh sb="6" eb="8">
      <t>メイジ</t>
    </rPh>
    <rPh sb="8" eb="10">
      <t>ホウホウ</t>
    </rPh>
    <phoneticPr fontId="15"/>
  </si>
  <si>
    <t>11-2</t>
  </si>
  <si>
    <t>所属保険会社等の商号、名称または氏名を明示することは、代理店チャネルにおいて本項目と次項目は事実上同義となることから、次項目の達成を以って本項目も達成とする</t>
  </si>
  <si>
    <t>11-3</t>
  </si>
  <si>
    <t>11-4</t>
  </si>
  <si>
    <t>12-1</t>
  </si>
  <si>
    <t>「ご契約のしおり／約款」「契約締結前交付書面（契約概要／注意喚起情報）」もしくは「契約概要」および「注意喚起情報」のお客さまへの交付ならびに適切な情報の提供</t>
    <phoneticPr fontId="10"/>
  </si>
  <si>
    <t>交付・情報提供の実施状況</t>
    <rPh sb="0" eb="2">
      <t>コウフ</t>
    </rPh>
    <rPh sb="3" eb="5">
      <t>ジョウホウ</t>
    </rPh>
    <rPh sb="5" eb="7">
      <t>テイキョウ</t>
    </rPh>
    <rPh sb="8" eb="10">
      <t>ジッシ</t>
    </rPh>
    <rPh sb="10" eb="12">
      <t>ジョウキョウ</t>
    </rPh>
    <phoneticPr fontId="15"/>
  </si>
  <si>
    <t>12-2</t>
  </si>
  <si>
    <t>「契約概要」および「注意喚起情報」の書面の交付の際の以下の事項の口頭説明の実施
　・当該書面を読むことが重要であること
　・主な免責理由等お客さまにとって特に不利益な情報が記載された部分を読むことが重要であること
　・特に、乗換、転換等の場合には、これらがお客さまに不利益になる可能性があること</t>
    <rPh sb="32" eb="34">
      <t>コウトウ</t>
    </rPh>
    <rPh sb="68" eb="69">
      <t>トウ</t>
    </rPh>
    <phoneticPr fontId="10"/>
  </si>
  <si>
    <t>口頭説明の実施状況</t>
    <rPh sb="0" eb="2">
      <t>コウトウ</t>
    </rPh>
    <rPh sb="2" eb="4">
      <t>セツメイ</t>
    </rPh>
    <rPh sb="5" eb="7">
      <t>ジッシ</t>
    </rPh>
    <rPh sb="7" eb="9">
      <t>ジョウキョウ</t>
    </rPh>
    <phoneticPr fontId="15"/>
  </si>
  <si>
    <t>12-3</t>
  </si>
  <si>
    <t>「契約概要」および「注意喚起情報」の内容をお客さまが理解するための十分な時間の確保</t>
    <phoneticPr fontId="10"/>
  </si>
  <si>
    <t>十分な時間確保の状況</t>
    <rPh sb="0" eb="2">
      <t>ジュウブン</t>
    </rPh>
    <rPh sb="3" eb="5">
      <t>ジカン</t>
    </rPh>
    <rPh sb="5" eb="7">
      <t>カクホ</t>
    </rPh>
    <rPh sb="8" eb="10">
      <t>ジョウキョウ</t>
    </rPh>
    <phoneticPr fontId="15"/>
  </si>
  <si>
    <t>重要事項説明・情報提供に関し、実施すべき事項（No.10～12の内容）を募集人に徹底（年１回以上の研修実施等）している</t>
    <rPh sb="43" eb="44">
      <t>ネン</t>
    </rPh>
    <rPh sb="45" eb="48">
      <t>カイイジョウ</t>
    </rPh>
    <rPh sb="49" eb="51">
      <t>ケンシュウ</t>
    </rPh>
    <rPh sb="51" eb="53">
      <t>ジッシ</t>
    </rPh>
    <rPh sb="53" eb="54">
      <t>ナド</t>
    </rPh>
    <phoneticPr fontId="10"/>
  </si>
  <si>
    <t>応用
項目</t>
    <rPh sb="0" eb="2">
      <t>オウヨウ</t>
    </rPh>
    <rPh sb="3" eb="5">
      <t>コウモク</t>
    </rPh>
    <phoneticPr fontId="10"/>
  </si>
  <si>
    <t>②EX</t>
    <phoneticPr fontId="10"/>
  </si>
  <si>
    <t>情報提供義務（比較推奨販売）</t>
    <phoneticPr fontId="10"/>
  </si>
  <si>
    <t>以下の事項が明文化され従業員がいつでも閲覧可能な状態になっている</t>
    <rPh sb="6" eb="8">
      <t>メイブン</t>
    </rPh>
    <phoneticPr fontId="10"/>
  </si>
  <si>
    <t>③情報提供義務（比較推奨販売）</t>
  </si>
  <si>
    <t>14-1</t>
  </si>
  <si>
    <t>14-1-1</t>
  </si>
  <si>
    <t>お客さまの意向に沿って商品を選別して提案する場合（いわゆるロ方式）
　　その客観的な基準や理由（商品特性や保険料水準等）</t>
    <rPh sb="1" eb="2">
      <t>キャク</t>
    </rPh>
    <rPh sb="5" eb="7">
      <t>イコウ</t>
    </rPh>
    <rPh sb="8" eb="9">
      <t>ソ</t>
    </rPh>
    <rPh sb="11" eb="13">
      <t>ショウヒン</t>
    </rPh>
    <rPh sb="14" eb="16">
      <t>センベツ</t>
    </rPh>
    <rPh sb="18" eb="20">
      <t>テイアン</t>
    </rPh>
    <rPh sb="22" eb="24">
      <t>バアイ</t>
    </rPh>
    <rPh sb="30" eb="32">
      <t>ホウシキ</t>
    </rPh>
    <rPh sb="38" eb="41">
      <t>キャッカンテキ</t>
    </rPh>
    <rPh sb="42" eb="44">
      <t>キジュン</t>
    </rPh>
    <rPh sb="45" eb="47">
      <t>リユウ</t>
    </rPh>
    <rPh sb="48" eb="50">
      <t>ショウヒン</t>
    </rPh>
    <rPh sb="50" eb="52">
      <t>トクセイ</t>
    </rPh>
    <rPh sb="53" eb="56">
      <t>ホケンリョウ</t>
    </rPh>
    <rPh sb="56" eb="58">
      <t>スイジュン</t>
    </rPh>
    <rPh sb="58" eb="59">
      <t>ナド</t>
    </rPh>
    <phoneticPr fontId="10"/>
  </si>
  <si>
    <t>3.対象外</t>
    <phoneticPr fontId="10"/>
  </si>
  <si>
    <t>14-1-2</t>
  </si>
  <si>
    <t>代理店（募集人）側の理由・基準により特定の商品を提案する場合（いわゆるハ方式）
　　その基準や理由等（特定の保険会社との資本関係やその他の事務手続・経営方針上の理由を含む）</t>
    <rPh sb="0" eb="3">
      <t>ダイリテン</t>
    </rPh>
    <rPh sb="4" eb="6">
      <t>ボシュウ</t>
    </rPh>
    <rPh sb="6" eb="7">
      <t>ニン</t>
    </rPh>
    <rPh sb="8" eb="9">
      <t>ガワ</t>
    </rPh>
    <rPh sb="10" eb="12">
      <t>リユウ</t>
    </rPh>
    <rPh sb="13" eb="15">
      <t>キジュン</t>
    </rPh>
    <rPh sb="18" eb="20">
      <t>トクテイ</t>
    </rPh>
    <rPh sb="21" eb="23">
      <t>ショウヒン</t>
    </rPh>
    <rPh sb="24" eb="26">
      <t>テイアン</t>
    </rPh>
    <rPh sb="28" eb="30">
      <t>バアイ</t>
    </rPh>
    <rPh sb="36" eb="38">
      <t>ホウシキ</t>
    </rPh>
    <rPh sb="44" eb="46">
      <t>キジュン</t>
    </rPh>
    <rPh sb="47" eb="49">
      <t>リユウ</t>
    </rPh>
    <rPh sb="49" eb="50">
      <t>ナド</t>
    </rPh>
    <rPh sb="51" eb="53">
      <t>トクテイ</t>
    </rPh>
    <rPh sb="54" eb="56">
      <t>ホケン</t>
    </rPh>
    <rPh sb="56" eb="58">
      <t>ガイシャ</t>
    </rPh>
    <rPh sb="60" eb="62">
      <t>シホン</t>
    </rPh>
    <rPh sb="62" eb="64">
      <t>カンケイ</t>
    </rPh>
    <rPh sb="67" eb="68">
      <t>タ</t>
    </rPh>
    <rPh sb="69" eb="71">
      <t>ジム</t>
    </rPh>
    <rPh sb="71" eb="73">
      <t>テツヅ</t>
    </rPh>
    <rPh sb="74" eb="76">
      <t>ケイエイ</t>
    </rPh>
    <rPh sb="76" eb="78">
      <t>ホウシン</t>
    </rPh>
    <phoneticPr fontId="10"/>
  </si>
  <si>
    <t>14-1-3</t>
  </si>
  <si>
    <t>基本的には比較推奨販売を行わないものの、お客さまの求めに応じて例外的に比較推奨販売を行うことがある場合は、その旨</t>
    <rPh sb="21" eb="22">
      <t>キャク</t>
    </rPh>
    <phoneticPr fontId="10"/>
  </si>
  <si>
    <t>14-2</t>
  </si>
  <si>
    <t>14-2-1</t>
  </si>
  <si>
    <t>取扱商品の中から、お客さまの意向に基づき比較可能な商品（保険募集人が把握したお客さまの意向に基づき、保障内容等の商品特性等に基づく客観的な商品の絞込みを行った場合には、当該絞込み後の商品）の概要を明示し、お客さまの求めに応じて商品内容を説明すること</t>
    <rPh sb="10" eb="11">
      <t>キャク</t>
    </rPh>
    <rPh sb="39" eb="40">
      <t>キャク</t>
    </rPh>
    <rPh sb="54" eb="55">
      <t>トウ</t>
    </rPh>
    <rPh sb="62" eb="63">
      <t>モト</t>
    </rPh>
    <rPh sb="65" eb="68">
      <t>キャッカンテキ</t>
    </rPh>
    <rPh sb="103" eb="104">
      <t>キャク</t>
    </rPh>
    <phoneticPr fontId="10"/>
  </si>
  <si>
    <t>対象外</t>
  </si>
  <si>
    <t>14-2-2</t>
  </si>
  <si>
    <t>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t>
    <rPh sb="51" eb="53">
      <t>ショウヒン</t>
    </rPh>
    <rPh sb="53" eb="55">
      <t>アンナイ</t>
    </rPh>
    <phoneticPr fontId="10"/>
  </si>
  <si>
    <t>14-2-3</t>
  </si>
  <si>
    <t>（お客さまの意向に合致する商品のうち、保険募集人の判断によってさらに絞込みを行った上で商品を提示・推奨する場合）
商品特性や保険料水準等の客観的な基準・理由等を説明すること</t>
    <rPh sb="2" eb="3">
      <t>キャク</t>
    </rPh>
    <rPh sb="41" eb="42">
      <t>ウエ</t>
    </rPh>
    <rPh sb="67" eb="68">
      <t>トウ</t>
    </rPh>
    <phoneticPr fontId="10"/>
  </si>
  <si>
    <t>14-2-4</t>
  </si>
  <si>
    <t>（特定商品を推奨する主たる理由が手数料水準である場合）
そのことを説明すること</t>
    <phoneticPr fontId="10"/>
  </si>
  <si>
    <t>14-2-5</t>
  </si>
  <si>
    <t>形式的には客観的な基準・理由等に基づく商品の絞込みや提示・推奨を装いながら、実質的には代理店が受け取る手数料水準の高い商品に誘導するために商品の絞込みや提示・推奨を行わないこと</t>
    <phoneticPr fontId="10"/>
  </si>
  <si>
    <t>14-2-6</t>
  </si>
  <si>
    <t>取扱う商品全体または特定商品分野内における実際の取扱商品数よりも多くの商品から選択できるかのような表示を行わない等、比較可能な商品の範囲についてお客さまに誤認を与えないための措置を講じること</t>
    <rPh sb="56" eb="57">
      <t>トウ</t>
    </rPh>
    <rPh sb="73" eb="74">
      <t>キャク</t>
    </rPh>
    <phoneticPr fontId="10"/>
  </si>
  <si>
    <t>14-2-7</t>
  </si>
  <si>
    <t>（商品特性や保険料水準等の客観的な基準・理由等に基づくことなく、商品を絞込みまたは特定の商品を提示・推奨する場合）
合理的な基準・理由等（特定の保険会社との資本関係やその他の事務手続・経営方針上の理由を含む）をお客さまに分かりやすく説明すること</t>
    <rPh sb="11" eb="12">
      <t>トウ</t>
    </rPh>
    <rPh sb="54" eb="56">
      <t>バアイ</t>
    </rPh>
    <rPh sb="106" eb="107">
      <t>キャク</t>
    </rPh>
    <phoneticPr fontId="10"/>
  </si>
  <si>
    <t>14-2-8</t>
  </si>
  <si>
    <t>（店舗や保険募集人ごとに基準・理由等が異なる場合）
店舗や保険募集人ごとの基準・理由等をお客さまに分かりやすく説明することに加えて、例えば当該代理店として提示・推奨する商品の範囲を示す等、お客さまの商品選定機会を確保すること</t>
    <rPh sb="12" eb="14">
      <t>キジュン</t>
    </rPh>
    <rPh sb="15" eb="17">
      <t>リユウ</t>
    </rPh>
    <rPh sb="17" eb="18">
      <t>ナド</t>
    </rPh>
    <rPh sb="45" eb="46">
      <t>キャク</t>
    </rPh>
    <rPh sb="62" eb="63">
      <t>クワ</t>
    </rPh>
    <rPh sb="69" eb="71">
      <t>トウガイ</t>
    </rPh>
    <rPh sb="92" eb="93">
      <t>トウ</t>
    </rPh>
    <rPh sb="95" eb="96">
      <t>キャク</t>
    </rPh>
    <phoneticPr fontId="10"/>
  </si>
  <si>
    <t>14-2-9</t>
  </si>
  <si>
    <t>自らが保険会社の委託を受けた者ではない（「所属保険会社とお客さまとの間で中立である｣等）とお客さまが誤認することを防止するための適切な措置を講じること
　・保険会社のために保険契約の締結の代理または媒介を行うという自らの立場について明示することや、自らの立場の表示等を適切に行うための措置を明文化した上で、適切にその実施状況を確認・検証する態勢を構築する等の対応が必要</t>
    <rPh sb="29" eb="30">
      <t>キャク</t>
    </rPh>
    <rPh sb="46" eb="47">
      <t>キャク</t>
    </rPh>
    <rPh sb="116" eb="118">
      <t>メイジ</t>
    </rPh>
    <rPh sb="145" eb="147">
      <t>メイブン</t>
    </rPh>
    <rPh sb="147" eb="148">
      <t>カ</t>
    </rPh>
    <rPh sb="150" eb="151">
      <t>ウエ</t>
    </rPh>
    <rPh sb="177" eb="178">
      <t>トウ</t>
    </rPh>
    <rPh sb="179" eb="181">
      <t>タイオウ</t>
    </rPh>
    <rPh sb="182" eb="184">
      <t>ヒツヨウ</t>
    </rPh>
    <phoneticPr fontId="35"/>
  </si>
  <si>
    <t>14-2-10</t>
  </si>
  <si>
    <t>（｢所属保険会社の間で公平・中立である｣ことを表示する場合）
商品の絞込みや提示・推奨の基準・理由等として、特定の保険会社との資本関係や手数料の水準、その他の事務手続・経営方針等の事情を考慮することがないよう留意すること</t>
    <rPh sb="88" eb="89">
      <t>トウ</t>
    </rPh>
    <phoneticPr fontId="10"/>
  </si>
  <si>
    <t>14-3</t>
  </si>
  <si>
    <t>【比較推奨販売に係る記録等の保存および適切性の確認・検証】
比較推奨販売に係る記録や証跡等の保存等を行い、定期的にその実施状況の適切性の確認・検証を行うこと</t>
    <phoneticPr fontId="10"/>
  </si>
  <si>
    <t>お客さまあて実施状況および記録状況の詳細</t>
    <rPh sb="6" eb="8">
      <t>ジッシ</t>
    </rPh>
    <rPh sb="8" eb="10">
      <t>ジョウキョウ</t>
    </rPh>
    <rPh sb="13" eb="15">
      <t>キロク</t>
    </rPh>
    <rPh sb="15" eb="17">
      <t>ジョウキョウ</t>
    </rPh>
    <rPh sb="18" eb="20">
      <t>ショウサイ</t>
    </rPh>
    <phoneticPr fontId="15"/>
  </si>
  <si>
    <t>お客さまあて提案内容とお客さまの意向が合致していることを定期的に確認・検証する態勢（ランダムサンプリング）を整備している</t>
    <rPh sb="1" eb="2">
      <t>キャク</t>
    </rPh>
    <rPh sb="12" eb="13">
      <t>キャク</t>
    </rPh>
    <phoneticPr fontId="10"/>
  </si>
  <si>
    <t>確認・検証態勢の詳細</t>
    <rPh sb="0" eb="2">
      <t>カクニン</t>
    </rPh>
    <rPh sb="3" eb="5">
      <t>ケンショウ</t>
    </rPh>
    <rPh sb="5" eb="7">
      <t>タイセイ</t>
    </rPh>
    <rPh sb="8" eb="10">
      <t>ショウサイ</t>
    </rPh>
    <phoneticPr fontId="15"/>
  </si>
  <si>
    <t>比較推奨販売に関し、実施すべき事項（No.14～15の内容）を募集人に徹底（年１回以上の研修実施等）している</t>
    <phoneticPr fontId="10"/>
  </si>
  <si>
    <t>応用
項目</t>
    <phoneticPr fontId="10"/>
  </si>
  <si>
    <t>お客さまあて提案内容とお客さまの意向が合致していることを全件確認・検証する態勢を整備している</t>
    <rPh sb="1" eb="2">
      <t>キャク</t>
    </rPh>
    <rPh sb="6" eb="8">
      <t>テイアン</t>
    </rPh>
    <rPh sb="8" eb="10">
      <t>ナイヨウ</t>
    </rPh>
    <rPh sb="12" eb="13">
      <t>キャク</t>
    </rPh>
    <rPh sb="16" eb="18">
      <t>イコウ</t>
    </rPh>
    <rPh sb="19" eb="21">
      <t>ガッチ</t>
    </rPh>
    <rPh sb="28" eb="30">
      <t>ゼンケン</t>
    </rPh>
    <rPh sb="30" eb="32">
      <t>カクニン</t>
    </rPh>
    <rPh sb="33" eb="35">
      <t>ケンショウ</t>
    </rPh>
    <rPh sb="37" eb="39">
      <t>タイセイ</t>
    </rPh>
    <rPh sb="40" eb="42">
      <t>セイビ</t>
    </rPh>
    <phoneticPr fontId="10"/>
  </si>
  <si>
    <t>自社以外の第三者による監査（覆面調査等を含む）を行い、お客さまの意向に沿った適切な提案ができていることを確認している</t>
    <phoneticPr fontId="10"/>
  </si>
  <si>
    <t>具体取組み</t>
    <rPh sb="0" eb="2">
      <t>グタイ</t>
    </rPh>
    <rPh sb="2" eb="3">
      <t>ト</t>
    </rPh>
    <rPh sb="3" eb="4">
      <t>ク</t>
    </rPh>
    <phoneticPr fontId="15"/>
  </si>
  <si>
    <t>No.16またはNo.18の検証を行う主体が営業部門からの独立性を確保した担当部門・担当者である</t>
    <phoneticPr fontId="10"/>
  </si>
  <si>
    <t>③EX</t>
    <phoneticPr fontId="10"/>
  </si>
  <si>
    <t>募集時の禁止行為・著しく不適当な行為</t>
    <phoneticPr fontId="10"/>
  </si>
  <si>
    <t>④募集時の禁止行為・著しく不適当な行為</t>
  </si>
  <si>
    <t>21-1</t>
  </si>
  <si>
    <t>【保険契約締結・保険募集に関する禁止行為】以下の事項の禁止</t>
    <phoneticPr fontId="10"/>
  </si>
  <si>
    <t>21-1-1</t>
  </si>
  <si>
    <t>虚偽の説明、契約者または被保険者の判断に影響を及ぼすこととなる重要な事項を説明しないこと</t>
    <rPh sb="0" eb="2">
      <t>キョギ</t>
    </rPh>
    <rPh sb="3" eb="5">
      <t>セツメイ</t>
    </rPh>
    <phoneticPr fontId="10"/>
  </si>
  <si>
    <t>21-1-2</t>
  </si>
  <si>
    <t>虚偽の告知を勧めること</t>
    <rPh sb="0" eb="2">
      <t>キョギ</t>
    </rPh>
    <rPh sb="3" eb="5">
      <t>コクチ</t>
    </rPh>
    <rPh sb="6" eb="7">
      <t>スス</t>
    </rPh>
    <phoneticPr fontId="10"/>
  </si>
  <si>
    <t>21-1-3</t>
  </si>
  <si>
    <t>事実の告知を妨げること</t>
    <rPh sb="0" eb="2">
      <t>ジジツ</t>
    </rPh>
    <rPh sb="3" eb="5">
      <t>コクチ</t>
    </rPh>
    <rPh sb="6" eb="7">
      <t>サマタ</t>
    </rPh>
    <phoneticPr fontId="10"/>
  </si>
  <si>
    <t>21-1-4</t>
  </si>
  <si>
    <t>不利益となる事実を告げずに乗換募集を行うこと</t>
    <rPh sb="15" eb="17">
      <t>ボシュウ</t>
    </rPh>
    <rPh sb="18" eb="19">
      <t>オコナ</t>
    </rPh>
    <phoneticPr fontId="10"/>
  </si>
  <si>
    <t>21-1-5</t>
  </si>
  <si>
    <t>保険料の割引・割戻しその他特別の利益の提供を約し、または提供すること</t>
    <rPh sb="22" eb="23">
      <t>ヤク</t>
    </rPh>
    <rPh sb="28" eb="30">
      <t>テイキョウ</t>
    </rPh>
    <phoneticPr fontId="10"/>
  </si>
  <si>
    <t>21-1-6</t>
  </si>
  <si>
    <t>過度なサービス品・施策品のお客さまへの提供</t>
    <rPh sb="14" eb="15">
      <t>キャク</t>
    </rPh>
    <phoneticPr fontId="10"/>
  </si>
  <si>
    <t>21-1-7</t>
  </si>
  <si>
    <t>21-1-8</t>
  </si>
  <si>
    <t>誤解を招くおそれのある保険内容の比較説明または表示</t>
    <rPh sb="18" eb="20">
      <t>セツメイ</t>
    </rPh>
    <rPh sb="23" eb="25">
      <t>ヒョウジ</t>
    </rPh>
    <phoneticPr fontId="10"/>
  </si>
  <si>
    <t>21-1-9</t>
  </si>
  <si>
    <t>将来における配当金の分配等の不確実な事項について断定的判断を示すまたは確実であると誤解させる恐れのある説明・表示をすること</t>
    <rPh sb="10" eb="12">
      <t>ブンパイ</t>
    </rPh>
    <rPh sb="35" eb="37">
      <t>カクジツ</t>
    </rPh>
    <rPh sb="41" eb="43">
      <t>ゴカイ</t>
    </rPh>
    <rPh sb="46" eb="47">
      <t>オソ</t>
    </rPh>
    <rPh sb="51" eb="53">
      <t>セツメイ</t>
    </rPh>
    <rPh sb="54" eb="56">
      <t>ヒョウジ</t>
    </rPh>
    <phoneticPr fontId="10"/>
  </si>
  <si>
    <t>21-1-10</t>
  </si>
  <si>
    <t>威圧的募集もしくは優越的地位を利用した募集</t>
    <phoneticPr fontId="10"/>
  </si>
  <si>
    <t>21-1-11</t>
  </si>
  <si>
    <t>保険契約等に関する事項であってその判断に影響を及ぼすこととなる重要なものにつき、誤解させるおそれのあることを告げる、または表示する行為（誹謗・中傷等）</t>
    <rPh sb="68" eb="70">
      <t>ヒボウ</t>
    </rPh>
    <rPh sb="71" eb="73">
      <t>チュウショウ</t>
    </rPh>
    <rPh sb="73" eb="74">
      <t>ナド</t>
    </rPh>
    <phoneticPr fontId="10"/>
  </si>
  <si>
    <t>21-2</t>
  </si>
  <si>
    <t>21-2-1</t>
  </si>
  <si>
    <t>保険料の費消・流用</t>
    <phoneticPr fontId="10"/>
  </si>
  <si>
    <t>21-2-2</t>
  </si>
  <si>
    <t>社員代行募集・付績行為</t>
    <phoneticPr fontId="10"/>
  </si>
  <si>
    <t>21-2-3</t>
  </si>
  <si>
    <t>無面接募集</t>
    <phoneticPr fontId="10"/>
  </si>
  <si>
    <t>21-2-4</t>
  </si>
  <si>
    <t>代筆・代印</t>
    <phoneticPr fontId="10"/>
  </si>
  <si>
    <t>21-2-5</t>
  </si>
  <si>
    <t>作成契約（架空契約）・名義借契約・無断契約</t>
    <phoneticPr fontId="10"/>
  </si>
  <si>
    <t>21-2-6</t>
  </si>
  <si>
    <t>保険本来の趣旨を逸脱するような募集行為（当初から短期の中途解約を前提とした契約等）</t>
    <phoneticPr fontId="10"/>
  </si>
  <si>
    <t>21-2-7</t>
  </si>
  <si>
    <t>SNS（会社アカウント・個人アカウントの両方）による募集活動</t>
    <rPh sb="4" eb="6">
      <t>カイシャ</t>
    </rPh>
    <rPh sb="12" eb="14">
      <t>コジン</t>
    </rPh>
    <rPh sb="20" eb="22">
      <t>リョウホウ</t>
    </rPh>
    <phoneticPr fontId="10"/>
  </si>
  <si>
    <t>21-3</t>
  </si>
  <si>
    <t>【特定関係法人等に係る管理・報告態勢】</t>
    <rPh sb="16" eb="18">
      <t>タイセイ</t>
    </rPh>
    <phoneticPr fontId="10"/>
  </si>
  <si>
    <t>21-3-1</t>
  </si>
  <si>
    <t>特定関係法人等の範囲の一覧表に関し、記載内容に変更のある都度、速やかにその情報を更新し、また更新したことを代理店内に周知すること</t>
    <phoneticPr fontId="10"/>
  </si>
  <si>
    <t>21-3-2</t>
  </si>
  <si>
    <t>当該情報を保険会社へ報告すること</t>
    <phoneticPr fontId="10"/>
  </si>
  <si>
    <t>21-4</t>
  </si>
  <si>
    <t>21-5</t>
  </si>
  <si>
    <t>【構成員契約規制】
構成員契約規制に違反する行為（構成員契約の申込みをさせる行為）を行わないこと</t>
    <phoneticPr fontId="10"/>
  </si>
  <si>
    <t>お客さま向けの景品提供を伴う施策を行っている代理店のみ対象</t>
    <phoneticPr fontId="10"/>
  </si>
  <si>
    <t>営業部門からの独立性を確保した担当部門・担当者による施策内容のチェックが行われ、当該景品が過度なサービス品に該当するか否かを確認する態勢（施策内容確認のための申請・承認フロー等）を整備している</t>
    <phoneticPr fontId="10"/>
  </si>
  <si>
    <t>施策の確認態勢の詳細</t>
    <rPh sb="0" eb="2">
      <t>シサク</t>
    </rPh>
    <rPh sb="3" eb="5">
      <t>カクニン</t>
    </rPh>
    <rPh sb="5" eb="7">
      <t>タイセイ</t>
    </rPh>
    <rPh sb="8" eb="10">
      <t>ショウサイ</t>
    </rPh>
    <phoneticPr fontId="15"/>
  </si>
  <si>
    <t>募集時に、締結しようとしている契約が自己契約あるいは特定契約に該当するか否か確認する態勢（チェックリストの活用、システム上のアラート等）を整備している</t>
    <rPh sb="53" eb="55">
      <t>カツヨウ</t>
    </rPh>
    <rPh sb="60" eb="61">
      <t>ウエ</t>
    </rPh>
    <rPh sb="66" eb="67">
      <t>ナド</t>
    </rPh>
    <phoneticPr fontId="10"/>
  </si>
  <si>
    <t>自己・特定契約の確認態勢の詳細</t>
    <rPh sb="0" eb="2">
      <t>ジコ</t>
    </rPh>
    <rPh sb="3" eb="5">
      <t>トクテイ</t>
    </rPh>
    <rPh sb="5" eb="7">
      <t>ケイヤク</t>
    </rPh>
    <rPh sb="8" eb="10">
      <t>カクニン</t>
    </rPh>
    <rPh sb="10" eb="12">
      <t>タイセイ</t>
    </rPh>
    <rPh sb="13" eb="15">
      <t>ショウサイ</t>
    </rPh>
    <phoneticPr fontId="15"/>
  </si>
  <si>
    <t>構成員契約規制の対象となるお客さまによる規制対象商品の申込みの受付を防ぐ態勢（チェックリストの活用、システム上のアラート等）を整備している</t>
    <rPh sb="14" eb="15">
      <t>キャク</t>
    </rPh>
    <rPh sb="47" eb="49">
      <t>カツヨウ</t>
    </rPh>
    <rPh sb="54" eb="55">
      <t>ウエ</t>
    </rPh>
    <rPh sb="60" eb="61">
      <t>ナド</t>
    </rPh>
    <phoneticPr fontId="10"/>
  </si>
  <si>
    <t>構成員契約規制対象商品の申込受付を防ぐ態勢の詳細</t>
    <rPh sb="0" eb="3">
      <t>コウセイイン</t>
    </rPh>
    <rPh sb="3" eb="5">
      <t>ケイヤク</t>
    </rPh>
    <rPh sb="5" eb="7">
      <t>キセイ</t>
    </rPh>
    <rPh sb="7" eb="9">
      <t>タイショウ</t>
    </rPh>
    <rPh sb="9" eb="11">
      <t>ショウヒン</t>
    </rPh>
    <rPh sb="12" eb="14">
      <t>モウシコミ</t>
    </rPh>
    <rPh sb="14" eb="16">
      <t>ウケツケ</t>
    </rPh>
    <rPh sb="17" eb="18">
      <t>フセ</t>
    </rPh>
    <rPh sb="19" eb="21">
      <t>タイセイ</t>
    </rPh>
    <rPh sb="22" eb="24">
      <t>ショウサイ</t>
    </rPh>
    <phoneticPr fontId="15"/>
  </si>
  <si>
    <t>法人向け保険募集を行う代理店のみ対象</t>
    <phoneticPr fontId="10"/>
  </si>
  <si>
    <t>25-1</t>
  </si>
  <si>
    <t>保障等を目的とした保険商品である旨の説明を行うこと</t>
    <phoneticPr fontId="10"/>
  </si>
  <si>
    <t>25-2</t>
  </si>
  <si>
    <t>禁止行為・不適切行為に関し、実施すべき事項（No.21～25の内容）を募集人に徹底（年１回以上の研修実施等）している</t>
    <phoneticPr fontId="10"/>
  </si>
  <si>
    <t>全店舗/拠点/事務所（以下、「全拠点」）で独自で過度なサービス品提供がされていないか、営業部門からの独立性を確保した担当部門・担当者が定期的にモニタリングを実施している</t>
    <phoneticPr fontId="10"/>
  </si>
  <si>
    <t>④EX</t>
    <phoneticPr fontId="10"/>
  </si>
  <si>
    <t>顧客対応</t>
  </si>
  <si>
    <t>特定保険契約募集に関するルール</t>
    <phoneticPr fontId="10"/>
  </si>
  <si>
    <t>3.対象外</t>
    <rPh sb="2" eb="5">
      <t>タイショウガイ</t>
    </rPh>
    <phoneticPr fontId="10"/>
  </si>
  <si>
    <t>△</t>
  </si>
  <si>
    <t>□</t>
  </si>
  <si>
    <t>⑤特定保険契約募集に関するルール</t>
  </si>
  <si>
    <t>28-1</t>
  </si>
  <si>
    <t>【特定保険契約の場合】
特定保険契約の場合は以下の情報を把握すること</t>
    <phoneticPr fontId="10"/>
  </si>
  <si>
    <t>28-1-1</t>
  </si>
  <si>
    <t>収益獲得を目的に投資する資金があるか</t>
    <rPh sb="8" eb="10">
      <t>トウシ</t>
    </rPh>
    <phoneticPr fontId="10"/>
  </si>
  <si>
    <t>28-1-2</t>
  </si>
  <si>
    <t>預金とは異なる中長期の投資商品を購入する意思はあるか</t>
    <phoneticPr fontId="10"/>
  </si>
  <si>
    <t>28-1-3</t>
  </si>
  <si>
    <t>資産価額が運用成果に応じて変動することを承知しているか</t>
    <phoneticPr fontId="10"/>
  </si>
  <si>
    <t>28-2</t>
  </si>
  <si>
    <t>【特定保険契約に係る禁止行為】
以下の事項の禁止</t>
    <phoneticPr fontId="10"/>
  </si>
  <si>
    <t>28-2-1</t>
  </si>
  <si>
    <t>お客さまに迷惑となるような時間の電話または訪問</t>
    <rPh sb="1" eb="2">
      <t>キャク</t>
    </rPh>
    <phoneticPr fontId="10"/>
  </si>
  <si>
    <t>28-2-2</t>
  </si>
  <si>
    <t>契約締結にあたりお客さまへの利益提供や損失が生じた場合の補てん等ならびに補てんの約束等</t>
    <rPh sb="9" eb="10">
      <t>キャク</t>
    </rPh>
    <phoneticPr fontId="10"/>
  </si>
  <si>
    <t>28-3</t>
  </si>
  <si>
    <t>【特定保険契約に係る適合性確認】
適合性確認のための以下の情報を収集すること</t>
    <phoneticPr fontId="10"/>
  </si>
  <si>
    <t>28-3-1</t>
  </si>
  <si>
    <t>お客さまの年齢</t>
    <rPh sb="1" eb="2">
      <t>キャク</t>
    </rPh>
    <phoneticPr fontId="10"/>
  </si>
  <si>
    <t>28-3-2</t>
  </si>
  <si>
    <t>職業</t>
    <phoneticPr fontId="10"/>
  </si>
  <si>
    <t>28-3-3</t>
  </si>
  <si>
    <t>資産・収入等の財産状況</t>
    <phoneticPr fontId="10"/>
  </si>
  <si>
    <t>28-3-4</t>
  </si>
  <si>
    <t>過去の金融商品の取引・購入経験</t>
    <phoneticPr fontId="10"/>
  </si>
  <si>
    <t>28-3-5</t>
  </si>
  <si>
    <t>保険料原資が既に締結されている金融商品の満期金または解約返戻金である場合、当該金融商品の種類</t>
    <phoneticPr fontId="10"/>
  </si>
  <si>
    <t>28-3-6</t>
  </si>
  <si>
    <t>加入目的</t>
    <phoneticPr fontId="10"/>
  </si>
  <si>
    <t>28-4</t>
  </si>
  <si>
    <t>特に「高齢のお客さま」に関して、「理解能力や判断能力」、「投資経験」、「投資性資産の保有割合」等の観点を踏まえた、一般的な適合性確認の基準に比してより一層厳格な適合性確認の基準（適合性を判断する上で、不適当と認められる場合には当該勧誘を中止する旨を含む）</t>
    <rPh sb="7" eb="8">
      <t>キャク</t>
    </rPh>
    <rPh sb="97" eb="98">
      <t>ウエ</t>
    </rPh>
    <phoneticPr fontId="10"/>
  </si>
  <si>
    <t>28-5</t>
  </si>
  <si>
    <t>収集したお客さまの情報、加入目的等に照らして不適当と認められる勧誘を行わないよう、適合性確認の基準や方法、当該基準に該当する場合の具体的な方策</t>
    <rPh sb="5" eb="6">
      <t>キャク</t>
    </rPh>
    <phoneticPr fontId="10"/>
  </si>
  <si>
    <t>以下の事項について全て正確に表示できている
・広告等を行う者の名称
・手数料等に関する事項
・市場リスクに関する事項
・重要な事項についてお客さまの不利益となる事実</t>
    <phoneticPr fontId="10"/>
  </si>
  <si>
    <t>徹底方法</t>
  </si>
  <si>
    <t>具体取組み</t>
  </si>
  <si>
    <t>⑤EX</t>
    <phoneticPr fontId="10"/>
  </si>
  <si>
    <t>高齢者募集ルール</t>
    <phoneticPr fontId="10"/>
  </si>
  <si>
    <t>⑥高齢者募集ルール</t>
  </si>
  <si>
    <t>32-1</t>
  </si>
  <si>
    <t>①親族等の同席
・保険募集時に高齢者およびその家族等の同席者に対して、商品内容の説明等を実施している</t>
    <rPh sb="9" eb="11">
      <t>ホケン</t>
    </rPh>
    <rPh sb="11" eb="13">
      <t>ボシュウ</t>
    </rPh>
    <rPh sb="13" eb="14">
      <t>ジ</t>
    </rPh>
    <rPh sb="15" eb="18">
      <t>コウレイシャ</t>
    </rPh>
    <rPh sb="23" eb="25">
      <t>カゾク</t>
    </rPh>
    <rPh sb="25" eb="26">
      <t>ナド</t>
    </rPh>
    <rPh sb="27" eb="29">
      <t>ドウセキ</t>
    </rPh>
    <rPh sb="29" eb="30">
      <t>モノ</t>
    </rPh>
    <rPh sb="31" eb="32">
      <t>タイ</t>
    </rPh>
    <rPh sb="35" eb="37">
      <t>ショウヒン</t>
    </rPh>
    <rPh sb="37" eb="39">
      <t>ナイヨウ</t>
    </rPh>
    <rPh sb="40" eb="42">
      <t>セツメイ</t>
    </rPh>
    <rPh sb="42" eb="43">
      <t>ナド</t>
    </rPh>
    <rPh sb="44" eb="46">
      <t>ジッシ</t>
    </rPh>
    <phoneticPr fontId="10"/>
  </si>
  <si>
    <t>条項や該当ページ</t>
  </si>
  <si>
    <t>32-2</t>
  </si>
  <si>
    <t>②複数人の保険募集人による保険募集
・2名以上の保険募集人により訪問等のうえ、商品内容の説明等を実施し、説明者ではない保険募集人が、高齢者の言動や態度を観察し、商品内容の理解度を確認する等の丁寧な対応を行っている</t>
    <rPh sb="20" eb="23">
      <t>メイイジョウ</t>
    </rPh>
    <rPh sb="24" eb="26">
      <t>ホケン</t>
    </rPh>
    <rPh sb="26" eb="28">
      <t>ボシュウ</t>
    </rPh>
    <rPh sb="28" eb="29">
      <t>ニン</t>
    </rPh>
    <rPh sb="32" eb="34">
      <t>ホウモン</t>
    </rPh>
    <rPh sb="34" eb="35">
      <t>ナド</t>
    </rPh>
    <rPh sb="39" eb="41">
      <t>ショウヒン</t>
    </rPh>
    <rPh sb="41" eb="43">
      <t>ナイヨウ</t>
    </rPh>
    <rPh sb="44" eb="46">
      <t>セツメイ</t>
    </rPh>
    <rPh sb="46" eb="47">
      <t>ナド</t>
    </rPh>
    <rPh sb="48" eb="50">
      <t>ジッシ</t>
    </rPh>
    <rPh sb="52" eb="55">
      <t>セツメイシャ</t>
    </rPh>
    <rPh sb="59" eb="61">
      <t>ホケン</t>
    </rPh>
    <rPh sb="61" eb="63">
      <t>ボシュウ</t>
    </rPh>
    <rPh sb="63" eb="64">
      <t>ニン</t>
    </rPh>
    <rPh sb="66" eb="69">
      <t>コウレイシャ</t>
    </rPh>
    <rPh sb="70" eb="72">
      <t>ゲンドウ</t>
    </rPh>
    <rPh sb="73" eb="75">
      <t>タイド</t>
    </rPh>
    <rPh sb="76" eb="78">
      <t>カンサツ</t>
    </rPh>
    <rPh sb="80" eb="82">
      <t>ショウヒン</t>
    </rPh>
    <rPh sb="82" eb="84">
      <t>ナイヨウ</t>
    </rPh>
    <rPh sb="85" eb="88">
      <t>リカイド</t>
    </rPh>
    <rPh sb="89" eb="91">
      <t>カクニン</t>
    </rPh>
    <rPh sb="93" eb="94">
      <t>ナド</t>
    </rPh>
    <rPh sb="95" eb="97">
      <t>テイネイ</t>
    </rPh>
    <rPh sb="98" eb="100">
      <t>タイオウ</t>
    </rPh>
    <rPh sb="101" eb="102">
      <t>オコナ</t>
    </rPh>
    <phoneticPr fontId="10"/>
  </si>
  <si>
    <t>32-3</t>
  </si>
  <si>
    <t>③複数回の保険募集機会の設定
・高齢者に対して、商品内容等に関して自身の意向に沿った内容であるかを検討する機会を確保する観点から、契約締結までに複数回の募集機会を設けている</t>
    <rPh sb="9" eb="11">
      <t>キカイ</t>
    </rPh>
    <rPh sb="16" eb="19">
      <t>コウレイシャ</t>
    </rPh>
    <rPh sb="20" eb="21">
      <t>タイ</t>
    </rPh>
    <rPh sb="24" eb="26">
      <t>ショウヒン</t>
    </rPh>
    <rPh sb="26" eb="28">
      <t>ナイヨウ</t>
    </rPh>
    <rPh sb="28" eb="29">
      <t>ナド</t>
    </rPh>
    <rPh sb="30" eb="31">
      <t>カン</t>
    </rPh>
    <rPh sb="33" eb="35">
      <t>ジシン</t>
    </rPh>
    <rPh sb="36" eb="38">
      <t>イコウ</t>
    </rPh>
    <rPh sb="39" eb="40">
      <t>ソ</t>
    </rPh>
    <rPh sb="42" eb="44">
      <t>ナイヨウ</t>
    </rPh>
    <rPh sb="49" eb="51">
      <t>ケントウ</t>
    </rPh>
    <rPh sb="53" eb="55">
      <t>キカイ</t>
    </rPh>
    <rPh sb="56" eb="58">
      <t>カクホ</t>
    </rPh>
    <rPh sb="60" eb="62">
      <t>カンテン</t>
    </rPh>
    <rPh sb="65" eb="67">
      <t>ケイヤク</t>
    </rPh>
    <rPh sb="67" eb="69">
      <t>テイケツ</t>
    </rPh>
    <rPh sb="72" eb="75">
      <t>フクスウカイ</t>
    </rPh>
    <rPh sb="76" eb="78">
      <t>ボシュウ</t>
    </rPh>
    <rPh sb="78" eb="80">
      <t>キカイ</t>
    </rPh>
    <rPh sb="81" eb="82">
      <t>モウ</t>
    </rPh>
    <phoneticPr fontId="10"/>
  </si>
  <si>
    <t>32-4</t>
  </si>
  <si>
    <t>④保険募集を行った者以外の者による高齢者の意向に沿った商品内容等であることの確認
・保険募集を行った者以外の者が保険契約申込の受付後に高齢者に電話等を行い、高齢者の意向に沿った商品内容であることをあらためて確認している</t>
    <rPh sb="56" eb="58">
      <t>ホケン</t>
    </rPh>
    <rPh sb="58" eb="60">
      <t>ケイヤク</t>
    </rPh>
    <rPh sb="60" eb="62">
      <t>モウシコミ</t>
    </rPh>
    <rPh sb="63" eb="65">
      <t>ウケツケ</t>
    </rPh>
    <rPh sb="65" eb="66">
      <t>ゴ</t>
    </rPh>
    <rPh sb="67" eb="70">
      <t>コウレイシャ</t>
    </rPh>
    <rPh sb="71" eb="73">
      <t>デンワ</t>
    </rPh>
    <rPh sb="73" eb="74">
      <t>ナド</t>
    </rPh>
    <rPh sb="75" eb="76">
      <t>オコナ</t>
    </rPh>
    <rPh sb="78" eb="81">
      <t>コウレイシャ</t>
    </rPh>
    <rPh sb="82" eb="84">
      <t>イコウ</t>
    </rPh>
    <rPh sb="85" eb="86">
      <t>ソ</t>
    </rPh>
    <rPh sb="88" eb="90">
      <t>ショウヒン</t>
    </rPh>
    <rPh sb="90" eb="92">
      <t>ナイヨウ</t>
    </rPh>
    <rPh sb="103" eb="105">
      <t>カクニン</t>
    </rPh>
    <phoneticPr fontId="10"/>
  </si>
  <si>
    <t>32-5</t>
  </si>
  <si>
    <t>⑤役席者による事前承認
・事前承認が形式的なものとならないよう、高齢者の商品内容についての理解度を把握した上で、個別・実効的な承認を行っていることに留意する</t>
    <rPh sb="13" eb="15">
      <t>ジゼン</t>
    </rPh>
    <rPh sb="15" eb="17">
      <t>ショウニン</t>
    </rPh>
    <rPh sb="18" eb="21">
      <t>ケイシキテキ</t>
    </rPh>
    <rPh sb="32" eb="35">
      <t>コウレイシャ</t>
    </rPh>
    <rPh sb="36" eb="38">
      <t>ショウヒン</t>
    </rPh>
    <rPh sb="38" eb="40">
      <t>ナイヨウ</t>
    </rPh>
    <rPh sb="45" eb="48">
      <t>リカイド</t>
    </rPh>
    <rPh sb="49" eb="51">
      <t>ハアク</t>
    </rPh>
    <rPh sb="53" eb="54">
      <t>ウエ</t>
    </rPh>
    <rPh sb="56" eb="58">
      <t>コベツ</t>
    </rPh>
    <rPh sb="59" eb="62">
      <t>ジッコウテキ</t>
    </rPh>
    <rPh sb="63" eb="65">
      <t>ショウニン</t>
    </rPh>
    <rPh sb="66" eb="67">
      <t>オコナ</t>
    </rPh>
    <rPh sb="74" eb="76">
      <t>リュウイ</t>
    </rPh>
    <phoneticPr fontId="10"/>
  </si>
  <si>
    <t>32-6</t>
  </si>
  <si>
    <t>⑥申込手続き後の電話等による申込内容の確認</t>
    <phoneticPr fontId="10"/>
  </si>
  <si>
    <t>32-7</t>
  </si>
  <si>
    <t>⑦会話内容等の録音による証跡管理</t>
    <phoneticPr fontId="10"/>
  </si>
  <si>
    <t>32-8</t>
  </si>
  <si>
    <r>
      <t>高齢</t>
    </r>
    <r>
      <rPr>
        <sz val="11"/>
        <rFont val="Meiryo UI"/>
        <family val="3"/>
        <charset val="128"/>
      </rPr>
      <t>者募集</t>
    </r>
    <r>
      <rPr>
        <sz val="11"/>
        <color theme="1"/>
        <rFont val="Meiryo UI"/>
        <family val="3"/>
        <charset val="128"/>
      </rPr>
      <t>ルール（代理店が設定したルールおよび元受保険会社のルール）を遵守する態勢（高齢者チェックシートによる対応、年齢入力時のシステム上のアラート等）を整備している</t>
    </r>
    <rPh sb="3" eb="5">
      <t>ボシュウ</t>
    </rPh>
    <rPh sb="42" eb="45">
      <t>コウレイシャ</t>
    </rPh>
    <rPh sb="55" eb="57">
      <t>タイオウ</t>
    </rPh>
    <rPh sb="58" eb="60">
      <t>ネンレイ</t>
    </rPh>
    <rPh sb="60" eb="63">
      <t>ニュウリョクジ</t>
    </rPh>
    <rPh sb="68" eb="69">
      <t>ウエ</t>
    </rPh>
    <rPh sb="74" eb="75">
      <t>ナド</t>
    </rPh>
    <phoneticPr fontId="8"/>
  </si>
  <si>
    <t>高齢者対応ルール遵守態勢の詳細</t>
  </si>
  <si>
    <t>高齢者募集ルールに関し、実施すべき事項（No.32～33の内容）を募集人に徹底（年１回以上の研修実施等）している</t>
    <phoneticPr fontId="10"/>
  </si>
  <si>
    <r>
      <t>高齢</t>
    </r>
    <r>
      <rPr>
        <sz val="11"/>
        <rFont val="Meiryo UI"/>
        <family val="3"/>
        <charset val="128"/>
      </rPr>
      <t>者募集ル</t>
    </r>
    <r>
      <rPr>
        <sz val="11"/>
        <color theme="1"/>
        <rFont val="Meiryo UI"/>
        <family val="3"/>
        <charset val="128"/>
      </rPr>
      <t>ールの遵守状況について、営業部門からの独立性を確保した担当部門・担当者がモニタリングを行っている</t>
    </r>
    <rPh sb="0" eb="3">
      <t>コウレイシャ</t>
    </rPh>
    <rPh sb="3" eb="5">
      <t>ボシュウ</t>
    </rPh>
    <rPh sb="9" eb="11">
      <t>ジュンシュ</t>
    </rPh>
    <rPh sb="11" eb="13">
      <t>ジョウキョウ</t>
    </rPh>
    <rPh sb="18" eb="20">
      <t>エイギョウ</t>
    </rPh>
    <rPh sb="20" eb="22">
      <t>ブモン</t>
    </rPh>
    <rPh sb="25" eb="27">
      <t>ドクリツ</t>
    </rPh>
    <rPh sb="27" eb="28">
      <t>セイ</t>
    </rPh>
    <rPh sb="29" eb="31">
      <t>カクホ</t>
    </rPh>
    <rPh sb="33" eb="35">
      <t>タントウ</t>
    </rPh>
    <rPh sb="35" eb="37">
      <t>ブモン</t>
    </rPh>
    <rPh sb="38" eb="41">
      <t>タントウシャ</t>
    </rPh>
    <rPh sb="49" eb="50">
      <t>オコナ</t>
    </rPh>
    <phoneticPr fontId="8"/>
  </si>
  <si>
    <t>モニタリング態勢の詳細</t>
  </si>
  <si>
    <t>⑥EX</t>
    <phoneticPr fontId="10"/>
  </si>
  <si>
    <t>お客さまの利便性向上に向けた態勢整備状況</t>
    <phoneticPr fontId="10"/>
  </si>
  <si>
    <t>ペーパーレス申込みをお客さまに提案できるようにインフラ整備を行っている</t>
    <phoneticPr fontId="10"/>
  </si>
  <si>
    <t>お客さまの要望に応じた対面・非対面募集の選択肢を提供している</t>
    <rPh sb="1" eb="2">
      <t>キャク</t>
    </rPh>
    <phoneticPr fontId="10"/>
  </si>
  <si>
    <t>⑦お客さまの利便性向上に向けた態勢整備状況</t>
  </si>
  <si>
    <t>⑦EX</t>
    <phoneticPr fontId="10"/>
  </si>
  <si>
    <t>早期消滅</t>
    <phoneticPr fontId="10"/>
  </si>
  <si>
    <t>早期消滅契約の分析・管理・指導状況の詳細</t>
  </si>
  <si>
    <t>早期消滅契約状況および改善策の全社共有態勢の詳細</t>
  </si>
  <si>
    <t>⑧早期消滅</t>
  </si>
  <si>
    <t>⑧EX</t>
    <phoneticPr fontId="10"/>
  </si>
  <si>
    <t>募集資料等の適切な管理</t>
    <phoneticPr fontId="10"/>
  </si>
  <si>
    <t>保険会社が承認していない募集資料の使用の禁止について明文化され従業員がいつでも閲覧可能な状態になっている</t>
    <rPh sb="26" eb="28">
      <t>メイブン</t>
    </rPh>
    <phoneticPr fontId="10"/>
  </si>
  <si>
    <t>⑨募集資料等の適切な管理</t>
  </si>
  <si>
    <t>募集資料を独自に作成している代理店のみ対象</t>
    <phoneticPr fontId="10"/>
  </si>
  <si>
    <t>41-1</t>
  </si>
  <si>
    <t>作成した資料に対し作成者以外による確認態勢（保険会社による承認の要否、申請・承認フロー等）が整備されている</t>
    <phoneticPr fontId="10"/>
  </si>
  <si>
    <t>41-2</t>
  </si>
  <si>
    <t>保険会社による承認要のもの、不要のものそれぞれについて承認番号や使用期限等の管理方法を定めている</t>
    <rPh sb="43" eb="44">
      <t>サダ</t>
    </rPh>
    <phoneticPr fontId="10"/>
  </si>
  <si>
    <t>作成した募集資料が適切に管理されている（管理簿等による一覧管理が行われている、期限切れ資料の廃棄が行われている）</t>
    <phoneticPr fontId="10"/>
  </si>
  <si>
    <t>代理店が作成した募集資料の管理状況</t>
  </si>
  <si>
    <t>募集資料を独自に作成していない代理店のみ対象</t>
    <phoneticPr fontId="10"/>
  </si>
  <si>
    <t>代理店にて独自の募集資料を作成しないことが明文化され、従業員がいつでも閲覧可能な状態になっている</t>
    <rPh sb="21" eb="23">
      <t>メイブン</t>
    </rPh>
    <rPh sb="35" eb="37">
      <t>エツラン</t>
    </rPh>
    <rPh sb="37" eb="39">
      <t>カノウ</t>
    </rPh>
    <rPh sb="40" eb="42">
      <t>ジョウタイ</t>
    </rPh>
    <phoneticPr fontId="10"/>
  </si>
  <si>
    <t>特定保険契約に係る広告等を行う代理店のみ対象</t>
    <phoneticPr fontId="10"/>
  </si>
  <si>
    <t>44-1</t>
  </si>
  <si>
    <t>広告等を行う者の名称</t>
    <phoneticPr fontId="10"/>
  </si>
  <si>
    <t>44-2</t>
  </si>
  <si>
    <t>手数料等に関する事項</t>
    <phoneticPr fontId="10"/>
  </si>
  <si>
    <t>44-3</t>
  </si>
  <si>
    <t>市場リスクに関する事項</t>
    <phoneticPr fontId="10"/>
  </si>
  <si>
    <t>44-4</t>
  </si>
  <si>
    <t>重要な事項についてお客さまの不利益となる事実</t>
    <phoneticPr fontId="10"/>
  </si>
  <si>
    <t>保険会社の募集資料（パンフレット等）が適切に管理されている（管理簿等による一覧管理が行われている、期限切れ資料の廃棄が行われている）</t>
    <phoneticPr fontId="10"/>
  </si>
  <si>
    <t>保険会社の募集資料の管理状況</t>
  </si>
  <si>
    <t>募集資料等の適切な管理に関し、実施すべき事項（No.40～45の内容）を募集人に徹底（年１回以上の研修実施等）している</t>
    <phoneticPr fontId="10"/>
  </si>
  <si>
    <t>No.42・45の管理状況について、営業部門からの独立性を確保した担当部門・担当者が確認を行っている</t>
    <phoneticPr fontId="10"/>
  </si>
  <si>
    <t>確認態勢の詳細</t>
  </si>
  <si>
    <t>⑨EX</t>
    <phoneticPr fontId="10"/>
  </si>
  <si>
    <t>勧誘方針・お客さま本位の業務運営に係る方針</t>
    <phoneticPr fontId="10"/>
  </si>
  <si>
    <t>掲示・公表状況</t>
  </si>
  <si>
    <t>⑩勧誘方針・お客さま本位の業務運営に係る方針</t>
  </si>
  <si>
    <t>49-1</t>
  </si>
  <si>
    <t>ホームページに掲載</t>
    <phoneticPr fontId="10"/>
  </si>
  <si>
    <t>ホームページ掲載状況</t>
  </si>
  <si>
    <t>49-2</t>
  </si>
  <si>
    <t>全拠点で掲示・公表</t>
    <phoneticPr fontId="10"/>
  </si>
  <si>
    <t>掲示状況</t>
  </si>
  <si>
    <t>お客さま本位の業務運営に沿ったKPIを1項目以上設定し、ホームページ・代理店事務所等に実績を公表している</t>
    <rPh sb="1" eb="2">
      <t>キャク</t>
    </rPh>
    <phoneticPr fontId="10"/>
  </si>
  <si>
    <t>設定したKPIの内容、実績公表状況</t>
    <phoneticPr fontId="10"/>
  </si>
  <si>
    <t>お客さま本位の業務運営に係る方針について、毎年振返り・経営層への報告を行っている</t>
    <rPh sb="1" eb="2">
      <t>キャク</t>
    </rPh>
    <phoneticPr fontId="10"/>
  </si>
  <si>
    <t>振返りおよび経営層あて報告状況</t>
    <phoneticPr fontId="10"/>
  </si>
  <si>
    <t>振返り結果を踏まえ、必要に応じて見直しを実施し公表する態勢を整備している</t>
    <phoneticPr fontId="10"/>
  </si>
  <si>
    <t>振返り・見直しおよび公表態勢の詳細</t>
    <phoneticPr fontId="10"/>
  </si>
  <si>
    <t>⑩EX</t>
    <phoneticPr fontId="10"/>
  </si>
  <si>
    <t>募集人教育</t>
    <phoneticPr fontId="10"/>
  </si>
  <si>
    <t>条項や該当ページ</t>
    <phoneticPr fontId="10"/>
  </si>
  <si>
    <t>⑪募集人教育</t>
  </si>
  <si>
    <t>継続教育制度の受講状況</t>
    <phoneticPr fontId="10"/>
  </si>
  <si>
    <t>乗合保険会社の商品に関して、代理店として募集人に適宜学習させる態勢（商品研修の実施等）を整備している</t>
    <rPh sb="14" eb="17">
      <t>ダイリテン</t>
    </rPh>
    <rPh sb="24" eb="26">
      <t>テキギ</t>
    </rPh>
    <rPh sb="31" eb="33">
      <t>タイセイ</t>
    </rPh>
    <rPh sb="34" eb="36">
      <t>ショウヒン</t>
    </rPh>
    <rPh sb="36" eb="38">
      <t>ケンシュウ</t>
    </rPh>
    <rPh sb="39" eb="42">
      <t>ジッシナド</t>
    </rPh>
    <rPh sb="44" eb="46">
      <t>セイビ</t>
    </rPh>
    <phoneticPr fontId="10"/>
  </si>
  <si>
    <t>募集人の学習環境</t>
    <phoneticPr fontId="10"/>
  </si>
  <si>
    <t>募集人の募集状況について本人以外による確認・指導を行う態勢を整備している</t>
    <rPh sb="0" eb="2">
      <t>ボシュウ</t>
    </rPh>
    <rPh sb="2" eb="3">
      <t>ニン</t>
    </rPh>
    <rPh sb="4" eb="6">
      <t>ボシュウ</t>
    </rPh>
    <rPh sb="6" eb="8">
      <t>ジョウキョウ</t>
    </rPh>
    <rPh sb="12" eb="14">
      <t>ホンニン</t>
    </rPh>
    <rPh sb="14" eb="16">
      <t>イガイ</t>
    </rPh>
    <rPh sb="19" eb="21">
      <t>カクニン</t>
    </rPh>
    <rPh sb="22" eb="24">
      <t>シドウ</t>
    </rPh>
    <rPh sb="25" eb="26">
      <t>オコナ</t>
    </rPh>
    <rPh sb="27" eb="29">
      <t>タイセイ</t>
    </rPh>
    <rPh sb="30" eb="32">
      <t>セイビ</t>
    </rPh>
    <phoneticPr fontId="10"/>
  </si>
  <si>
    <t>確認・指導態勢</t>
    <phoneticPr fontId="10"/>
  </si>
  <si>
    <t>自社の好取組みや改善点を収集し、全体に共有する仕組みおよび実績がある</t>
    <rPh sb="0" eb="2">
      <t>ジシャ</t>
    </rPh>
    <rPh sb="3" eb="4">
      <t>コウ</t>
    </rPh>
    <rPh sb="4" eb="6">
      <t>トリクミ</t>
    </rPh>
    <rPh sb="8" eb="11">
      <t>カイゼンテン</t>
    </rPh>
    <rPh sb="12" eb="14">
      <t>シュウシュウ</t>
    </rPh>
    <rPh sb="16" eb="18">
      <t>ゼンタイ</t>
    </rPh>
    <rPh sb="19" eb="21">
      <t>キョウユウ</t>
    </rPh>
    <rPh sb="23" eb="25">
      <t>シク</t>
    </rPh>
    <rPh sb="29" eb="31">
      <t>ジッセキ</t>
    </rPh>
    <phoneticPr fontId="10"/>
  </si>
  <si>
    <t>収集・共有化の状況</t>
    <phoneticPr fontId="10"/>
  </si>
  <si>
    <t>年間計画</t>
    <phoneticPr fontId="10"/>
  </si>
  <si>
    <t>継続教育制度以外に関して、テストを実施している</t>
    <rPh sb="17" eb="19">
      <t>ジッシ</t>
    </rPh>
    <phoneticPr fontId="10"/>
  </si>
  <si>
    <t>具体取組み</t>
    <phoneticPr fontId="10"/>
  </si>
  <si>
    <t>個人の習熟状況に応じ適宜追加指導を行っている</t>
    <phoneticPr fontId="10"/>
  </si>
  <si>
    <t>追加指導の状況</t>
    <phoneticPr fontId="10"/>
  </si>
  <si>
    <t>保険知識・商品知識に留まらない、お客さま志向の醸成（募集人としての使命感、お客さまと向き合う姿勢）に資する研修を行っている</t>
    <rPh sb="17" eb="18">
      <t>キャク</t>
    </rPh>
    <rPh sb="20" eb="22">
      <t>シコウ</t>
    </rPh>
    <rPh sb="23" eb="25">
      <t>ジョウセイ</t>
    </rPh>
    <rPh sb="50" eb="51">
      <t>シ</t>
    </rPh>
    <phoneticPr fontId="10"/>
  </si>
  <si>
    <t>研修等の実施状況</t>
  </si>
  <si>
    <t>金融・保険に関する各種公的資格取得数の増加に向けた社内取組みを推進している</t>
    <rPh sb="0" eb="2">
      <t>キンユウ</t>
    </rPh>
    <rPh sb="3" eb="5">
      <t>ホケン</t>
    </rPh>
    <rPh sb="6" eb="7">
      <t>カン</t>
    </rPh>
    <rPh sb="9" eb="11">
      <t>カクシュ</t>
    </rPh>
    <rPh sb="11" eb="13">
      <t>コウテキ</t>
    </rPh>
    <rPh sb="13" eb="15">
      <t>シカク</t>
    </rPh>
    <rPh sb="15" eb="17">
      <t>シュトク</t>
    </rPh>
    <rPh sb="17" eb="18">
      <t>スウ</t>
    </rPh>
    <phoneticPr fontId="10"/>
  </si>
  <si>
    <t>⑪EX</t>
    <phoneticPr fontId="10"/>
  </si>
  <si>
    <t>アフターフォロー</t>
    <phoneticPr fontId="10"/>
  </si>
  <si>
    <t>アフターフォロー時の顧客対応態勢</t>
    <phoneticPr fontId="10"/>
  </si>
  <si>
    <t>アフターフォロー時の顧客対応態勢の整備</t>
    <phoneticPr fontId="10"/>
  </si>
  <si>
    <t>Ⅱ.アフターフォロー</t>
  </si>
  <si>
    <t>⑫アフターフォロー時の顧客対応態勢の整備</t>
  </si>
  <si>
    <t>受付・保険会社への取次等の一連の流れ（保険会社から代理店で取次がず保険会社のコールセンター等への案内を求められている場合は当該案内をすること）が明文化されている</t>
    <phoneticPr fontId="10"/>
  </si>
  <si>
    <t>保全対応もれが発生しない態勢（保全対応状況の一覧管理および対応状況確認等）を整備している</t>
    <phoneticPr fontId="10"/>
  </si>
  <si>
    <t>保全対応態勢の詳細</t>
  </si>
  <si>
    <t>対応フロー（対象契約リストの担当者あて連携→お客さまあて連絡等）が明文化されている</t>
    <phoneticPr fontId="10"/>
  </si>
  <si>
    <t>対応もれが発生しない態勢（チェックリストや自社役席者による確認等）を整備している</t>
    <phoneticPr fontId="10"/>
  </si>
  <si>
    <t>対応態勢の詳細</t>
  </si>
  <si>
    <r>
      <t>高齢者・障がい者等に対して保全活動を行う際には、お客さまの特</t>
    </r>
    <r>
      <rPr>
        <sz val="11"/>
        <rFont val="Meiryo UI"/>
        <family val="3"/>
        <charset val="128"/>
      </rPr>
      <t>性（行為能力や意思能力に配慮したわかりやすい説明の実施等）や商品特性（特定保険契約等）等を踏まえ実施する態勢を整備している</t>
    </r>
    <rPh sb="4" eb="5">
      <t>ショウ</t>
    </rPh>
    <rPh sb="7" eb="8">
      <t>シャ</t>
    </rPh>
    <rPh sb="25" eb="26">
      <t>キャク</t>
    </rPh>
    <rPh sb="29" eb="30">
      <t>トク</t>
    </rPh>
    <rPh sb="71" eb="72">
      <t>トウ</t>
    </rPh>
    <phoneticPr fontId="36"/>
  </si>
  <si>
    <t>高齢者・障がい者等対応態勢の詳細</t>
    <rPh sb="0" eb="3">
      <t>コウレイシャ</t>
    </rPh>
    <rPh sb="4" eb="5">
      <t>ショウ</t>
    </rPh>
    <rPh sb="7" eb="8">
      <t>シャ</t>
    </rPh>
    <rPh sb="8" eb="9">
      <t>ナド</t>
    </rPh>
    <phoneticPr fontId="35"/>
  </si>
  <si>
    <t>お客さまからの保全対応依頼（住所変更・給付金請求等）に接した際に、お客さまの他の契約やお客さま家族の情報についても同様の対応が必要かお客さまあてに確認する等、お客さま情報の能動的な管理を行っている</t>
    <rPh sb="1" eb="2">
      <t>キャク</t>
    </rPh>
    <rPh sb="34" eb="35">
      <t>キャク</t>
    </rPh>
    <rPh sb="44" eb="45">
      <t>キャク</t>
    </rPh>
    <rPh sb="67" eb="68">
      <t>キャク</t>
    </rPh>
    <rPh sb="80" eb="81">
      <t>キャク</t>
    </rPh>
    <phoneticPr fontId="10"/>
  </si>
  <si>
    <t>保全対応について、必要に応じてモニタリング方法等の改善を図り、効率的かつ実効性のあるモニタリングをしている</t>
    <rPh sb="0" eb="2">
      <t>ホゼン</t>
    </rPh>
    <rPh sb="2" eb="4">
      <t>タイオウ</t>
    </rPh>
    <rPh sb="9" eb="11">
      <t>ヒツヨウ</t>
    </rPh>
    <rPh sb="12" eb="13">
      <t>オウ</t>
    </rPh>
    <rPh sb="21" eb="24">
      <t>ホウホウナド</t>
    </rPh>
    <rPh sb="25" eb="27">
      <t>カイゼン</t>
    </rPh>
    <rPh sb="28" eb="29">
      <t>ハカ</t>
    </rPh>
    <rPh sb="31" eb="34">
      <t>コウリツテキ</t>
    </rPh>
    <rPh sb="36" eb="39">
      <t>ジッコウセイ</t>
    </rPh>
    <phoneticPr fontId="10"/>
  </si>
  <si>
    <t>失効（未収解除を含む）防止に向けた取組み（失効契約の原因分析および必要に応じた取扱者あて指導、失効発生時の対応態勢の見直し等）を行っている</t>
    <phoneticPr fontId="10"/>
  </si>
  <si>
    <t>⑫EX</t>
    <phoneticPr fontId="10"/>
  </si>
  <si>
    <t>お客さまの声・苦情管理態勢</t>
    <phoneticPr fontId="10"/>
  </si>
  <si>
    <t>お褒めの言葉も含めたお客さまの声・苦情管理態勢の整備（募集時／募集時以外含む）</t>
    <phoneticPr fontId="10"/>
  </si>
  <si>
    <t>苦情の定義（お客さまからの不満足の表明等）が明文化されている</t>
    <rPh sb="7" eb="8">
      <t>キャク</t>
    </rPh>
    <rPh sb="19" eb="20">
      <t>トウ</t>
    </rPh>
    <phoneticPr fontId="10"/>
  </si>
  <si>
    <t>⑬お褒めの言葉も含めたお客さまの声・苦情管理態勢の整備（募集時／募集時以外含む）</t>
  </si>
  <si>
    <t>苦情の受付・お客さま対応・報告ルート（現地から本部、本部から保険会社）の一連の流れが明文化されている</t>
    <rPh sb="10" eb="12">
      <t>タイオウ</t>
    </rPh>
    <phoneticPr fontId="10"/>
  </si>
  <si>
    <t>苦情を一元的に管理する、営業部門からの独立性を確保した担当部門・担当者が設置されている</t>
    <phoneticPr fontId="10"/>
  </si>
  <si>
    <t>苦情について申出内容・対応履歴を記録するとともに対応もれが発生しない態勢（チェックリストや自社役席者による確認等）を整備している</t>
    <phoneticPr fontId="10"/>
  </si>
  <si>
    <t>苦情管理態勢の詳細</t>
  </si>
  <si>
    <t>苦情全件について発生経緯・原因を特定している</t>
    <phoneticPr fontId="10"/>
  </si>
  <si>
    <t>苦情について経営層が報告を受け、必要に応じ社内共有化・再発防止策等を実施している</t>
    <phoneticPr fontId="10"/>
  </si>
  <si>
    <t>苦情の経営層あて報告状況および社内共有化・再発防止策実施状況</t>
  </si>
  <si>
    <t>苦情について改善策を実施した場合、経営層がその後の改善状況を確認する態勢を整備している</t>
    <phoneticPr fontId="10"/>
  </si>
  <si>
    <t>経営層の改善状況確認態勢詳細</t>
  </si>
  <si>
    <t>苦情・感謝の声等をお客さまが代理店に伝えるための、コールセンター・チャット等の対応窓口（委託を含む）を設置することで迅速なお客さま対応に努めている</t>
    <rPh sb="62" eb="63">
      <t>キャク</t>
    </rPh>
    <phoneticPr fontId="10"/>
  </si>
  <si>
    <t>対応窓口設置状況</t>
  </si>
  <si>
    <t>感謝の声（意見や要望を含む）について申出内容を記録するとともに適宜業務に反映させる態勢を整備している</t>
    <phoneticPr fontId="10"/>
  </si>
  <si>
    <t>感謝の声管理態勢の詳細、および業務反映態勢の詳細</t>
  </si>
  <si>
    <t>感謝の声（意見や要望を含む）について経営層が出席する会議等で共有化している</t>
    <rPh sb="0" eb="2">
      <t>カンシャ</t>
    </rPh>
    <rPh sb="3" eb="4">
      <t>コエ</t>
    </rPh>
    <rPh sb="5" eb="7">
      <t>イケン</t>
    </rPh>
    <rPh sb="8" eb="10">
      <t>ヨウボウ</t>
    </rPh>
    <rPh sb="11" eb="12">
      <t>フク</t>
    </rPh>
    <rPh sb="18" eb="20">
      <t>ケイエイ</t>
    </rPh>
    <rPh sb="20" eb="21">
      <t>ソウ</t>
    </rPh>
    <rPh sb="22" eb="24">
      <t>シュッセキ</t>
    </rPh>
    <rPh sb="26" eb="29">
      <t>カイギナド</t>
    </rPh>
    <rPh sb="30" eb="33">
      <t>キョウユウカ</t>
    </rPh>
    <phoneticPr fontId="10"/>
  </si>
  <si>
    <t>経営層含むお客さまの声社内共有化の詳細</t>
    <rPh sb="0" eb="3">
      <t>ケイエイソウ</t>
    </rPh>
    <rPh sb="3" eb="4">
      <t>フク</t>
    </rPh>
    <phoneticPr fontId="35"/>
  </si>
  <si>
    <t>アンケート等の実施等により能動的にお客さまの声を収集する仕組みがある</t>
    <rPh sb="13" eb="16">
      <t>ノウドウテキ</t>
    </rPh>
    <rPh sb="18" eb="19">
      <t>キャク</t>
    </rPh>
    <rPh sb="22" eb="23">
      <t>コエ</t>
    </rPh>
    <rPh sb="24" eb="26">
      <t>シュウシュウ</t>
    </rPh>
    <rPh sb="28" eb="30">
      <t>シク</t>
    </rPh>
    <phoneticPr fontId="10"/>
  </si>
  <si>
    <t>お客さまの声を能動的に収集する仕組み詳細</t>
    <rPh sb="7" eb="10">
      <t>ノウドウテキ</t>
    </rPh>
    <phoneticPr fontId="35"/>
  </si>
  <si>
    <t>アンケート等の実施等により収集したお客さまの声を社内共有化し適宜業務に反映させる態勢を整備している</t>
    <phoneticPr fontId="10"/>
  </si>
  <si>
    <t>お客さまの声の社内共有化、および業務反映態勢詳細</t>
  </si>
  <si>
    <t>⑬EX</t>
    <phoneticPr fontId="10"/>
  </si>
  <si>
    <t>顧客・契約情報管理</t>
    <phoneticPr fontId="10"/>
  </si>
  <si>
    <t>顧客情報の適切な管理</t>
    <phoneticPr fontId="10"/>
  </si>
  <si>
    <t>お客さま属性情報（氏名・住所等）を管理し最新の状態に保つ態勢（お客さま属性情報管理ルールの明文化と徹底等）を整備している</t>
    <rPh sb="1" eb="2">
      <t>キャク</t>
    </rPh>
    <rPh sb="4" eb="6">
      <t>ゾクセイ</t>
    </rPh>
    <rPh sb="6" eb="8">
      <t>ジョウホウ</t>
    </rPh>
    <rPh sb="14" eb="15">
      <t>トウ</t>
    </rPh>
    <rPh sb="32" eb="33">
      <t>キャク</t>
    </rPh>
    <rPh sb="37" eb="39">
      <t>ジョウホウ</t>
    </rPh>
    <rPh sb="39" eb="41">
      <t>カンリ</t>
    </rPh>
    <rPh sb="45" eb="48">
      <t>メイブンカ</t>
    </rPh>
    <rPh sb="49" eb="51">
      <t>テッテイ</t>
    </rPh>
    <rPh sb="51" eb="52">
      <t>ナド</t>
    </rPh>
    <phoneticPr fontId="10"/>
  </si>
  <si>
    <t>顧客情報管理態勢の詳細</t>
  </si>
  <si>
    <t>⑭顧客情報の適切な管理</t>
  </si>
  <si>
    <t>お客さまの契約内容を管理し最新の状態に保つ態勢を整備している</t>
    <rPh sb="1" eb="2">
      <t>キャク</t>
    </rPh>
    <phoneticPr fontId="10"/>
  </si>
  <si>
    <t>保有契約管理態勢の詳細</t>
  </si>
  <si>
    <t>お客さまに対し能動的に連絡を取り（既契約者あて訪問や郵送による現況確認等）、お客さま属性情報（氏名・住所等）に変更があれば連絡するよう案内している</t>
    <rPh sb="1" eb="2">
      <t>キャク</t>
    </rPh>
    <rPh sb="39" eb="40">
      <t>キャク</t>
    </rPh>
    <phoneticPr fontId="10"/>
  </si>
  <si>
    <t>⑭EX</t>
    <phoneticPr fontId="10"/>
  </si>
  <si>
    <t>継続率</t>
    <phoneticPr fontId="10"/>
  </si>
  <si>
    <t>継続率の把握</t>
    <phoneticPr fontId="10"/>
  </si>
  <si>
    <t>継続率を定期的に把握・分析し、解約理由・経緯等を踏まえ、必要に応じて改善策（募集人への指導等）を実施している</t>
    <rPh sb="15" eb="17">
      <t>カイヤク</t>
    </rPh>
    <rPh sb="17" eb="19">
      <t>リユウ</t>
    </rPh>
    <rPh sb="20" eb="23">
      <t>ケイイナド</t>
    </rPh>
    <rPh sb="24" eb="25">
      <t>フ</t>
    </rPh>
    <phoneticPr fontId="10"/>
  </si>
  <si>
    <t>継続率の把握・分析・改善策実施状況詳細</t>
  </si>
  <si>
    <t>⑮EX</t>
    <phoneticPr fontId="10"/>
  </si>
  <si>
    <t>Ⅲ.個人情報保護</t>
    <phoneticPr fontId="10"/>
  </si>
  <si>
    <t>個人情報保護</t>
    <phoneticPr fontId="10"/>
  </si>
  <si>
    <t>個人情報保護に係る態勢整備・業務運営</t>
    <phoneticPr fontId="10"/>
  </si>
  <si>
    <t>個人情報保護に係る態勢の整備</t>
    <phoneticPr fontId="10"/>
  </si>
  <si>
    <t>Ⅲ.個人情報保護</t>
  </si>
  <si>
    <t>⑯個人情報保護に係る態勢の整備</t>
  </si>
  <si>
    <t>個人情報の定義</t>
    <phoneticPr fontId="10"/>
  </si>
  <si>
    <t>収集する個人情報の利用目的</t>
    <phoneticPr fontId="10"/>
  </si>
  <si>
    <t>個人情報の開示を求める手続き</t>
    <phoneticPr fontId="10"/>
  </si>
  <si>
    <t>個人情報の第三者提供時の取扱い</t>
    <phoneticPr fontId="10"/>
  </si>
  <si>
    <t>個人情報の外部委託時の外部委託先の管理・監督</t>
    <phoneticPr fontId="10"/>
  </si>
  <si>
    <t>個人情報の安全管理措置</t>
    <phoneticPr fontId="10"/>
  </si>
  <si>
    <t>個人データ管理台帳の作成</t>
    <phoneticPr fontId="10"/>
  </si>
  <si>
    <t>個人情報の目的外利用の禁止</t>
    <phoneticPr fontId="10"/>
  </si>
  <si>
    <t>募集人退職時に顧客リスト等の個人情報を破棄させる旨</t>
    <phoneticPr fontId="10"/>
  </si>
  <si>
    <t>お客さまのマイナンバーを誤って取得した際の取扱い（マイナンバーのマスキング、マイナンバー記載書類の廃棄等）</t>
    <rPh sb="12" eb="13">
      <t>アヤマ</t>
    </rPh>
    <phoneticPr fontId="10"/>
  </si>
  <si>
    <t>個人情報の利用目的に応じた保存期間の設定</t>
    <phoneticPr fontId="10"/>
  </si>
  <si>
    <t>保存期間経過後の廃棄・削除</t>
    <phoneticPr fontId="10"/>
  </si>
  <si>
    <t>個人情報を保存した外部記憶媒体の社外持ち出し時の運用（持出管理台帳による管理等）</t>
    <phoneticPr fontId="10"/>
  </si>
  <si>
    <t>個人所有電子機器（パソコン等）の業務利用の禁止もしくは個人所有電子機器への個人情報の保存の禁止</t>
    <phoneticPr fontId="10"/>
  </si>
  <si>
    <t>業務上不要なソフトウェアの利用禁止</t>
    <phoneticPr fontId="10"/>
  </si>
  <si>
    <t>会社所定（会社がセキュリティ上問題ないと判断したもの）以外のメールアドレスの業務上使用の禁止</t>
    <phoneticPr fontId="10"/>
  </si>
  <si>
    <t>プライバシーポリシーの以下4項目について策定し、公表している
①関係法令等の遵守、個人情報を目的外に利用しないことおよび苦情処理に適切に取組むこと等、個人情報保護への取組み方針の宣言
②取得に際しての個人情報の利用目的の通知・公表等の手続についての分かりやすい説明
③開示等の手続等、個人情報の取扱いに関する諸手続についての分かりやすい説明 
④個人情報の取扱いに関する質問及び苦情処理の窓口</t>
    <rPh sb="11" eb="13">
      <t>イカ</t>
    </rPh>
    <phoneticPr fontId="10"/>
  </si>
  <si>
    <t>公表方法</t>
  </si>
  <si>
    <t>個人データ管理責任者・個人データ管理者をそれぞれ1名以上選任している（兼務可）</t>
    <phoneticPr fontId="10"/>
  </si>
  <si>
    <t>個人データ管理責任者
個人データ管理者</t>
  </si>
  <si>
    <t>従業員と個人データの非開示契約を結んでいる</t>
    <phoneticPr fontId="10"/>
  </si>
  <si>
    <t>非開示契約を締結している事実</t>
  </si>
  <si>
    <t>個人データ管理台帳による管理を行い、定期的な棚卸（新たな個人データの追加、保有期間経過後に廃棄・削除）を実施している</t>
    <phoneticPr fontId="10"/>
  </si>
  <si>
    <t>管理状況、頻度</t>
    <rPh sb="0" eb="2">
      <t>カンリ</t>
    </rPh>
    <rPh sb="2" eb="4">
      <t>ジョウキョウ</t>
    </rPh>
    <phoneticPr fontId="35"/>
  </si>
  <si>
    <t>個人情報の範囲・授受元・理由・活用範囲を規定している</t>
    <rPh sb="0" eb="2">
      <t>コジン</t>
    </rPh>
    <rPh sb="2" eb="4">
      <t>ジョウホウ</t>
    </rPh>
    <rPh sb="5" eb="7">
      <t>ハンイ</t>
    </rPh>
    <rPh sb="8" eb="10">
      <t>ジュジュ</t>
    </rPh>
    <rPh sb="10" eb="11">
      <t>モト</t>
    </rPh>
    <rPh sb="12" eb="14">
      <t>リユウ</t>
    </rPh>
    <rPh sb="15" eb="17">
      <t>カツヨウ</t>
    </rPh>
    <rPh sb="17" eb="19">
      <t>ハンイ</t>
    </rPh>
    <rPh sb="20" eb="22">
      <t>キテイ</t>
    </rPh>
    <phoneticPr fontId="10"/>
  </si>
  <si>
    <t>提供元の氏名及び住所ならびに法人にあたっては、その代表者</t>
    <phoneticPr fontId="10"/>
  </si>
  <si>
    <t>管理媒体
保存期間</t>
  </si>
  <si>
    <t>提供元による個人データの取得の経緯</t>
    <phoneticPr fontId="10"/>
  </si>
  <si>
    <t>個人情報の取扱いを外部委託する代理店のみ対象</t>
    <phoneticPr fontId="10"/>
  </si>
  <si>
    <t>契約者等の個人情報（保険会社から委託された個人情報）の取扱いを外部委託する場合、外部委託先を事前に保険会社に報告する旨を規定している</t>
    <phoneticPr fontId="10"/>
  </si>
  <si>
    <t>外部委託先を管理する台帳等の記録がある</t>
    <phoneticPr fontId="10"/>
  </si>
  <si>
    <t>管理媒体</t>
  </si>
  <si>
    <t>委託先の選定にあたり、健全性（反社チェック・帝国データバンクの評点等）・技術力（ISO認証等）・安全対策（Pマーク等）等の要件で選定する旨の基準が存在し、基準に基づいて選定している</t>
    <phoneticPr fontId="10"/>
  </si>
  <si>
    <t>選定基準</t>
  </si>
  <si>
    <t>委託先の情報管理について、委託先からの報告（チェックシートへの回答を委託先に求める等）を元に状況を管理している</t>
    <phoneticPr fontId="10"/>
  </si>
  <si>
    <t>管理方法
委託先からの報告頻度</t>
  </si>
  <si>
    <t>保険募集人の人数100名以上 or 保有契約件数5,000件以上の代理店のみ対象</t>
    <phoneticPr fontId="10"/>
  </si>
  <si>
    <t>サイバー攻撃のリスクおよびサイバー攻撃を受けた際の運用（本部担当所属へ報告、ネットワークを切断等）に関する教材を用いて、全従業員に教育を行っている</t>
    <phoneticPr fontId="10"/>
  </si>
  <si>
    <t>頻度
具体取組み</t>
  </si>
  <si>
    <t>実行管理の状況</t>
    <phoneticPr fontId="10"/>
  </si>
  <si>
    <t>個人情報保護に関する教育に加え、テスト等（保険会社提供のテストでも可）を活用の上、習熟状況を把握し、未習熟な点について追加指導を行っている</t>
    <rPh sb="0" eb="2">
      <t>コジン</t>
    </rPh>
    <rPh sb="2" eb="4">
      <t>ジョウホウ</t>
    </rPh>
    <rPh sb="4" eb="6">
      <t>ホゴ</t>
    </rPh>
    <rPh sb="7" eb="8">
      <t>カン</t>
    </rPh>
    <rPh sb="10" eb="12">
      <t>キョウイク</t>
    </rPh>
    <rPh sb="13" eb="14">
      <t>クワ</t>
    </rPh>
    <rPh sb="41" eb="45">
      <t>シュウジュクジョウキョウ</t>
    </rPh>
    <phoneticPr fontId="10"/>
  </si>
  <si>
    <t>個人所有電子機器（パソコン等）の業務利用を禁止し、業務上利用する電子機器を会社より貸与している</t>
    <rPh sb="16" eb="18">
      <t>ギョウム</t>
    </rPh>
    <rPh sb="18" eb="20">
      <t>リヨウ</t>
    </rPh>
    <rPh sb="21" eb="23">
      <t>キンシ</t>
    </rPh>
    <rPh sb="25" eb="28">
      <t>ギョウムジョウ</t>
    </rPh>
    <rPh sb="28" eb="30">
      <t>リヨウ</t>
    </rPh>
    <rPh sb="32" eb="34">
      <t>デンシ</t>
    </rPh>
    <rPh sb="34" eb="36">
      <t>キキ</t>
    </rPh>
    <rPh sb="37" eb="39">
      <t>カイシャ</t>
    </rPh>
    <rPh sb="41" eb="43">
      <t>タイヨ</t>
    </rPh>
    <phoneticPr fontId="10"/>
  </si>
  <si>
    <t>業務利用を禁止している条項や該当ページ</t>
    <phoneticPr fontId="10"/>
  </si>
  <si>
    <t>サイバー攻撃を想定した訓練を全従業員に実施している</t>
    <phoneticPr fontId="10"/>
  </si>
  <si>
    <t>・頻度
・具体取組み</t>
    <phoneticPr fontId="10"/>
  </si>
  <si>
    <t>委託する個人情報の量や質に応じて、実査（自社担当者が委託先へ訪問の上、点検）を行う外部委託先を代理店が定義の上、当該外部委託先に対し、実査を行っている</t>
    <phoneticPr fontId="10"/>
  </si>
  <si>
    <t>外部記憶媒体に情報を書き込んだり、外部記憶媒体から情報を読み込んだり出来ない仕組みを整備している</t>
    <phoneticPr fontId="10"/>
  </si>
  <si>
    <t>仕組みが確認できる該当ページ</t>
    <phoneticPr fontId="10"/>
  </si>
  <si>
    <t>具体取組み</t>
    <rPh sb="0" eb="2">
      <t>グタイ</t>
    </rPh>
    <rPh sb="2" eb="4">
      <t>トリク</t>
    </rPh>
    <phoneticPr fontId="10"/>
  </si>
  <si>
    <t>個人情報を管理するシステムへの社内からのアクセス状況（ログ）を定期的にモニタリングし、必要に応じて不必要なアクセスが多い従業員への指導等を行っている</t>
    <phoneticPr fontId="10"/>
  </si>
  <si>
    <t>IPS</t>
    <phoneticPr fontId="10"/>
  </si>
  <si>
    <t>システム仕様書などの該当ページ</t>
    <phoneticPr fontId="10"/>
  </si>
  <si>
    <t>IPSを導入していることは、「○○資料」P○を確認</t>
  </si>
  <si>
    <t>IDS</t>
    <phoneticPr fontId="10"/>
  </si>
  <si>
    <t>IDSを導入していることは、「○○資料」P○を確認</t>
  </si>
  <si>
    <t>WAF</t>
    <phoneticPr fontId="10"/>
  </si>
  <si>
    <t>WAFを導入していることは、「○○資料」P○を確認</t>
  </si>
  <si>
    <t>その他</t>
    <phoneticPr fontId="10"/>
  </si>
  <si>
    <t>□□□は、「○○資料」P○を確認</t>
  </si>
  <si>
    <t>プライバシーマーク、ISO27001/ISMS認証等の個人情報保護に関する第三者機関による認証制度を取得している（認証番号等、取得の事実が証明できる内容を補足に記載）</t>
    <rPh sb="69" eb="71">
      <t>ショウメイ</t>
    </rPh>
    <phoneticPr fontId="10"/>
  </si>
  <si>
    <t>承認番号等</t>
    <rPh sb="0" eb="4">
      <t>ショウニンバンゴウ</t>
    </rPh>
    <rPh sb="4" eb="5">
      <t>トウ</t>
    </rPh>
    <phoneticPr fontId="10"/>
  </si>
  <si>
    <t>⑯EX</t>
    <phoneticPr fontId="10"/>
  </si>
  <si>
    <t>個人情報保護に係るシステム面の整備</t>
    <phoneticPr fontId="10"/>
  </si>
  <si>
    <t>⑰個人情報保護に係るシステム面の整備</t>
  </si>
  <si>
    <t>①役職・職務内容に応じたアクセス制限（業務上不要な個人情報へのアクセス禁止）をしている</t>
    <phoneticPr fontId="10"/>
  </si>
  <si>
    <t>②個人データ一覧（顧客リスト等）のダウンロード可能な従業員を限定（システム管理者のみ等）している</t>
    <phoneticPr fontId="10"/>
  </si>
  <si>
    <t>ダウンロード可能な具体的な職制等</t>
    <rPh sb="6" eb="8">
      <t>カノウ</t>
    </rPh>
    <rPh sb="9" eb="12">
      <t>グタイテキ</t>
    </rPh>
    <rPh sb="13" eb="15">
      <t>ショクセイ</t>
    </rPh>
    <rPh sb="15" eb="16">
      <t>トウ</t>
    </rPh>
    <phoneticPr fontId="10"/>
  </si>
  <si>
    <t>③パスワードを定期的に変更している</t>
    <phoneticPr fontId="10"/>
  </si>
  <si>
    <t>・頻度
・システム制御の有無（強制の有無）</t>
    <phoneticPr fontId="10"/>
  </si>
  <si>
    <t>・複雑なパスワードの詳細
・システム制御の有無（強制の有無）</t>
    <phoneticPr fontId="10"/>
  </si>
  <si>
    <t>⑤二要素認証（パスワード入力＋顔認証等）をしている</t>
    <rPh sb="2" eb="4">
      <t>ヨウソ</t>
    </rPh>
    <phoneticPr fontId="10"/>
  </si>
  <si>
    <t>二要素認証の詳細</t>
    <rPh sb="0" eb="5">
      <t>ニヨウソニンショウ</t>
    </rPh>
    <rPh sb="6" eb="8">
      <t>ショウサイ</t>
    </rPh>
    <phoneticPr fontId="10"/>
  </si>
  <si>
    <t>・条項や該当ページ
・具体取組み</t>
    <phoneticPr fontId="10"/>
  </si>
  <si>
    <t>個人情報が含まれる可能性のある機器廃棄時にデータを削除・破壊していることを管理（自社にて機器廃棄を行う際のデータ削除・廃棄の状況がわかる台帳の作成、廃棄業者による機器のデータ削除に係る証明書の取得等）している</t>
    <phoneticPr fontId="10"/>
  </si>
  <si>
    <t>ウイルス対策ソフトを導入している</t>
    <phoneticPr fontId="10"/>
  </si>
  <si>
    <t>ウイルス対策ソフト名</t>
    <rPh sb="4" eb="6">
      <t>タイサク</t>
    </rPh>
    <rPh sb="9" eb="10">
      <t>メイ</t>
    </rPh>
    <phoneticPr fontId="10"/>
  </si>
  <si>
    <t>ウイルス対策ソフトの更新状況やバージョンを本社のシステム担当部門・システム担当者が把握する態勢が整備されている</t>
    <rPh sb="21" eb="23">
      <t>ホンシャ</t>
    </rPh>
    <rPh sb="28" eb="30">
      <t>タントウ</t>
    </rPh>
    <rPh sb="30" eb="32">
      <t>ブモン</t>
    </rPh>
    <rPh sb="37" eb="40">
      <t>タントウシャ</t>
    </rPh>
    <rPh sb="45" eb="47">
      <t>タイセイ</t>
    </rPh>
    <phoneticPr fontId="10"/>
  </si>
  <si>
    <t>本社のシステム担当部門・システム担当者がウイルスの発生を検知する仕組みが整備されている</t>
    <rPh sb="16" eb="19">
      <t>タントウシャ</t>
    </rPh>
    <phoneticPr fontId="10"/>
  </si>
  <si>
    <t>業務用パソコンにおいて、安全性が確保されたネットワーク接続を行っている</t>
    <phoneticPr fontId="10"/>
  </si>
  <si>
    <t>安全性が確保されたネットワーク接続の詳細</t>
    <rPh sb="0" eb="3">
      <t>アンゼンセイ</t>
    </rPh>
    <rPh sb="4" eb="6">
      <t>カクホ</t>
    </rPh>
    <rPh sb="15" eb="17">
      <t>セツゾク</t>
    </rPh>
    <rPh sb="18" eb="20">
      <t>ショウサイ</t>
    </rPh>
    <phoneticPr fontId="10"/>
  </si>
  <si>
    <r>
      <rPr>
        <sz val="11"/>
        <rFont val="Meiryo UI"/>
        <family val="3"/>
        <charset val="128"/>
      </rPr>
      <t>従業員が会社所定（会社がセキュリティ上問題ないと判断したもの）以外のメールアドレスを業務上使用できないようシステム制御</t>
    </r>
    <r>
      <rPr>
        <sz val="11"/>
        <rFont val="Meiryo UI"/>
        <family val="3"/>
        <charset val="128"/>
      </rPr>
      <t>している</t>
    </r>
    <phoneticPr fontId="10"/>
  </si>
  <si>
    <t>従業員が業務上利用する電子機器へのソフトウェアのインストールをシステム制御（権限設定によりインストール不可、インストールした際は事後的にシステムで検知および削除を指示等）している</t>
    <phoneticPr fontId="10"/>
  </si>
  <si>
    <r>
      <t>OS/ソフトウェアの更新状況を本社のシステム担当部門・あるいはシステム担当者が把握・管理する仕組みが整備され、保守サポートが切れたOS/ソフトウェア</t>
    </r>
    <r>
      <rPr>
        <sz val="11"/>
        <rFont val="Meiryo UI"/>
        <family val="3"/>
        <charset val="128"/>
      </rPr>
      <t>を使用していない</t>
    </r>
    <rPh sb="35" eb="38">
      <t>タントウシャ</t>
    </rPh>
    <phoneticPr fontId="10"/>
  </si>
  <si>
    <t>管理方法</t>
    <rPh sb="0" eb="4">
      <t>カンリホウホウ</t>
    </rPh>
    <phoneticPr fontId="10"/>
  </si>
  <si>
    <t>持ち出し可能な業務用パソコンがある代理店のみ対象</t>
    <rPh sb="0" eb="1">
      <t>モ</t>
    </rPh>
    <rPh sb="2" eb="3">
      <t>ダ</t>
    </rPh>
    <rPh sb="4" eb="6">
      <t>カノウ</t>
    </rPh>
    <rPh sb="7" eb="10">
      <t>ギョウムヨウ</t>
    </rPh>
    <phoneticPr fontId="10"/>
  </si>
  <si>
    <t>122-1</t>
  </si>
  <si>
    <t>パソコンのハードディスクの暗号化</t>
    <phoneticPr fontId="10"/>
  </si>
  <si>
    <t>122-2</t>
  </si>
  <si>
    <t>リモートデータ消去（紛失時に遠隔でパソコン内のデータを削除するシステム）</t>
    <phoneticPr fontId="10"/>
  </si>
  <si>
    <t>シンクライアント端末の利用（パソコン本体へのファイルの保存を禁止するシステム）</t>
    <phoneticPr fontId="10"/>
  </si>
  <si>
    <t>ホームページ上で個人情報を取り扱う代理店のみ対象（問合せフォームに個人情報を入力する場合、顧客管理システム等と接続されている場合を含む）</t>
    <rPh sb="42" eb="44">
      <t>バアイ</t>
    </rPh>
    <phoneticPr fontId="10"/>
  </si>
  <si>
    <t>123-1</t>
  </si>
  <si>
    <t>個人データを取扱うページはSSL通信（URLがhttpsで始まる）となっている</t>
    <phoneticPr fontId="10"/>
  </si>
  <si>
    <t>該当するWEBサイトのURL</t>
    <phoneticPr fontId="10"/>
  </si>
  <si>
    <t>123-2</t>
  </si>
  <si>
    <t>脆弱性（セキュリティホール）を防ぐ観点で、ホームページが稼働するwebサーバー等におけるOS・ソフトウェアの最新化を実施している（＝保守切れをおこしていない）</t>
    <phoneticPr fontId="10"/>
  </si>
  <si>
    <t>ファイアウォール（必須）</t>
    <rPh sb="9" eb="11">
      <t>ヒッス</t>
    </rPh>
    <phoneticPr fontId="10"/>
  </si>
  <si>
    <t>ホームページでの脆弱性発生について定期的に情報収集・確認を行い、適宜改善を図っている</t>
    <phoneticPr fontId="10"/>
  </si>
  <si>
    <t>⑰EX</t>
    <phoneticPr fontId="10"/>
  </si>
  <si>
    <t>ガバナンス</t>
    <phoneticPr fontId="10"/>
  </si>
  <si>
    <t>コーポレートガバナンスに関する態勢整備・業務運営</t>
    <phoneticPr fontId="10"/>
  </si>
  <si>
    <t>適切な業務（会社）運営</t>
    <phoneticPr fontId="10"/>
  </si>
  <si>
    <t>会社法第472条に定める休眠会社に該当していない（＝最後に登記を行ってから12年以上経過していない）</t>
    <rPh sb="0" eb="3">
      <t>カイシャホウ</t>
    </rPh>
    <rPh sb="3" eb="4">
      <t>ダイ</t>
    </rPh>
    <rPh sb="7" eb="8">
      <t>ジョウ</t>
    </rPh>
    <rPh sb="9" eb="10">
      <t>サダ</t>
    </rPh>
    <rPh sb="12" eb="14">
      <t>キュウミン</t>
    </rPh>
    <rPh sb="14" eb="16">
      <t>カイシャ</t>
    </rPh>
    <rPh sb="17" eb="19">
      <t>ガイトウ</t>
    </rPh>
    <rPh sb="26" eb="28">
      <t>サイゴ</t>
    </rPh>
    <rPh sb="29" eb="31">
      <t>トウキ</t>
    </rPh>
    <rPh sb="32" eb="33">
      <t>オコナ</t>
    </rPh>
    <rPh sb="39" eb="40">
      <t>ネン</t>
    </rPh>
    <rPh sb="40" eb="42">
      <t>イジョウ</t>
    </rPh>
    <rPh sb="42" eb="44">
      <t>ケイカ</t>
    </rPh>
    <phoneticPr fontId="10"/>
  </si>
  <si>
    <t>直近の登記日</t>
    <rPh sb="0" eb="2">
      <t>チョッキン</t>
    </rPh>
    <rPh sb="3" eb="6">
      <t>トウキビ</t>
    </rPh>
    <phoneticPr fontId="10"/>
  </si>
  <si>
    <t>Ⅳ.ガバナンス</t>
  </si>
  <si>
    <t>⑱適切な業務（会社）運営</t>
  </si>
  <si>
    <t>決算報告書（B/S,P/L,株主資本等変動計算書,個別注記表）を作成している</t>
    <phoneticPr fontId="10"/>
  </si>
  <si>
    <t>直近の決算年月</t>
    <rPh sb="0" eb="2">
      <t>チョッキン</t>
    </rPh>
    <rPh sb="3" eb="7">
      <t>ケッサンネンゲツ</t>
    </rPh>
    <phoneticPr fontId="10"/>
  </si>
  <si>
    <t>⑱EX</t>
    <phoneticPr fontId="10"/>
  </si>
  <si>
    <t>ディスクロージャーの適切な配備</t>
    <phoneticPr fontId="10"/>
  </si>
  <si>
    <t>お客さまに乗合保険会社の最新のディスクロージャー資料の開示を求められた際に閲覧できる状態にしている（ホームページでの閲覧も可）</t>
    <phoneticPr fontId="10"/>
  </si>
  <si>
    <t>⑲EX</t>
    <phoneticPr fontId="10"/>
  </si>
  <si>
    <t>自己点検・内部監査</t>
    <phoneticPr fontId="10"/>
  </si>
  <si>
    <t>＜自己点検に関する設問＞</t>
    <rPh sb="1" eb="5">
      <t>ジコテンケン</t>
    </rPh>
    <rPh sb="6" eb="7">
      <t>カン</t>
    </rPh>
    <rPh sb="9" eb="11">
      <t>セツモン</t>
    </rPh>
    <phoneticPr fontId="10"/>
  </si>
  <si>
    <t>⑳自己点検・内部監査</t>
  </si>
  <si>
    <t>全拠点が実施する代理店独自の自己点検（拠点担当者が自拠点を点検する取組み）の実施について定めた規程がある</t>
    <rPh sb="0" eb="1">
      <t>ゼン</t>
    </rPh>
    <rPh sb="1" eb="3">
      <t>キョテン</t>
    </rPh>
    <phoneticPr fontId="10"/>
  </si>
  <si>
    <t>全拠点が実施する代理店独自の自己点検の実施について定めた規程に基づく自己点検表がある（保険会社提供の点検表でも可）</t>
    <phoneticPr fontId="10"/>
  </si>
  <si>
    <t>管理媒体の名称</t>
    <rPh sb="0" eb="4">
      <t>カンリバイタイ</t>
    </rPh>
    <rPh sb="5" eb="7">
      <t>メイショウ</t>
    </rPh>
    <phoneticPr fontId="10"/>
  </si>
  <si>
    <t>頻度</t>
    <rPh sb="0" eb="2">
      <t>ヒンド</t>
    </rPh>
    <phoneticPr fontId="10"/>
  </si>
  <si>
    <t>＜内部監査に関する設問＞</t>
    <rPh sb="1" eb="5">
      <t>ナイブカンサ</t>
    </rPh>
    <rPh sb="6" eb="7">
      <t>カン</t>
    </rPh>
    <rPh sb="9" eb="11">
      <t>セツモン</t>
    </rPh>
    <phoneticPr fontId="10"/>
  </si>
  <si>
    <t>内部監査の定義・対象・手順・実施主体・報告先について定めた規程がある</t>
    <phoneticPr fontId="10"/>
  </si>
  <si>
    <t>営業部門から独立した内部監査を職務とする担当部署（内部監査室等）・担当者を設置している</t>
    <phoneticPr fontId="10"/>
  </si>
  <si>
    <t>内部監査等を実施する部門に保険募集に関する法令や保険契約に関する知識等を有する人材を担当として配置している</t>
    <phoneticPr fontId="10"/>
  </si>
  <si>
    <t>担当者の知識・経験等（管理部門の経験が１年以上ある等）</t>
    <rPh sb="0" eb="3">
      <t>タントウシャ</t>
    </rPh>
    <rPh sb="4" eb="6">
      <t>チシキ</t>
    </rPh>
    <rPh sb="7" eb="10">
      <t>ケイケントウ</t>
    </rPh>
    <rPh sb="11" eb="15">
      <t>カンリブモン</t>
    </rPh>
    <rPh sb="16" eb="18">
      <t>ケイケン</t>
    </rPh>
    <rPh sb="20" eb="23">
      <t>ネンイジョウ</t>
    </rPh>
    <rPh sb="25" eb="26">
      <t>トウ</t>
    </rPh>
    <phoneticPr fontId="10"/>
  </si>
  <si>
    <t>全拠点に対して定期的に内部監査を実施しており、内部監査結果および改善策について、経営層へ報告を行っている</t>
    <phoneticPr fontId="10"/>
  </si>
  <si>
    <t>・頻度
・経営層への報告方法</t>
    <rPh sb="1" eb="3">
      <t>ヒンド</t>
    </rPh>
    <rPh sb="5" eb="8">
      <t>ケイエイソウ</t>
    </rPh>
    <rPh sb="10" eb="14">
      <t>ホウコクホウホウ</t>
    </rPh>
    <phoneticPr fontId="10"/>
  </si>
  <si>
    <t>被監査部署ごとに改善策（および改善策の妥当性の検証を実施）を設定し、改善傾向にあるかをモニタリングしている</t>
    <phoneticPr fontId="10"/>
  </si>
  <si>
    <t>内部監査担当者・部署の機能発揮状況について、第三者（親会社、顧問弁護士は除く）による確認を行っている</t>
    <rPh sb="26" eb="29">
      <t>オヤカイシャ</t>
    </rPh>
    <rPh sb="30" eb="35">
      <t>コモンベンゴシ</t>
    </rPh>
    <rPh sb="36" eb="37">
      <t>ノゾ</t>
    </rPh>
    <phoneticPr fontId="10"/>
  </si>
  <si>
    <t>⑳EX</t>
    <phoneticPr fontId="10"/>
  </si>
  <si>
    <t>業務継続計画(BCP)の策定</t>
    <phoneticPr fontId="10"/>
  </si>
  <si>
    <t>従業員の安否確認に向けた緊急連絡の方策を整備している</t>
    <phoneticPr fontId="10"/>
  </si>
  <si>
    <t>㉑業務継続計画(BCP)の策定</t>
  </si>
  <si>
    <t>災害等により通常事業の継続が困難または事業を縮小せざるを得ない場合を想定し、事業の優先順位（保険会社への給付金請求の取次等）を設定している</t>
    <phoneticPr fontId="10"/>
  </si>
  <si>
    <t>事業の優先順位、提供サービスレベル、復旧目標時期、代替策が規定されたBCP計画書を作成し、BCP計画が有効に機能するか定期的に見直している（連絡先の変更の有無の確認等）</t>
    <phoneticPr fontId="10"/>
  </si>
  <si>
    <t>直近の見直し日</t>
    <rPh sb="0" eb="2">
      <t>チョッキン</t>
    </rPh>
    <rPh sb="3" eb="5">
      <t>ミナオ</t>
    </rPh>
    <rPh sb="6" eb="7">
      <t>ビ</t>
    </rPh>
    <phoneticPr fontId="10"/>
  </si>
  <si>
    <t>㉑EX</t>
    <phoneticPr fontId="10"/>
  </si>
  <si>
    <t>【該当社のみ】
規模が大きい特定保険募集人の対応</t>
    <phoneticPr fontId="10"/>
  </si>
  <si>
    <t>規模が大きい特定保険募集人に該当する代理店のみ対象</t>
    <rPh sb="0" eb="2">
      <t>キボ</t>
    </rPh>
    <rPh sb="3" eb="4">
      <t>オオ</t>
    </rPh>
    <rPh sb="6" eb="13">
      <t>トクテイホケンボシュウニン</t>
    </rPh>
    <rPh sb="14" eb="16">
      <t>ガイトウ</t>
    </rPh>
    <rPh sb="18" eb="21">
      <t>ダイリテン</t>
    </rPh>
    <rPh sb="23" eb="25">
      <t>タイショウ</t>
    </rPh>
    <phoneticPr fontId="10"/>
  </si>
  <si>
    <t>㉒【該当社のみ】規模が大きい特定保険募集人の対応</t>
  </si>
  <si>
    <t>帳簿書類の備え付け、事業報告書の作成・提出について、社内規程で作成手順・保存方法・保存年月等が明文化されている</t>
    <rPh sb="5" eb="6">
      <t>ソナ</t>
    </rPh>
    <rPh sb="7" eb="8">
      <t>ツ</t>
    </rPh>
    <rPh sb="10" eb="12">
      <t>ジギョウ</t>
    </rPh>
    <rPh sb="12" eb="15">
      <t>ホウコクショ</t>
    </rPh>
    <rPh sb="19" eb="21">
      <t>テイシュツ</t>
    </rPh>
    <rPh sb="26" eb="28">
      <t>シャナイ</t>
    </rPh>
    <rPh sb="28" eb="30">
      <t>キテイ</t>
    </rPh>
    <rPh sb="45" eb="46">
      <t>トウ</t>
    </rPh>
    <rPh sb="47" eb="49">
      <t>メイブン</t>
    </rPh>
    <rPh sb="49" eb="50">
      <t>カ</t>
    </rPh>
    <phoneticPr fontId="10"/>
  </si>
  <si>
    <t>事業報告書が管轄の財務局に毎年提出されている</t>
    <phoneticPr fontId="10"/>
  </si>
  <si>
    <t>直近の報告日</t>
    <rPh sb="0" eb="2">
      <t>チョッキン</t>
    </rPh>
    <rPh sb="3" eb="6">
      <t>ホウコクビ</t>
    </rPh>
    <phoneticPr fontId="10"/>
  </si>
  <si>
    <t>契約者ごとに保険契約の締結日・保険会社名・保険料・手数料を記載した帳簿書類を拠点ごとに備え（規定していれば電磁的記録による保存、閲覧も可）、5年間保存している</t>
    <rPh sb="6" eb="8">
      <t>ホケン</t>
    </rPh>
    <rPh sb="8" eb="10">
      <t>ケイヤク</t>
    </rPh>
    <rPh sb="29" eb="31">
      <t>キサイ</t>
    </rPh>
    <rPh sb="33" eb="35">
      <t>チョウボ</t>
    </rPh>
    <rPh sb="35" eb="37">
      <t>ショルイ</t>
    </rPh>
    <rPh sb="38" eb="40">
      <t>キョテン</t>
    </rPh>
    <rPh sb="43" eb="44">
      <t>ソナ</t>
    </rPh>
    <rPh sb="64" eb="66">
      <t>エツラン</t>
    </rPh>
    <rPh sb="71" eb="73">
      <t>ネンカン</t>
    </rPh>
    <rPh sb="73" eb="75">
      <t>ホゾン</t>
    </rPh>
    <phoneticPr fontId="10"/>
  </si>
  <si>
    <t>具体取組み（拠点の閲覧方法等）</t>
    <rPh sb="0" eb="2">
      <t>グタイ</t>
    </rPh>
    <rPh sb="2" eb="4">
      <t>トリク</t>
    </rPh>
    <rPh sb="6" eb="8">
      <t>キョテン</t>
    </rPh>
    <rPh sb="9" eb="14">
      <t>エツランホウホウトウ</t>
    </rPh>
    <phoneticPr fontId="10"/>
  </si>
  <si>
    <t>㉒EX</t>
    <phoneticPr fontId="10"/>
  </si>
  <si>
    <t>【該当社のみ】
共同募集時の対応</t>
    <phoneticPr fontId="10"/>
  </si>
  <si>
    <t>共同募集を取り扱う代理店のみ対象</t>
    <rPh sb="0" eb="4">
      <t>キョウドウボシュウ</t>
    </rPh>
    <rPh sb="5" eb="6">
      <t>ト</t>
    </rPh>
    <rPh sb="7" eb="8">
      <t>アツカ</t>
    </rPh>
    <rPh sb="9" eb="12">
      <t>ダイリテン</t>
    </rPh>
    <rPh sb="14" eb="16">
      <t>タイショウ</t>
    </rPh>
    <phoneticPr fontId="10"/>
  </si>
  <si>
    <t>㉓【該当社のみ】共同募集時の対応</t>
  </si>
  <si>
    <t>自社において、共同募集時の募集フローのどの行為をどの程度実施するのか業務範囲（①共同募集の定義、②共同募集時の一連の募集行為の分担の考え方、③共同募集時の顧客への説明義務等）を規定している</t>
    <phoneticPr fontId="10"/>
  </si>
  <si>
    <t>継続的に共同募集を行う全ての共同募集先と共同募集契約書や覚書等が締結され、当該契約書や覚書等に定められた業務の範囲で募集が行われていること等を確認している</t>
    <phoneticPr fontId="10"/>
  </si>
  <si>
    <t>㉓EX</t>
    <phoneticPr fontId="10"/>
  </si>
  <si>
    <t>【該当社のみ】
募集関連行為委託等の対応</t>
    <phoneticPr fontId="10"/>
  </si>
  <si>
    <t>募集関連行為委託等を取り扱う代理店のみ対象</t>
    <rPh sb="0" eb="6">
      <t>ボシュウカンレンコウイ</t>
    </rPh>
    <rPh sb="6" eb="8">
      <t>イタク</t>
    </rPh>
    <rPh sb="8" eb="9">
      <t>トウ</t>
    </rPh>
    <rPh sb="10" eb="11">
      <t>ト</t>
    </rPh>
    <rPh sb="12" eb="13">
      <t>アツカ</t>
    </rPh>
    <rPh sb="14" eb="17">
      <t>ダイリテン</t>
    </rPh>
    <rPh sb="19" eb="21">
      <t>タイショウ</t>
    </rPh>
    <phoneticPr fontId="10"/>
  </si>
  <si>
    <t>㉔【該当社のみ】募集関連行為委託等の対応</t>
  </si>
  <si>
    <t>募集関連行為委託先の選定・管理に係る規程がある</t>
    <phoneticPr fontId="10"/>
  </si>
  <si>
    <t>規定された業務範囲を逸脱しないような業務フローとなっているか、募集関連行為委託先の取組み状況についてのモニタリング項目を規定している</t>
    <phoneticPr fontId="10"/>
  </si>
  <si>
    <t>募集関連行為委託先の業務運営状況について、募集関連行為従事者としての業務範囲を逸脱していないか、お客さまの承諾を得る仕組みがあるか等、規定された項目に基づきモニタリングしている</t>
    <phoneticPr fontId="10"/>
  </si>
  <si>
    <t>・頻度
・具体取組み</t>
    <rPh sb="1" eb="3">
      <t>ヒンド</t>
    </rPh>
    <rPh sb="5" eb="7">
      <t>グタイ</t>
    </rPh>
    <rPh sb="7" eb="9">
      <t>トリク</t>
    </rPh>
    <phoneticPr fontId="10"/>
  </si>
  <si>
    <t>誤った商品説明や特定の商品に対する不適切な評価等、所属する保険募集人が保険募集を行う際にお客さまの正しい商品理解を妨げるおそれがあるような不適切な行為を行わないよう、以下の全ての措置を講じている
＜不適切な行為防止に向けた措置＞
・委託先が行う表示について、保険募集に該当しないようにする等、適切性を確保するための措置
・委託先が不適切な表示を行っている場合、当該委託先に内容の修正または削除を行わせるための措置（改善がなされない場合には、当該委託先との契約を解除する等の対応を含む）
・委託先が、自らの取材等に基づき見解等を表示する場合、当該表示が委託元や委託元の所属保険会社の行う表示である等の誤認を防止するための措置</t>
    <rPh sb="21" eb="23">
      <t>ヒョウカ</t>
    </rPh>
    <phoneticPr fontId="10"/>
  </si>
  <si>
    <t>紹介料（１件●円、初年度手数料の●％等）が契約書に記載されている</t>
    <phoneticPr fontId="10"/>
  </si>
  <si>
    <t>該当の条項</t>
    <rPh sb="0" eb="2">
      <t>ガイトウ</t>
    </rPh>
    <rPh sb="3" eb="5">
      <t>ジョウコウ</t>
    </rPh>
    <phoneticPr fontId="10"/>
  </si>
  <si>
    <t>募集関連行為を第三者に委託し、またはそれに準じる関係に基づいて行わせる場合、定期的にその情報を保険会社へ報告している</t>
    <phoneticPr fontId="10"/>
  </si>
  <si>
    <t>・報告方法
・頻度</t>
    <rPh sb="1" eb="5">
      <t>ホウコクホウホウ</t>
    </rPh>
    <rPh sb="7" eb="9">
      <t>ヒンド</t>
    </rPh>
    <phoneticPr fontId="10"/>
  </si>
  <si>
    <t>㉔EX</t>
    <phoneticPr fontId="10"/>
  </si>
  <si>
    <t>基本
項目</t>
    <phoneticPr fontId="10"/>
  </si>
  <si>
    <t>－</t>
  </si>
  <si>
    <t>Ⅳ.ガバナンス</t>
    <phoneticPr fontId="10"/>
  </si>
  <si>
    <t>㉕【該当社のみ】フランチャイズ契約時の対応（フランチャイザー）</t>
  </si>
  <si>
    <t>・頻度
・具体取組み</t>
    <rPh sb="1" eb="3">
      <t>ヒンド</t>
    </rPh>
    <rPh sb="5" eb="9">
      <t>グタイトリク</t>
    </rPh>
    <phoneticPr fontId="10"/>
  </si>
  <si>
    <t>規程に則った指導・管理実施状況を保険会社に報告している</t>
  </si>
  <si>
    <t>報告方法</t>
    <rPh sb="0" eb="4">
      <t>ホウコクホウホウ</t>
    </rPh>
    <phoneticPr fontId="10"/>
  </si>
  <si>
    <t>㉖【該当社のみ】フランチャイズ契約時の対応（フランチャイジー）</t>
  </si>
  <si>
    <t>152-1</t>
  </si>
  <si>
    <t>フランチャイズ契約に応じた募集／教育／管理態勢を構築している</t>
  </si>
  <si>
    <t>152-2</t>
  </si>
  <si>
    <t>フランチャイザーへ規程に応じた内容を定期的に報告している</t>
  </si>
  <si>
    <t>152-3</t>
  </si>
  <si>
    <t>フランチャイザーの内部監査部署等による監査・点検の実施や、フランチャイザー主催の会議・研修を受講し、必要に応じて社内へ共有している</t>
  </si>
  <si>
    <t>ガバナンス</t>
  </si>
  <si>
    <t>㉖EX</t>
    <phoneticPr fontId="10"/>
  </si>
  <si>
    <t>【該当社のみ】
テレマーケティング実施時の対応
※テレマーケティングとは：代理店が能動的な電話による保険募集を行う行為（「アウトバウンドを行うコールセンターを有する代理店」を対象）</t>
    <phoneticPr fontId="10"/>
  </si>
  <si>
    <t>テレマーケティングを行う代理店のみ対象</t>
    <rPh sb="10" eb="11">
      <t>オコナ</t>
    </rPh>
    <rPh sb="12" eb="15">
      <t>ダイリテン</t>
    </rPh>
    <rPh sb="17" eb="19">
      <t>タイショウ</t>
    </rPh>
    <phoneticPr fontId="10"/>
  </si>
  <si>
    <t>㉗【該当社のみ】テレマーケティング実施時の対応</t>
    <phoneticPr fontId="10"/>
  </si>
  <si>
    <t>㉗【該当社のみ】テレマーケティング実施時の対応</t>
  </si>
  <si>
    <t>153-1</t>
  </si>
  <si>
    <t>説明すべき内容を定めたトークスクリプト等を整備の上、徹底している</t>
  </si>
  <si>
    <t>153-2</t>
  </si>
  <si>
    <t>お客さまから今後の電話を拒否する旨の意向があった場合、今後の電話を行わないよう徹底している</t>
  </si>
  <si>
    <t>153-3</t>
  </si>
  <si>
    <t>トークスクリプトを新設、変更する際に、募集管理部門・対象保険会社の確認・承認を行う旨を規定している</t>
  </si>
  <si>
    <t>153-4</t>
  </si>
  <si>
    <t>通話記録を保存し、お客さまの意向（架電拒否）や申出を管理しているか、システムインフラが整備されている</t>
  </si>
  <si>
    <t>・条項や該当ページ
・具体取組み</t>
    <rPh sb="1" eb="3">
      <t>ジョウコウ</t>
    </rPh>
    <rPh sb="4" eb="6">
      <t>ガイトウ</t>
    </rPh>
    <rPh sb="11" eb="15">
      <t>グタイトリク</t>
    </rPh>
    <phoneticPr fontId="10"/>
  </si>
  <si>
    <t>153-5</t>
  </si>
  <si>
    <t>営業部門からの独立性を確保した担当部門・担当者が通話記録を元に、取扱者が適切な対応をしているか確認している</t>
  </si>
  <si>
    <t>【該当社のみ】
テレマーケティング実施時の対応</t>
    <phoneticPr fontId="10"/>
  </si>
  <si>
    <t>記録した内容を活用し、応対フローの改善・指導、好取組みについて社内に共有する仕組み及び実績がある</t>
  </si>
  <si>
    <t>㉗EX</t>
    <phoneticPr fontId="10"/>
  </si>
  <si>
    <t>コンプライアンス推進態勢</t>
    <phoneticPr fontId="10"/>
  </si>
  <si>
    <t>募集人管理</t>
    <phoneticPr fontId="10"/>
  </si>
  <si>
    <t>業務管理責任者および部署の職務内容・権限が明文化されている</t>
    <rPh sb="21" eb="23">
      <t>メイブン</t>
    </rPh>
    <rPh sb="23" eb="24">
      <t>カ</t>
    </rPh>
    <phoneticPr fontId="10"/>
  </si>
  <si>
    <t>㉘募集人管理</t>
  </si>
  <si>
    <t>教育責任者および部署の職務内容・権限が明文化されている</t>
    <rPh sb="19" eb="21">
      <t>メイブン</t>
    </rPh>
    <phoneticPr fontId="10"/>
  </si>
  <si>
    <t>募集可能日まで募集できない旨を規定している</t>
    <phoneticPr fontId="10"/>
  </si>
  <si>
    <t>業務管理責任者を適切に配置し、変更があった場合には都度保険会社に報告している</t>
    <phoneticPr fontId="10"/>
  </si>
  <si>
    <t>・配置状況
・報告方法</t>
    <rPh sb="1" eb="5">
      <t>ハイチジョウキョウ</t>
    </rPh>
    <rPh sb="7" eb="11">
      <t>ホウコクホウホウ</t>
    </rPh>
    <phoneticPr fontId="10"/>
  </si>
  <si>
    <t>教育責任者を適切に配置し、変更があった場合には都度保険会社に報告している</t>
    <phoneticPr fontId="10"/>
  </si>
  <si>
    <t>募集可能日を本人に通知している</t>
    <phoneticPr fontId="10"/>
  </si>
  <si>
    <t>保険募集従事者全員の募集人登録が実施され、登録された募集人が一覧で管理（募集人ごとに販売可能な保険会社の管理を含む）されている</t>
    <phoneticPr fontId="10"/>
  </si>
  <si>
    <t>管理の具体的詳細</t>
    <rPh sb="0" eb="2">
      <t>カンリ</t>
    </rPh>
    <rPh sb="3" eb="8">
      <t>グタイテキショウサイ</t>
    </rPh>
    <phoneticPr fontId="10"/>
  </si>
  <si>
    <t>監査役の募集人登録の有無</t>
    <rPh sb="0" eb="3">
      <t>カンサヤク</t>
    </rPh>
    <rPh sb="4" eb="9">
      <t>ボシュウニントウロク</t>
    </rPh>
    <rPh sb="10" eb="12">
      <t>ウム</t>
    </rPh>
    <phoneticPr fontId="10"/>
  </si>
  <si>
    <t>各代理店事務所に専任募集人（常勤かつ常駐の保険募集人）を配置している</t>
    <phoneticPr fontId="10"/>
  </si>
  <si>
    <t>各事務所の専任募集人の配置状況</t>
    <rPh sb="0" eb="4">
      <t>カクジムショ</t>
    </rPh>
    <rPh sb="5" eb="7">
      <t>センニン</t>
    </rPh>
    <rPh sb="7" eb="10">
      <t>ボシュウニン</t>
    </rPh>
    <rPh sb="11" eb="13">
      <t>ハイチ</t>
    </rPh>
    <rPh sb="13" eb="15">
      <t>ジョウキョウ</t>
    </rPh>
    <phoneticPr fontId="10"/>
  </si>
  <si>
    <t>募集人の旧姓使用を認めている代理店のみ対象</t>
    <phoneticPr fontId="10"/>
  </si>
  <si>
    <t>当該保険募集人が使用する「氏名（旧姓）」と「生命保険協会の募集人登録システム上の氏名（新姓）」が併記された管理簿等を整備し、お客さま等からの苦情や照会等を受ける自社内の所属・担当者と共有している</t>
    <rPh sb="63" eb="64">
      <t>キャク</t>
    </rPh>
    <phoneticPr fontId="10"/>
  </si>
  <si>
    <t>募集人登録事項の変更があった場合において、正当に代申会社への報告が実施されている（報告漏れ、報告遅延がないかどうかも確認）</t>
    <phoneticPr fontId="10"/>
  </si>
  <si>
    <t>・報告の実施状況
・報告漏れ、報告遅延の有無（有の場合は詳細も記入）</t>
  </si>
  <si>
    <t>社会保険の潜脱行為がない旨を全件確認している（採用直後から社会保険に加入しているか、給与支払が4~6月のみ意図的に低位でないか、意図的に社会保険対象外の期間を設けていないか、短時間勤務者においても適切に把握しているか）</t>
    <rPh sb="0" eb="4">
      <t>シャカイホケン</t>
    </rPh>
    <rPh sb="29" eb="33">
      <t>シャカイホケン</t>
    </rPh>
    <rPh sb="68" eb="72">
      <t>シャカイホケン</t>
    </rPh>
    <phoneticPr fontId="10"/>
  </si>
  <si>
    <t>㉘EX</t>
    <phoneticPr fontId="10"/>
  </si>
  <si>
    <t>不適切事案（含む懸念事項）への対応</t>
    <phoneticPr fontId="10"/>
  </si>
  <si>
    <t>不適切事案への対応態勢の整備</t>
    <phoneticPr fontId="10"/>
  </si>
  <si>
    <t>㉙不適切事案への対応態勢の整備</t>
  </si>
  <si>
    <t>法令等遵守に関する責任者・担当部署の確認事項・対応内容・権限を規定している</t>
    <phoneticPr fontId="10"/>
  </si>
  <si>
    <t>営業部門からの独立性を確保した法令等遵守責任者・担当部署（コンプライアンス部等）を設置している</t>
    <phoneticPr fontId="10"/>
  </si>
  <si>
    <t xml:space="preserve">コンプライアンス上の懸念事案全件および対応結果について、経営層が出席する会議等の最高意思決定機関への報告規程がある </t>
    <rPh sb="52" eb="54">
      <t>キテイ</t>
    </rPh>
    <phoneticPr fontId="10"/>
  </si>
  <si>
    <t>不適切事案が発生した際の対応をする担当部署または対応責任者を明確にしている（兼務可）</t>
    <phoneticPr fontId="10"/>
  </si>
  <si>
    <t>・条項や該当ページ
・担当部署名
・担当者の人数（兼務可）</t>
    <rPh sb="11" eb="16">
      <t>タントウブショメイ</t>
    </rPh>
    <rPh sb="18" eb="21">
      <t>タントウシャ</t>
    </rPh>
    <rPh sb="22" eb="24">
      <t>ニンズウ</t>
    </rPh>
    <rPh sb="25" eb="27">
      <t>ケンム</t>
    </rPh>
    <rPh sb="27" eb="28">
      <t>カ</t>
    </rPh>
    <phoneticPr fontId="35"/>
  </si>
  <si>
    <t>サイバー事案の防止に向け、自社ネットワークに不正や異常がないか監視・分析・事案発生時に対応する担当部署または担当者を明確にしている（兼務可）</t>
    <rPh sb="4" eb="6">
      <t>ジアン</t>
    </rPh>
    <rPh sb="7" eb="9">
      <t>ボウシ</t>
    </rPh>
    <rPh sb="10" eb="11">
      <t>ム</t>
    </rPh>
    <rPh sb="13" eb="15">
      <t>ジシャ</t>
    </rPh>
    <phoneticPr fontId="10"/>
  </si>
  <si>
    <t>不適切事案惹起時の罰則が定められた規程がある</t>
    <rPh sb="0" eb="3">
      <t>フテキセツ</t>
    </rPh>
    <phoneticPr fontId="10"/>
  </si>
  <si>
    <t>該当の条項</t>
    <rPh sb="0" eb="2">
      <t>ガイトウ</t>
    </rPh>
    <rPh sb="3" eb="5">
      <t>ジョウコウ</t>
    </rPh>
    <phoneticPr fontId="35"/>
  </si>
  <si>
    <t>不適切事案が発生した際には規程に定められた懲戒処分を行う態勢を整備している（懲戒処分の是非の妥当性を管理している）</t>
    <phoneticPr fontId="10"/>
  </si>
  <si>
    <t>発生した不適切事案に対する原因分析（経緯の確認・原因の把握）、再発防止策を経営層が出席する会議等で共有した上で、再発防止教育・再発防止策を実施し、改善状況を確認する態勢を整備している</t>
    <rPh sb="53" eb="54">
      <t>ウエ</t>
    </rPh>
    <phoneticPr fontId="10"/>
  </si>
  <si>
    <t>コンプライアンス上の懸念事案の発生状況および対応結果（発生していない場合は発生していない旨の報告）について、経営層が出席する会議（コンプライアンス委員会、経営会議等）へ定期的に報告している</t>
    <phoneticPr fontId="10"/>
  </si>
  <si>
    <t>経営層が出席する会議の頻度</t>
    <rPh sb="0" eb="3">
      <t>ケイエイソウ</t>
    </rPh>
    <rPh sb="4" eb="6">
      <t>シュッセキ</t>
    </rPh>
    <rPh sb="8" eb="10">
      <t>カイギ</t>
    </rPh>
    <rPh sb="11" eb="13">
      <t>ヒンド</t>
    </rPh>
    <phoneticPr fontId="35"/>
  </si>
  <si>
    <t>独立性が担保（内部通報者が保護される仕組み）された内部通報態勢を整備の上、全従業員に周知されている</t>
    <phoneticPr fontId="10"/>
  </si>
  <si>
    <t>・条項や該当ページ
・具体取組み</t>
    <rPh sb="1" eb="3">
      <t>ジョウコウ</t>
    </rPh>
    <rPh sb="4" eb="6">
      <t>ガイトウ</t>
    </rPh>
    <rPh sb="11" eb="15">
      <t>グタイトリク</t>
    </rPh>
    <phoneticPr fontId="35"/>
  </si>
  <si>
    <t>㉙EX</t>
    <phoneticPr fontId="10"/>
  </si>
  <si>
    <t>従業員管理</t>
    <phoneticPr fontId="10"/>
  </si>
  <si>
    <t>従業員管理・従業員満足度向上に向けた取組み</t>
    <phoneticPr fontId="10"/>
  </si>
  <si>
    <t>有給休暇取得状況を常時把握の上、取得勧奨が行われ、法令上取得すべき有給日数（年５日）を全員が取得している</t>
    <phoneticPr fontId="10"/>
  </si>
  <si>
    <t>・取得勧奨の具体取組み
・前年度における全員の取得状況</t>
  </si>
  <si>
    <t>㉚従業員管理・従業員満足度向上に向けた取組み</t>
  </si>
  <si>
    <t>時間外勤務の状況が常時把握され、適切に指導が行われている</t>
    <phoneticPr fontId="10"/>
  </si>
  <si>
    <t>従業員向けの定期健康診断を実施している</t>
    <phoneticPr fontId="10"/>
  </si>
  <si>
    <t>前年度における全従業員の受診状況</t>
  </si>
  <si>
    <t>就業規則や給与・賃金規程がある</t>
    <phoneticPr fontId="10"/>
  </si>
  <si>
    <t>規程の名称</t>
    <rPh sb="0" eb="2">
      <t>キテイ</t>
    </rPh>
    <rPh sb="3" eb="5">
      <t>メイショウ</t>
    </rPh>
    <phoneticPr fontId="35"/>
  </si>
  <si>
    <t>従業員の勤怠状況および活動状況について、本人による申請・管理者による承認・本部による定期的な確認が仕組み化されている</t>
    <phoneticPr fontId="10"/>
  </si>
  <si>
    <t>時間外労働に関する労使協定（36協定）がある</t>
    <phoneticPr fontId="10"/>
  </si>
  <si>
    <t>全事業場での締結状況</t>
    <rPh sb="0" eb="4">
      <t>ゼンジギョウバ</t>
    </rPh>
    <rPh sb="6" eb="10">
      <t>テイケツジョウキョウ</t>
    </rPh>
    <phoneticPr fontId="35"/>
  </si>
  <si>
    <t xml:space="preserve">時間外勤務の上限について目標が設定され、社内に周知されている </t>
    <phoneticPr fontId="10"/>
  </si>
  <si>
    <t>周知方法</t>
    <rPh sb="0" eb="4">
      <t>シュウチホウホウ</t>
    </rPh>
    <phoneticPr fontId="35"/>
  </si>
  <si>
    <t>代理店としての経営理念を策定の上、従業員へ周知徹底している</t>
    <phoneticPr fontId="10"/>
  </si>
  <si>
    <t>代理店としての経営計画（数値のみの販売計画ではなく、代理店の発展に向けた具体的な施策を定めたもの）を策定の上、従業員へ周知徹底している</t>
    <rPh sb="9" eb="11">
      <t>ケイカク</t>
    </rPh>
    <rPh sb="12" eb="14">
      <t>スウチ</t>
    </rPh>
    <rPh sb="17" eb="19">
      <t>ハンバイ</t>
    </rPh>
    <rPh sb="19" eb="21">
      <t>ケイカク</t>
    </rPh>
    <rPh sb="26" eb="29">
      <t>ダイリテン</t>
    </rPh>
    <rPh sb="30" eb="32">
      <t>ハッテン</t>
    </rPh>
    <rPh sb="33" eb="34">
      <t>ム</t>
    </rPh>
    <rPh sb="36" eb="39">
      <t>グタイテキ</t>
    </rPh>
    <rPh sb="40" eb="42">
      <t>シサク</t>
    </rPh>
    <rPh sb="43" eb="44">
      <t>サダ</t>
    </rPh>
    <phoneticPr fontId="10"/>
  </si>
  <si>
    <t>お客さま本位の業務運営について周知の上、実践状況をモニタリングし、適宜、取組みの改善・改革が図られている</t>
    <rPh sb="1" eb="2">
      <t>キャク</t>
    </rPh>
    <phoneticPr fontId="10"/>
  </si>
  <si>
    <r>
      <t>経営計画について</t>
    </r>
    <r>
      <rPr>
        <sz val="11"/>
        <color theme="1"/>
        <rFont val="Meiryo UI"/>
        <family val="3"/>
        <charset val="128"/>
      </rPr>
      <t>実践状況をモニタリングし、適宜、取組みの改善・改革が図られている</t>
    </r>
    <rPh sb="0" eb="4">
      <t>ケイエイケイカク</t>
    </rPh>
    <phoneticPr fontId="10"/>
  </si>
  <si>
    <t>従業員満足度を高める独自取組みを実施している</t>
    <phoneticPr fontId="10"/>
  </si>
  <si>
    <t>㉚EX</t>
    <phoneticPr fontId="10"/>
  </si>
  <si>
    <t>Ⅰ．顧客対応</t>
    <rPh sb="2" eb="4">
      <t>コキャク</t>
    </rPh>
    <rPh sb="4" eb="6">
      <t>タイオウ</t>
    </rPh>
    <phoneticPr fontId="2"/>
  </si>
  <si>
    <t>評価項目</t>
    <rPh sb="0" eb="2">
      <t>ヒョウカ</t>
    </rPh>
    <rPh sb="2" eb="4">
      <t>コウモク</t>
    </rPh>
    <phoneticPr fontId="2"/>
  </si>
  <si>
    <t>評価の視点</t>
    <rPh sb="0" eb="2">
      <t>ヒョウカ</t>
    </rPh>
    <rPh sb="3" eb="5">
      <t>シテン</t>
    </rPh>
    <phoneticPr fontId="2"/>
  </si>
  <si>
    <t>基本項目</t>
    <rPh sb="0" eb="2">
      <t>キホン</t>
    </rPh>
    <rPh sb="2" eb="4">
      <t>コウモク</t>
    </rPh>
    <phoneticPr fontId="2"/>
  </si>
  <si>
    <t>応用項目</t>
    <rPh sb="0" eb="2">
      <t>オウヨウ</t>
    </rPh>
    <rPh sb="2" eb="4">
      <t>コウモク</t>
    </rPh>
    <phoneticPr fontId="2"/>
  </si>
  <si>
    <t>（1）
お客さまニーズに合致した提案の実施に向けた募集に関する態勢整備</t>
    <phoneticPr fontId="2"/>
  </si>
  <si>
    <t>①意向把握・確認義務</t>
    <rPh sb="1" eb="3">
      <t>イコウ</t>
    </rPh>
    <rPh sb="3" eb="4">
      <t>ハ</t>
    </rPh>
    <rPh sb="6" eb="8">
      <t>カクニン</t>
    </rPh>
    <rPh sb="8" eb="10">
      <t>ギム</t>
    </rPh>
    <phoneticPr fontId="2"/>
  </si>
  <si>
    <t>②情報提供義務（重要事項説明）</t>
    <rPh sb="1" eb="3">
      <t>ジョウホウ</t>
    </rPh>
    <rPh sb="3" eb="5">
      <t>テイキョウ</t>
    </rPh>
    <rPh sb="5" eb="7">
      <t>ギム</t>
    </rPh>
    <rPh sb="8" eb="10">
      <t>ジュウヨウ</t>
    </rPh>
    <rPh sb="10" eb="12">
      <t>ジコウ</t>
    </rPh>
    <rPh sb="12" eb="14">
      <t>セツメイ</t>
    </rPh>
    <phoneticPr fontId="2"/>
  </si>
  <si>
    <t>③情報提供義務（比較推奨販売）</t>
    <rPh sb="1" eb="3">
      <t>ジョウホウ</t>
    </rPh>
    <rPh sb="3" eb="5">
      <t>テイキョウ</t>
    </rPh>
    <rPh sb="5" eb="7">
      <t>ギム</t>
    </rPh>
    <rPh sb="8" eb="10">
      <t>ヒカク</t>
    </rPh>
    <rPh sb="10" eb="12">
      <t>スイショウ</t>
    </rPh>
    <rPh sb="12" eb="14">
      <t>ハンバイ</t>
    </rPh>
    <phoneticPr fontId="2"/>
  </si>
  <si>
    <t>④募集時の禁止行為・著しく不適当な行為</t>
    <rPh sb="1" eb="3">
      <t>ボシュウ</t>
    </rPh>
    <rPh sb="3" eb="4">
      <t>ジ</t>
    </rPh>
    <rPh sb="5" eb="7">
      <t>キンシ</t>
    </rPh>
    <rPh sb="7" eb="9">
      <t>コウイ</t>
    </rPh>
    <rPh sb="10" eb="11">
      <t>イチジル</t>
    </rPh>
    <rPh sb="13" eb="16">
      <t>フテキトウ</t>
    </rPh>
    <rPh sb="15" eb="16">
      <t>トウ</t>
    </rPh>
    <rPh sb="17" eb="19">
      <t>コウイ</t>
    </rPh>
    <phoneticPr fontId="2"/>
  </si>
  <si>
    <t>⑤特定保険契約募集に関するルール</t>
    <rPh sb="1" eb="3">
      <t>トクテイ</t>
    </rPh>
    <rPh sb="3" eb="5">
      <t>ホケン</t>
    </rPh>
    <rPh sb="5" eb="7">
      <t>ケイヤク</t>
    </rPh>
    <rPh sb="7" eb="9">
      <t>ボシュウ</t>
    </rPh>
    <rPh sb="10" eb="11">
      <t>カン</t>
    </rPh>
    <phoneticPr fontId="2"/>
  </si>
  <si>
    <t>⑥高齢者募集ルール</t>
    <rPh sb="1" eb="4">
      <t>コウレイシャ</t>
    </rPh>
    <rPh sb="4" eb="6">
      <t>ボシュウ</t>
    </rPh>
    <phoneticPr fontId="2"/>
  </si>
  <si>
    <t>⑦お客さまの利便性向上に向けた態勢整備状況</t>
    <rPh sb="6" eb="9">
      <t>リベンセイ</t>
    </rPh>
    <rPh sb="9" eb="11">
      <t>コウジョウ</t>
    </rPh>
    <rPh sb="12" eb="13">
      <t>ム</t>
    </rPh>
    <rPh sb="15" eb="17">
      <t>タイセイ</t>
    </rPh>
    <rPh sb="17" eb="19">
      <t>セイビ</t>
    </rPh>
    <rPh sb="19" eb="21">
      <t>ジョウキョウ</t>
    </rPh>
    <phoneticPr fontId="2"/>
  </si>
  <si>
    <t>⑧早期消滅</t>
    <rPh sb="1" eb="3">
      <t>ソウキ</t>
    </rPh>
    <rPh sb="3" eb="5">
      <t>ショウメツ</t>
    </rPh>
    <phoneticPr fontId="2"/>
  </si>
  <si>
    <t>⑨募集資料等の適切な管理</t>
    <rPh sb="1" eb="3">
      <t>ボシュウ</t>
    </rPh>
    <rPh sb="3" eb="5">
      <t>シリョウ</t>
    </rPh>
    <rPh sb="5" eb="6">
      <t>トウ</t>
    </rPh>
    <rPh sb="7" eb="9">
      <t>テキセツ</t>
    </rPh>
    <rPh sb="10" eb="12">
      <t>カンリ</t>
    </rPh>
    <phoneticPr fontId="2"/>
  </si>
  <si>
    <t>⑩勧誘方針・お客さま本位の業務運営に係る方針</t>
    <rPh sb="1" eb="3">
      <t>カンユウ</t>
    </rPh>
    <rPh sb="3" eb="5">
      <t>ホウシン</t>
    </rPh>
    <rPh sb="7" eb="8">
      <t>キャク</t>
    </rPh>
    <rPh sb="10" eb="12">
      <t>ホンイ</t>
    </rPh>
    <rPh sb="13" eb="15">
      <t>ギョウム</t>
    </rPh>
    <rPh sb="15" eb="17">
      <t>ウンエイ</t>
    </rPh>
    <rPh sb="18" eb="19">
      <t>カカ</t>
    </rPh>
    <rPh sb="20" eb="22">
      <t>ホウシン</t>
    </rPh>
    <phoneticPr fontId="2"/>
  </si>
  <si>
    <t>（2）募集人教育</t>
    <phoneticPr fontId="2"/>
  </si>
  <si>
    <t>⑪募集人教育</t>
    <rPh sb="1" eb="3">
      <t>ボシュウ</t>
    </rPh>
    <rPh sb="3" eb="4">
      <t>ニン</t>
    </rPh>
    <rPh sb="4" eb="6">
      <t>キョウイク</t>
    </rPh>
    <phoneticPr fontId="2"/>
  </si>
  <si>
    <t>Ⅱ．アフターフォロー</t>
    <phoneticPr fontId="2"/>
  </si>
  <si>
    <t>（3）アフターフォロー時の顧客対応態勢</t>
    <phoneticPr fontId="2"/>
  </si>
  <si>
    <t>⑫アフターフォロー時の顧客対応態勢の整備</t>
    <rPh sb="9" eb="10">
      <t>ジ</t>
    </rPh>
    <rPh sb="11" eb="13">
      <t>コキャク</t>
    </rPh>
    <rPh sb="13" eb="15">
      <t>タイオウ</t>
    </rPh>
    <rPh sb="15" eb="17">
      <t>タイセイ</t>
    </rPh>
    <rPh sb="18" eb="20">
      <t>セイビ</t>
    </rPh>
    <phoneticPr fontId="2"/>
  </si>
  <si>
    <t>（4）お客さまの声・苦情管理態勢</t>
    <rPh sb="10" eb="12">
      <t>クジョウ</t>
    </rPh>
    <phoneticPr fontId="2"/>
  </si>
  <si>
    <t>⑬お褒めの言葉も含めたお客さまの声・苦情管理態勢の整備（募集時/募集時以外含む）</t>
    <rPh sb="2" eb="3">
      <t>ホ</t>
    </rPh>
    <rPh sb="5" eb="7">
      <t>コトバ</t>
    </rPh>
    <rPh sb="8" eb="9">
      <t>フク</t>
    </rPh>
    <rPh sb="12" eb="13">
      <t>キャク</t>
    </rPh>
    <rPh sb="16" eb="17">
      <t>コエ</t>
    </rPh>
    <rPh sb="18" eb="20">
      <t>クジョウ</t>
    </rPh>
    <rPh sb="20" eb="22">
      <t>カンリ</t>
    </rPh>
    <rPh sb="22" eb="24">
      <t>タイセイ</t>
    </rPh>
    <rPh sb="25" eb="27">
      <t>セイビ</t>
    </rPh>
    <rPh sb="28" eb="30">
      <t>ボシュウ</t>
    </rPh>
    <rPh sb="30" eb="31">
      <t>ジ</t>
    </rPh>
    <rPh sb="32" eb="34">
      <t>ボシュウ</t>
    </rPh>
    <rPh sb="34" eb="35">
      <t>ジ</t>
    </rPh>
    <rPh sb="35" eb="37">
      <t>イガイ</t>
    </rPh>
    <rPh sb="37" eb="38">
      <t>フク</t>
    </rPh>
    <phoneticPr fontId="2"/>
  </si>
  <si>
    <t>（5）顧客・契約情報管理</t>
    <phoneticPr fontId="2"/>
  </si>
  <si>
    <t>⑭顧客情報の適切な管理</t>
    <rPh sb="1" eb="3">
      <t>コキャク</t>
    </rPh>
    <rPh sb="3" eb="5">
      <t>ジョウホウ</t>
    </rPh>
    <rPh sb="6" eb="8">
      <t>テキセツ</t>
    </rPh>
    <rPh sb="9" eb="11">
      <t>カンリ</t>
    </rPh>
    <phoneticPr fontId="2"/>
  </si>
  <si>
    <t>（6）継続率</t>
    <phoneticPr fontId="2"/>
  </si>
  <si>
    <t>⑮継続率の把握</t>
    <rPh sb="1" eb="3">
      <t>ケイゾク</t>
    </rPh>
    <rPh sb="3" eb="4">
      <t>リツ</t>
    </rPh>
    <rPh sb="5" eb="6">
      <t>ハ</t>
    </rPh>
    <phoneticPr fontId="2"/>
  </si>
  <si>
    <t>Ⅲ．個人情報保護</t>
    <rPh sb="2" eb="4">
      <t>コジン</t>
    </rPh>
    <rPh sb="4" eb="6">
      <t>ジョウホウ</t>
    </rPh>
    <rPh sb="6" eb="8">
      <t>ホゴ</t>
    </rPh>
    <phoneticPr fontId="2"/>
  </si>
  <si>
    <t>（7）個人情報保護に係る態勢整備・業務運営</t>
    <phoneticPr fontId="2"/>
  </si>
  <si>
    <t>⑯個人情報保護に係る態勢の整備</t>
    <rPh sb="1" eb="3">
      <t>コジン</t>
    </rPh>
    <rPh sb="3" eb="5">
      <t>ジョウホウ</t>
    </rPh>
    <rPh sb="5" eb="7">
      <t>ホゴ</t>
    </rPh>
    <rPh sb="8" eb="9">
      <t>カカ</t>
    </rPh>
    <rPh sb="10" eb="12">
      <t>タイセイ</t>
    </rPh>
    <rPh sb="13" eb="15">
      <t>セイビ</t>
    </rPh>
    <phoneticPr fontId="2"/>
  </si>
  <si>
    <t>⑰個人情報保護に係るシステム面の整備</t>
    <rPh sb="1" eb="3">
      <t>コジン</t>
    </rPh>
    <rPh sb="3" eb="5">
      <t>ジョウホウ</t>
    </rPh>
    <rPh sb="5" eb="7">
      <t>ホゴ</t>
    </rPh>
    <rPh sb="8" eb="9">
      <t>カカ</t>
    </rPh>
    <rPh sb="14" eb="15">
      <t>メン</t>
    </rPh>
    <rPh sb="16" eb="18">
      <t>セイビ</t>
    </rPh>
    <phoneticPr fontId="2"/>
  </si>
  <si>
    <t>Ⅳ．ガバナンス</t>
    <phoneticPr fontId="2"/>
  </si>
  <si>
    <r>
      <t xml:space="preserve">（8）コーポレートガバナンスに関する態勢整備・業務運営
</t>
    </r>
    <r>
      <rPr>
        <sz val="10"/>
        <rFont val="Meiryo UI"/>
        <family val="3"/>
        <charset val="128"/>
      </rPr>
      <t>（㉒～㉗は該当社のみ）</t>
    </r>
    <rPh sb="33" eb="35">
      <t>ガイトウ</t>
    </rPh>
    <rPh sb="35" eb="36">
      <t>シャ</t>
    </rPh>
    <phoneticPr fontId="2"/>
  </si>
  <si>
    <t>⑱適切な業務（会社）運営</t>
    <rPh sb="1" eb="3">
      <t>テキセツ</t>
    </rPh>
    <rPh sb="4" eb="6">
      <t>ギョウム</t>
    </rPh>
    <rPh sb="7" eb="9">
      <t>カイシャ</t>
    </rPh>
    <rPh sb="10" eb="12">
      <t>ウンエイ</t>
    </rPh>
    <phoneticPr fontId="2"/>
  </si>
  <si>
    <t>⑲ディスクロージャーの適切な配備</t>
    <rPh sb="11" eb="13">
      <t>テキセツ</t>
    </rPh>
    <rPh sb="14" eb="16">
      <t>ハイビ</t>
    </rPh>
    <phoneticPr fontId="2"/>
  </si>
  <si>
    <t>⑳自己点検・内部監査</t>
    <rPh sb="1" eb="3">
      <t>ジコ</t>
    </rPh>
    <rPh sb="3" eb="5">
      <t>テンケン</t>
    </rPh>
    <rPh sb="6" eb="8">
      <t>ナイブ</t>
    </rPh>
    <rPh sb="8" eb="10">
      <t>カンサ</t>
    </rPh>
    <phoneticPr fontId="2"/>
  </si>
  <si>
    <t>㉒規模が大きい特定保険募集人の対応</t>
    <rPh sb="1" eb="3">
      <t>キボ</t>
    </rPh>
    <rPh sb="4" eb="5">
      <t>オオ</t>
    </rPh>
    <rPh sb="7" eb="9">
      <t>トクテイ</t>
    </rPh>
    <rPh sb="9" eb="11">
      <t>ホケン</t>
    </rPh>
    <rPh sb="11" eb="13">
      <t>ボシュウ</t>
    </rPh>
    <rPh sb="13" eb="14">
      <t>ニン</t>
    </rPh>
    <rPh sb="15" eb="17">
      <t>タイオウ</t>
    </rPh>
    <phoneticPr fontId="2"/>
  </si>
  <si>
    <t>㉓共同募集時の対応</t>
    <rPh sb="1" eb="3">
      <t>キョウドウ</t>
    </rPh>
    <rPh sb="3" eb="5">
      <t>ボシュウ</t>
    </rPh>
    <rPh sb="5" eb="6">
      <t>ジ</t>
    </rPh>
    <rPh sb="7" eb="9">
      <t>タイオウ</t>
    </rPh>
    <phoneticPr fontId="2"/>
  </si>
  <si>
    <t>㉔募集関連行為委託等の対応</t>
    <rPh sb="1" eb="3">
      <t>ボシュウ</t>
    </rPh>
    <rPh sb="3" eb="5">
      <t>カンレン</t>
    </rPh>
    <rPh sb="5" eb="7">
      <t>コウイ</t>
    </rPh>
    <rPh sb="7" eb="9">
      <t>イタク</t>
    </rPh>
    <rPh sb="9" eb="10">
      <t>トウ</t>
    </rPh>
    <rPh sb="11" eb="13">
      <t>タイオウ</t>
    </rPh>
    <phoneticPr fontId="2"/>
  </si>
  <si>
    <t>㉗テレマーケティング実施時の対応</t>
    <rPh sb="10" eb="12">
      <t>ジッシ</t>
    </rPh>
    <rPh sb="12" eb="13">
      <t>ジ</t>
    </rPh>
    <rPh sb="14" eb="16">
      <t>タイオウ</t>
    </rPh>
    <phoneticPr fontId="2"/>
  </si>
  <si>
    <t>（9）コンプライアンス推進態勢</t>
    <phoneticPr fontId="2"/>
  </si>
  <si>
    <t>㉘募集人管理</t>
    <rPh sb="1" eb="3">
      <t>ボシュウ</t>
    </rPh>
    <rPh sb="3" eb="4">
      <t>ニン</t>
    </rPh>
    <rPh sb="4" eb="6">
      <t>カンリ</t>
    </rPh>
    <phoneticPr fontId="2"/>
  </si>
  <si>
    <t>（10）不適切事案（含む懸念事項）への対応</t>
    <rPh sb="6" eb="7">
      <t>セツ</t>
    </rPh>
    <phoneticPr fontId="2"/>
  </si>
  <si>
    <t>㉙不適切事案への対応態勢の整備</t>
    <rPh sb="1" eb="4">
      <t>フテキセツ</t>
    </rPh>
    <rPh sb="4" eb="6">
      <t>ジアン</t>
    </rPh>
    <rPh sb="8" eb="10">
      <t>タイオウ</t>
    </rPh>
    <rPh sb="10" eb="12">
      <t>タイセイ</t>
    </rPh>
    <rPh sb="13" eb="15">
      <t>セイビ</t>
    </rPh>
    <phoneticPr fontId="2"/>
  </si>
  <si>
    <t>（11）従業員管理</t>
    <phoneticPr fontId="2"/>
  </si>
  <si>
    <t>㉚従業員管理・従業員満足度向上に向けた取組み</t>
    <rPh sb="1" eb="4">
      <t>ジュウギョウイン</t>
    </rPh>
    <rPh sb="4" eb="6">
      <t>カンリ</t>
    </rPh>
    <rPh sb="7" eb="10">
      <t>ジュウギョウイン</t>
    </rPh>
    <rPh sb="10" eb="13">
      <t>マンゾクド</t>
    </rPh>
    <rPh sb="13" eb="15">
      <t>コウジョウ</t>
    </rPh>
    <rPh sb="16" eb="17">
      <t>ム</t>
    </rPh>
    <rPh sb="19" eb="21">
      <t>トリク</t>
    </rPh>
    <phoneticPr fontId="2"/>
  </si>
  <si>
    <t>TOTAL→</t>
    <phoneticPr fontId="10"/>
  </si>
  <si>
    <t>必須</t>
    <rPh sb="0" eb="2">
      <t>ヒッス</t>
    </rPh>
    <phoneticPr fontId="10"/>
  </si>
  <si>
    <t>基本</t>
    <rPh sb="0" eb="2">
      <t>キホン</t>
    </rPh>
    <phoneticPr fontId="10"/>
  </si>
  <si>
    <t>合計</t>
    <rPh sb="0" eb="2">
      <t>ゴウケイ</t>
    </rPh>
    <phoneticPr fontId="10"/>
  </si>
  <si>
    <t>No.4</t>
    <phoneticPr fontId="10"/>
  </si>
  <si>
    <t>Ⅰ-47行</t>
  </si>
  <si>
    <t xml:space="preserve">6 </t>
  </si>
  <si>
    <t>以下について、詳細説明欄の記載及び証跡資料により確認できた
・当初意向と最終意向のみならず、意向の変遷が第三者にもわかるよう、プロセスについても全件記録し保管することは、「○○資料」P○に記載
・プロセスを全件記録できる仕組みがあることは、「○○資料」P○を確認
・プロセスについても全件記録することが徹底されていることは、「○○資料」P○を確認
・当初意向から最終意向までのプロセスが記録し保存されていることは、「○○資料」を確認</t>
    <rPh sb="129" eb="131">
      <t>カクニン</t>
    </rPh>
    <rPh sb="171" eb="173">
      <t>カクニン</t>
    </rPh>
    <rPh sb="214" eb="216">
      <t>カクニン</t>
    </rPh>
    <phoneticPr fontId="10"/>
  </si>
  <si>
    <t>No.5</t>
  </si>
  <si>
    <t>Ⅰ-48行</t>
  </si>
  <si>
    <t xml:space="preserve">7 </t>
  </si>
  <si>
    <t>No.6</t>
  </si>
  <si>
    <t>Ⅰ-49行</t>
  </si>
  <si>
    <t xml:space="preserve">8 </t>
  </si>
  <si>
    <t>No.7</t>
  </si>
  <si>
    <t>Ⅰ-50行</t>
  </si>
  <si>
    <t xml:space="preserve">9 </t>
  </si>
  <si>
    <t>以下について、詳細説明欄の記載及び証跡資料により確認できた
・お客さまに対して、保険や公的保険制度等に関する知識の向上に向けた取組みを実施していることは、「○○資料」に記載</t>
    <rPh sb="63" eb="65">
      <t>トリク</t>
    </rPh>
    <rPh sb="67" eb="69">
      <t>ジッシ</t>
    </rPh>
    <rPh sb="84" eb="86">
      <t>キサイ</t>
    </rPh>
    <phoneticPr fontId="10"/>
  </si>
  <si>
    <t>No.7
下</t>
    <rPh sb="5" eb="6">
      <t>シタ</t>
    </rPh>
    <phoneticPr fontId="10"/>
  </si>
  <si>
    <t>Ⅰ-51行</t>
    <phoneticPr fontId="10"/>
  </si>
  <si>
    <t xml:space="preserve">①EX </t>
  </si>
  <si>
    <r>
      <t>以下の事項</t>
    </r>
    <r>
      <rPr>
        <sz val="11"/>
        <rFont val="Meiryo UI"/>
        <family val="3"/>
        <charset val="128"/>
      </rPr>
      <t>が明文化</t>
    </r>
    <r>
      <rPr>
        <sz val="11"/>
        <color theme="1"/>
        <rFont val="Meiryo UI"/>
        <family val="3"/>
        <charset val="128"/>
      </rPr>
      <t xml:space="preserve">され従業員がいつでも閲覧可能な状態になっている
</t>
    </r>
    <r>
      <rPr>
        <sz val="11"/>
        <color rgb="FF0000FF"/>
        <rFont val="Meiryo UI"/>
        <family val="3"/>
        <charset val="128"/>
      </rPr>
      <t>※全て「1.はい」であれば達成</t>
    </r>
    <rPh sb="6" eb="8">
      <t>メイブン</t>
    </rPh>
    <rPh sb="34" eb="35">
      <t>スベ</t>
    </rPh>
    <rPh sb="46" eb="48">
      <t>タッセイ</t>
    </rPh>
    <phoneticPr fontId="10"/>
  </si>
  <si>
    <t xml:space="preserve">10 </t>
  </si>
  <si>
    <t>10 10-1</t>
  </si>
  <si>
    <t>No.8</t>
  </si>
  <si>
    <t>Ⅰ-62行</t>
  </si>
  <si>
    <t>10 10-1-1</t>
  </si>
  <si>
    <t>以下について、詳細説明欄の記載及び証跡資料により確認できた
・保険募集を行う際にあらかじめお客さまに対し明示すべき事項として、保険募集人としての権限（保険契約の締結の媒介）を説明することは、「○○資料」P○に記載
・「○○資料」はイントラネットに掲載され、全従業員が閲覧可能である</t>
    <rPh sb="104" eb="106">
      <t>キサイ</t>
    </rPh>
    <phoneticPr fontId="10"/>
  </si>
  <si>
    <t>Ⅰ-63行</t>
  </si>
  <si>
    <t>10 10-1-2</t>
  </si>
  <si>
    <t>Ⅰ-64行</t>
  </si>
  <si>
    <t>10 10-1-3</t>
  </si>
  <si>
    <t>以下について、詳細説明欄の記載及び証跡資料により確認できた
・専属・乗合の別や取扱保険会社一覧を提示することは、「○○資料」P○に記載
・「○○資料」はイントラネットに掲載され、全従業員が閲覧可能である</t>
    <rPh sb="65" eb="67">
      <t>キサイ</t>
    </rPh>
    <phoneticPr fontId="10"/>
  </si>
  <si>
    <t>Ⅰ-65行</t>
  </si>
  <si>
    <t>10 10-1-4</t>
  </si>
  <si>
    <t>以下について、詳細説明欄の記載及び証跡資料により確認できた
・生命保険募集人には告知受領権がないため、生命保険募集人に話をしていただくだけでは告知したことにならず、お客さま自身で告知書に記入していただく必要があることは、「○○資料」P○に記載
・「○○資料」はイントラネットに掲載され、全従業員が閲覧可能である</t>
    <rPh sb="119" eb="121">
      <t>キサイ</t>
    </rPh>
    <phoneticPr fontId="10"/>
  </si>
  <si>
    <t>Ⅰ-66行</t>
  </si>
  <si>
    <t>10 10-2</t>
  </si>
  <si>
    <t>以下について、詳細説明欄の記載及び証跡資料により確認できた
・お客さまのニーズに合致した提案を行い、お客さまの知識・経験・財産の状況・契約締結時の目的・年齢等を踏まえた上で契約の内容およびそのリスク等をお客さまに対して適切かつ十分に説明することは、「○○資料」P○に記載
・「○○資料」はイントラネットに掲載され、全従業員が閲覧可能である</t>
    <rPh sb="133" eb="135">
      <t>キサイ</t>
    </rPh>
    <phoneticPr fontId="10"/>
  </si>
  <si>
    <t>10 10-3</t>
  </si>
  <si>
    <t>Ⅰ-68行</t>
  </si>
  <si>
    <t>10 10-3-1</t>
  </si>
  <si>
    <t>以下について、詳細説明欄の記載及び証跡資料により確認できた
・契約締結前に「ご契約のしおり／約款」「契約締結前交付書面（契約概要／注意喚起情報）」もしくは「契約概要」および「注意喚起情報」をお客さまに交付することは、「○○資料」P○に記載
・「○○資料」はイントラネットに掲載され、全従業員が閲覧可能である</t>
    <rPh sb="117" eb="119">
      <t>キサイ</t>
    </rPh>
    <phoneticPr fontId="10"/>
  </si>
  <si>
    <t>Ⅰ-69行</t>
  </si>
  <si>
    <t>10 10-3-2</t>
  </si>
  <si>
    <t>以下について、詳細説明欄の記載及び証跡資料により確認できた
・お客さまに口頭で説明する事項として、①当該書面を読むことが重要であること、②主な免責事由等お客さまにとって特に不利益な情報が記載された部分を読むことが重要であること、③特に、乗換、転換等の場合は、お客さまにとって不利益となる可能性があることは、「○○資料」P○に記載
・「○○資料」はイントラネットに掲載され、全従業員が閲覧可能である</t>
    <rPh sb="162" eb="164">
      <t>キサイ</t>
    </rPh>
    <phoneticPr fontId="10"/>
  </si>
  <si>
    <t>Ⅰ-70行</t>
  </si>
  <si>
    <t>10 10-3-3</t>
  </si>
  <si>
    <t>以下について、詳細説明欄の記載及び証跡資料により確認できた
・契約締結前に「ご契約のしおり／約款」「契約締結前交付書面（契約概要／注意喚起情報）」もしくは「契約概要」および「注意喚起情報」の内容をお客さまが理解するための十分な時間を確保し、お客さまに内容をご理解いただくことは、「○○資料」P○に記載
・「○○資料」はイントラネットに掲載され、全従業員が閲覧可能である</t>
    <rPh sb="148" eb="150">
      <t>キサイ</t>
    </rPh>
    <phoneticPr fontId="10"/>
  </si>
  <si>
    <r>
      <t xml:space="preserve">保険募集を行うに際し、募集人がお客さまに対し以下の事項を明示している
</t>
    </r>
    <r>
      <rPr>
        <sz val="11"/>
        <color rgb="FF0000FF"/>
        <rFont val="Meiryo UI"/>
        <family val="3"/>
        <charset val="128"/>
      </rPr>
      <t>※全て「1.はい」であれば達成</t>
    </r>
    <rPh sb="16" eb="17">
      <t>キャク</t>
    </rPh>
    <rPh sb="36" eb="37">
      <t>スベ</t>
    </rPh>
    <rPh sb="48" eb="50">
      <t>タッセイ</t>
    </rPh>
    <phoneticPr fontId="10"/>
  </si>
  <si>
    <t xml:space="preserve">11 </t>
  </si>
  <si>
    <t>No.9</t>
  </si>
  <si>
    <t>Ⅰ-72行</t>
  </si>
  <si>
    <t>11 11-1</t>
  </si>
  <si>
    <t>以下について、詳細説明欄の記載及び証跡資料により確認できた
・生命保険契約の締結の媒介を行うこと（保険募集人としての権限）のお客さまへの明示は、「○○資料」P○を確認</t>
    <rPh sb="31" eb="33">
      <t>セイメイ</t>
    </rPh>
    <rPh sb="33" eb="35">
      <t>ホケン</t>
    </rPh>
    <rPh sb="35" eb="37">
      <t>ケイヤク</t>
    </rPh>
    <rPh sb="38" eb="40">
      <t>テイケツ</t>
    </rPh>
    <rPh sb="41" eb="43">
      <t>バイカイ</t>
    </rPh>
    <rPh sb="44" eb="45">
      <t>オコナ</t>
    </rPh>
    <rPh sb="49" eb="51">
      <t>ホケン</t>
    </rPh>
    <rPh sb="51" eb="53">
      <t>ボシュウ</t>
    </rPh>
    <rPh sb="53" eb="54">
      <t>ニン</t>
    </rPh>
    <rPh sb="58" eb="60">
      <t>ケンゲン</t>
    </rPh>
    <rPh sb="63" eb="64">
      <t>キャク</t>
    </rPh>
    <rPh sb="68" eb="70">
      <t>メイジ</t>
    </rPh>
    <rPh sb="81" eb="83">
      <t>カクニン</t>
    </rPh>
    <phoneticPr fontId="10"/>
  </si>
  <si>
    <t>Ⅰ-73行</t>
  </si>
  <si>
    <t>11 11-2</t>
  </si>
  <si>
    <t>Ⅰ-74行</t>
  </si>
  <si>
    <t>11 11-3</t>
  </si>
  <si>
    <t>Ⅰ-75行</t>
  </si>
  <si>
    <t>11 11-4</t>
  </si>
  <si>
    <r>
      <t xml:space="preserve">契約締結前に、募集人がお客さまに対し以下の事項を行っている
</t>
    </r>
    <r>
      <rPr>
        <sz val="11"/>
        <color rgb="FF0000FF"/>
        <rFont val="Meiryo UI"/>
        <family val="3"/>
        <charset val="128"/>
      </rPr>
      <t>※全て「1.はい」であれば達成</t>
    </r>
    <rPh sb="12" eb="13">
      <t>キャク</t>
    </rPh>
    <rPh sb="31" eb="32">
      <t>スベ</t>
    </rPh>
    <rPh sb="43" eb="45">
      <t>タッセイ</t>
    </rPh>
    <phoneticPr fontId="10"/>
  </si>
  <si>
    <t xml:space="preserve">12 </t>
  </si>
  <si>
    <t>No.10</t>
  </si>
  <si>
    <t>Ⅰ-77行</t>
  </si>
  <si>
    <t>12 12-1</t>
  </si>
  <si>
    <t>以下について、詳細説明欄の記載及び証跡資料により確認できた
・「ご契約のしおり／約款」「契約締結前交付書面（契約概要／注意喚起情報）」（または「契約概要」および「注意喚起情報」）をお客さまへ交付していることは、「○○資料」を確認
・適切な情報の提供を行っていることは、「○○資料」を確認</t>
    <rPh sb="125" eb="126">
      <t>オコナ</t>
    </rPh>
    <rPh sb="141" eb="143">
      <t>カクニン</t>
    </rPh>
    <phoneticPr fontId="10"/>
  </si>
  <si>
    <t>Ⅰ-78行</t>
  </si>
  <si>
    <t>12 12-2</t>
  </si>
  <si>
    <t>以下について、詳細説明欄の記載及び証跡資料により確認できた
・「契約概要」および「注意喚起情報」の書面の交付の際に設問に記載の３つの事項について口頭説明を行っていることは、「○○資料」を確認</t>
    <rPh sb="66" eb="68">
      <t>ジコウ</t>
    </rPh>
    <rPh sb="93" eb="95">
      <t>カクニン</t>
    </rPh>
    <phoneticPr fontId="10"/>
  </si>
  <si>
    <t>Ⅰ-79行</t>
  </si>
  <si>
    <t>12 12-3</t>
  </si>
  <si>
    <t>以下について、詳細説明欄の記載及び証跡資料により確認できた
・「契約概要」および「注意喚起情報」の内容をお客さまが理解するための十分な時間の確保することは、「○○資料」を確認</t>
    <rPh sb="85" eb="87">
      <t>カクニン</t>
    </rPh>
    <phoneticPr fontId="10"/>
  </si>
  <si>
    <t>No.11</t>
  </si>
  <si>
    <t>Ⅰ-80行</t>
  </si>
  <si>
    <t xml:space="preserve">13 </t>
  </si>
  <si>
    <t>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t>
    <rPh sb="31" eb="32">
      <t>アキ</t>
    </rPh>
    <rPh sb="35" eb="37">
      <t>キョウイク</t>
    </rPh>
    <rPh sb="37" eb="39">
      <t>コウモク</t>
    </rPh>
    <rPh sb="65" eb="67">
      <t>ショウサイ</t>
    </rPh>
    <rPh sb="67" eb="69">
      <t>セツメイ</t>
    </rPh>
    <rPh sb="69" eb="70">
      <t>ラン</t>
    </rPh>
    <rPh sb="71" eb="73">
      <t>キサイ</t>
    </rPh>
    <rPh sb="75" eb="77">
      <t>カクニン</t>
    </rPh>
    <phoneticPr fontId="10"/>
  </si>
  <si>
    <t>4.--</t>
  </si>
  <si>
    <t>No.11
下</t>
    <rPh sb="6" eb="7">
      <t>シタ</t>
    </rPh>
    <phoneticPr fontId="10"/>
  </si>
  <si>
    <t xml:space="preserve">
Ⅰ-85行
</t>
    <phoneticPr fontId="10"/>
  </si>
  <si>
    <t xml:space="preserve">②EX </t>
  </si>
  <si>
    <t xml:space="preserve">14 </t>
  </si>
  <si>
    <r>
      <t xml:space="preserve">【商品の提示・推奨時の説明事項】比較推奨販売の手法等に応じた以下の事項
</t>
    </r>
    <r>
      <rPr>
        <sz val="11"/>
        <color rgb="FF0000FF"/>
        <rFont val="Meiryo UI"/>
        <family val="3"/>
        <charset val="128"/>
      </rPr>
      <t>※該当しないものは「3.対象外」を選択</t>
    </r>
    <rPh sb="48" eb="51">
      <t>タイショウガイ</t>
    </rPh>
    <rPh sb="49" eb="50">
      <t>ゾウ</t>
    </rPh>
    <phoneticPr fontId="10"/>
  </si>
  <si>
    <t>14 14-1</t>
  </si>
  <si>
    <t>No.12</t>
  </si>
  <si>
    <t>Ⅰ-96行</t>
  </si>
  <si>
    <t>14 14-1-1</t>
  </si>
  <si>
    <t>以下について、詳細説明欄の記載及び証跡資料により確認できた
・お客さまの意向に沿って商品を選別して提案する場合、その客観的な基準や理由は、「○○資料」P○に記載
・「○○資料」はイントラネットに掲載され、全従業員が閲覧可能である</t>
    <rPh sb="32" eb="33">
      <t>キャク</t>
    </rPh>
    <rPh sb="36" eb="38">
      <t>イコウ</t>
    </rPh>
    <rPh sb="39" eb="40">
      <t>ソ</t>
    </rPh>
    <rPh sb="42" eb="44">
      <t>ショウヒン</t>
    </rPh>
    <rPh sb="45" eb="47">
      <t>センベツ</t>
    </rPh>
    <rPh sb="49" eb="51">
      <t>テイアン</t>
    </rPh>
    <rPh sb="53" eb="55">
      <t>バアイ</t>
    </rPh>
    <rPh sb="58" eb="61">
      <t>キャクカンテキ</t>
    </rPh>
    <rPh sb="62" eb="64">
      <t>キジュン</t>
    </rPh>
    <rPh sb="65" eb="67">
      <t>リユウ</t>
    </rPh>
    <phoneticPr fontId="10"/>
  </si>
  <si>
    <t>Ⅰ-97行</t>
  </si>
  <si>
    <t>14 14-1-2</t>
  </si>
  <si>
    <t>以下について、詳細説明欄の記載及び証跡資料により確認できた
・代理店（募集人）側の理由・基準により特定の商品を提案する場合、その基準や理由は、「○○資料」P○に記載
・「○○資料」はイントラネットに掲載され、全従業員が閲覧可能である</t>
  </si>
  <si>
    <t>Ⅰ-98行</t>
  </si>
  <si>
    <t>14 14-1-3</t>
  </si>
  <si>
    <t>以下について、詳細説明欄の記載及び証跡資料により確認できた
・基本的には比較推奨販売を行わないものの、お客さまの求めに応じて例外的に比較推奨販売を行うことがある場合、その旨は、「○○資料」P○に記載
・「○○資料」はイントラネットに掲載され、全従業員が閲覧可能である</t>
  </si>
  <si>
    <t>14 14-2</t>
  </si>
  <si>
    <t>Ⅰ-100行</t>
  </si>
  <si>
    <t>14 14-2-1</t>
  </si>
  <si>
    <t>対象外</t>
    <phoneticPr fontId="10"/>
  </si>
  <si>
    <t>以下について、詳細説明欄の記載及び証跡資料により確認できた
・取扱商品の中から、お客さまの意向に基づき比較可能商品を絞込む方法は、「○○資料」P○に記載
・商品の概要を明示し、お客さまの求めに応じて商品内容を説明する方法は、「○○資料」P○に記載
・「○○資料」はイントラネットに掲載され、全従業員が閲覧可能である</t>
  </si>
  <si>
    <t>Ⅰ-101行</t>
  </si>
  <si>
    <t>14 14-2-2</t>
  </si>
  <si>
    <t>以下について、詳細説明欄の記載及び証跡資料により確認できた
・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は、「○○資料」P○に記載
・「○○資料」はイントラネットに掲載され、全従業員が閲覧可能である</t>
  </si>
  <si>
    <t>Ⅰ-102行</t>
  </si>
  <si>
    <t>14 14-2-3</t>
  </si>
  <si>
    <t>以下について、詳細説明欄の記載及び証跡資料により確認できた
・お客さまの意向に合致する商品のうち、保険募集人の判断によってさらに絞込みを行ったうえで商品を提示・推奨する場合には、商品特性や保険料水準による絞り込みについての客観的な基準・理由を説明することは、「○○資料」P○に記載
・「○○資料」はイントラネットに掲載され、全従業員が閲覧可能である</t>
  </si>
  <si>
    <t>Ⅰ-103行</t>
  </si>
  <si>
    <t>14 14-2-4</t>
  </si>
  <si>
    <t>以下について、詳細説明欄の記載及び証跡資料により確認できた
・特定商品を推奨する主たる理由が手数料水準である場合、推奨理由が手数料である旨を説明することは、「○○資料」P○に記載
・「○○資料」はイントラネットに掲載され、全従業員が閲覧可能である</t>
  </si>
  <si>
    <t>Ⅰ-104行</t>
  </si>
  <si>
    <t>14 14-2-5</t>
  </si>
  <si>
    <t>以下について、詳細説明欄の記載及び証跡資料により確認できた
・お客さまの意向に沿って商品を選別し、商品を推奨する場合、形式的には客観的な基準・理由等に基づいているように装いながら、実際は、乗合代理店による意図的な商品の絞込みや提示・推奨を行わないことは、「○○資料」P○に記載
・「○○資料」はイントラネットに掲載され、全従業員が閲覧可能である</t>
  </si>
  <si>
    <t>Ⅰ-105行</t>
  </si>
  <si>
    <t>14 14-2-6</t>
  </si>
  <si>
    <t>以下について、詳細説明欄の記載及び証跡資料により確認できた
・実際の取扱う商品数よりも多くの商品から選択できるかのような誤解を防止する方法は、「○○資料」P○に記載
・「○○資料」はイントラネットに掲載され、全従業員が閲覧可能である</t>
  </si>
  <si>
    <t>Ⅰ-106行</t>
  </si>
  <si>
    <t>14 14-2-7</t>
  </si>
  <si>
    <t>以下について、詳細説明欄の記載及び証跡資料により確認できた
・客観的な基準・理由等に基づくことなく特定商品の提示・推奨を行う場合、推奨する合理的な基準・理由の説明をすることは、「○○資料」P○に記載
・「○○資料」はイントラネットに掲載され、全従業員が閲覧可能である</t>
  </si>
  <si>
    <t>Ⅰ-107行</t>
  </si>
  <si>
    <t>14 14-2-8</t>
  </si>
  <si>
    <t>以下について、詳細説明欄の記載及び証跡資料により確認できた
・店舗や保険募集人ごとに異なる基準による比較推奨を行う場合は、その基準・理由をお客さまに分かりやすく説明するだけでなく、お客さまの商品選定機会を確保することは、「○○資料」P○に記載
・「○○資料」はイントラネットに掲載され、全従業員が閲覧可能である</t>
  </si>
  <si>
    <t>Ⅰ-108行</t>
  </si>
  <si>
    <t>14 14-2-9</t>
  </si>
  <si>
    <t>以下について、詳細説明欄の記載及び証跡資料により確認できた
・募集人が所属保険会社とお客さまとの間で中立であるといったお客さまの誤認を防止する方法は、「○○資料」P○に記載
・適切にその実施状況を確認・検証する態勢を構築していることは、「○○資料」P○を確認
・「○○資料」はイントラネットに掲載され、全従業員が閲覧可能である</t>
    <rPh sb="127" eb="129">
      <t>カクニン</t>
    </rPh>
    <phoneticPr fontId="10"/>
  </si>
  <si>
    <t>Ⅰ-109行</t>
  </si>
  <si>
    <t>14 14-2-10</t>
  </si>
  <si>
    <t>以下について、詳細説明欄の記載及び証跡資料により確認できた
・所属保険会社間で公平・中立であることをお客さまに示す場合、商品の絞込みや提示・推奨の基準・理由として、特定の保険会社との諸事情を考慮せずに商品提示を行うことは、「○○資料」P○に記載
・「○○資料」はイントラネットに掲載され、全従業員が閲覧可能である</t>
  </si>
  <si>
    <t xml:space="preserve">
Ⅰ-110行
</t>
    <phoneticPr fontId="10"/>
  </si>
  <si>
    <t>14 14-3</t>
  </si>
  <si>
    <t>以下について、詳細説明欄の記載及び証跡資料により確認できた
・比較推奨販売の実施状況について記録し保存することは、「○○資料」P○に記載
・比較推奨販売の実施状況を確認・検証する方法は、「○○資料」P○に記載
・「○○資料」はイントラネットに掲載され、全従業員が閲覧可能である</t>
  </si>
  <si>
    <t>No.13</t>
  </si>
  <si>
    <t>Ⅰ-111行</t>
  </si>
  <si>
    <t xml:space="preserve">15 </t>
  </si>
  <si>
    <t>No.14</t>
  </si>
  <si>
    <t>Ⅰ-112行</t>
  </si>
  <si>
    <t xml:space="preserve">16 </t>
  </si>
  <si>
    <t>以下について、詳細説明欄の記載及び証跡資料により確認できた
・お客さまあて提案内容とお客さまの意向が合致していることを定期的に確認・検証することのルール化は、「○○資料」P○に記載
・お客さまあて提案内容とお客さまの意向が合致していることを定期的に確認・検証していることは、「○○資料」を確認</t>
    <rPh sb="76" eb="77">
      <t>カ</t>
    </rPh>
    <rPh sb="88" eb="90">
      <t>キサイ</t>
    </rPh>
    <rPh sb="144" eb="146">
      <t>カクニン</t>
    </rPh>
    <phoneticPr fontId="10"/>
  </si>
  <si>
    <t>No.15</t>
  </si>
  <si>
    <t>Ⅰ-113行</t>
  </si>
  <si>
    <t xml:space="preserve">17 </t>
  </si>
  <si>
    <t>No.16</t>
  </si>
  <si>
    <t>Ⅰ-118行</t>
  </si>
  <si>
    <t xml:space="preserve">18 </t>
  </si>
  <si>
    <t>以下について、詳細説明欄の記載及び証跡資料により確認できた
・お客さまあて提案内容とお客さまの意向が合致していることを全件確認・検証することは、「○○資料」P○に記載
・お客さまあて提案内容とお客さまの意向が合致していることを募集人以外の担当部門・担当者が全件確認・検証していることは、「○○資料」P○を確認
・No.16の設問が達成</t>
    <rPh sb="152" eb="154">
      <t>カクニン</t>
    </rPh>
    <rPh sb="162" eb="164">
      <t>セツモン</t>
    </rPh>
    <rPh sb="165" eb="167">
      <t>タッセイ</t>
    </rPh>
    <phoneticPr fontId="10"/>
  </si>
  <si>
    <t>No.17</t>
  </si>
  <si>
    <t>Ⅰ-119行</t>
  </si>
  <si>
    <t xml:space="preserve">19 </t>
  </si>
  <si>
    <t>No.18</t>
  </si>
  <si>
    <t>Ⅰ-120行</t>
  </si>
  <si>
    <t xml:space="preserve">20 </t>
  </si>
  <si>
    <t>以下について、詳細説明欄の記載及び証跡資料により確認できた
・お客さまあて提案内容とお客さまの意向が合致しているか、営業部門からの独立性を確保した担当部門・担当者が確認していることは、「○○資料」P○を確認
・No.16またはNo.18の設問が達成</t>
    <rPh sb="101" eb="103">
      <t>カクニン</t>
    </rPh>
    <phoneticPr fontId="10"/>
  </si>
  <si>
    <t>No.18
下</t>
    <rPh sb="6" eb="7">
      <t>シタ</t>
    </rPh>
    <phoneticPr fontId="10"/>
  </si>
  <si>
    <t>Ⅰ-121行</t>
    <phoneticPr fontId="10"/>
  </si>
  <si>
    <t xml:space="preserve">③EX </t>
  </si>
  <si>
    <r>
      <t>以下</t>
    </r>
    <r>
      <rPr>
        <sz val="11"/>
        <rFont val="Meiryo UI"/>
        <family val="3"/>
        <charset val="128"/>
      </rPr>
      <t>の事項が明文化</t>
    </r>
    <r>
      <rPr>
        <sz val="11"/>
        <color theme="1"/>
        <rFont val="Meiryo UI"/>
        <family val="3"/>
        <charset val="128"/>
      </rPr>
      <t xml:space="preserve">され従業員がいつでも閲覧可能な状態になっている
</t>
    </r>
    <r>
      <rPr>
        <sz val="11"/>
        <color rgb="FF0000FF"/>
        <rFont val="Meiryo UI"/>
        <family val="3"/>
        <charset val="128"/>
      </rPr>
      <t>※全て「1.はい」であれば達成</t>
    </r>
    <rPh sb="6" eb="8">
      <t>メイブン</t>
    </rPh>
    <rPh sb="34" eb="35">
      <t>スベ</t>
    </rPh>
    <rPh sb="46" eb="48">
      <t>タッセイ</t>
    </rPh>
    <phoneticPr fontId="10"/>
  </si>
  <si>
    <t xml:space="preserve">21 </t>
  </si>
  <si>
    <t>21 21-1</t>
  </si>
  <si>
    <t>No.19</t>
  </si>
  <si>
    <t>Ⅰ-132行</t>
  </si>
  <si>
    <t>21 21-1-1</t>
  </si>
  <si>
    <t>以下について、詳細説明欄の記載及び証跡資料により確認できた
・虚偽の説明および重要事項不告知の禁止は、「○○資料」P○に記載
・「○○資料」はイントラネットに掲載され、全従業員が閲覧可能である</t>
  </si>
  <si>
    <t>Ⅰ-133行</t>
  </si>
  <si>
    <t>21 21-1-2</t>
  </si>
  <si>
    <t>以下について、詳細説明欄の記載及び証跡資料により確認できた
・虚偽の告知を勧めることの禁止は、「○○資料」P○に記載
・「○○資料」はイントラネットに掲載され、全従業員が閲覧可能である</t>
  </si>
  <si>
    <t>Ⅰ-134行</t>
  </si>
  <si>
    <t>21 21-1-3</t>
  </si>
  <si>
    <t>以下について、詳細説明欄の記載及び証跡資料により確認できた
・事実の告知を妨げることおよび告知しないことを勧めることの禁止は、「○○資料」P○に記載
・「○○資料」はイントラネットに掲載され、全従業員が閲覧可能である</t>
    <rPh sb="45" eb="47">
      <t>コクチ</t>
    </rPh>
    <rPh sb="53" eb="54">
      <t>スス</t>
    </rPh>
    <phoneticPr fontId="10"/>
  </si>
  <si>
    <t>Ⅰ-135行</t>
  </si>
  <si>
    <t>21 21-1-4</t>
  </si>
  <si>
    <t>以下について、詳細説明欄の記載及び証跡資料により確認できた
・不利益となる事実を告げずに乗換募集を行うことの禁止は、「○○資料」P○に記載
・「○○資料」はイントラネットに掲載され、全従業員が閲覧可能である</t>
  </si>
  <si>
    <t>Ⅰ-136行</t>
  </si>
  <si>
    <t>21 21-1-5</t>
  </si>
  <si>
    <t>以下について、詳細説明欄の記載及び証跡資料により確認できた
・保険料の割引・割戻しその他特別の利益の提供を約し、または提供することの禁止は、「○○資料」P○に記載
・「○○資料」はイントラネットに掲載され、全従業員が閲覧可能である</t>
  </si>
  <si>
    <t>Ⅰ-137行</t>
  </si>
  <si>
    <t>21 21-1-6</t>
  </si>
  <si>
    <t>以下について、詳細説明欄の記載及び証跡資料により確認できた
・過度なサービス品・施策品のお客さまへの提供の禁止は、「○○資料」P○に記載
・「○○資料」はイントラネットに掲載され、全従業員が閲覧可能である</t>
  </si>
  <si>
    <t>Ⅰ-138行</t>
  </si>
  <si>
    <t>21 21-1-7</t>
  </si>
  <si>
    <t>以下について、詳細説明欄の記載及び証跡資料により確認できた
・他業のサービスの割引等の提供の禁止は、「○○資料」P○に記載
・「○○資料」はイントラネットに掲載され、全従業員が閲覧可能である</t>
  </si>
  <si>
    <t>Ⅰ-139行</t>
  </si>
  <si>
    <t>21 21-1-8</t>
  </si>
  <si>
    <t>以下について、詳細説明欄の記載及び証跡資料により確認できた
・誤解を招くおそれのある保険内容の比較説明または表示の禁止は、「○○資料」P○に記載
・「○○資料」はイントラネットに掲載され、全従業員が閲覧可能である</t>
  </si>
  <si>
    <t>Ⅰ-140行</t>
  </si>
  <si>
    <t>21 21-1-9</t>
  </si>
  <si>
    <t>以下について、詳細説明欄の記載及び証跡資料により確認できた
・将来における配当金の分配等の不確実な事項について断定的判断を示すまたは確実であると誤解させる恐れのある説明・表示をすることの禁止は、「○○資料」P○に記載
・「○○資料」はイントラネットに掲載され、全従業員が閲覧可能である</t>
  </si>
  <si>
    <t>Ⅰ-141行</t>
  </si>
  <si>
    <t>21 21-1-10</t>
  </si>
  <si>
    <t>以下について、詳細説明欄の記載及び証跡資料により確認できた
・威圧的募集もしくは優越的地位を利用した募集をすることの禁止は、「○○資料」P○に記載
・「○○資料」はイントラネットに掲載され、全従業員が閲覧可能である</t>
  </si>
  <si>
    <t>Ⅰ-142行</t>
  </si>
  <si>
    <t>21 21-1-11</t>
  </si>
  <si>
    <t>以下について、詳細説明欄の記載及び証跡資料により確認できた
・他社を誹謗・中傷するような説明・表示をすることの禁止は、「○○資料」P○に記載
・「○○資料」はイントラネットに掲載され、全従業員が閲覧可能である</t>
  </si>
  <si>
    <t>21 21-2</t>
  </si>
  <si>
    <t>Ⅰ-144行</t>
  </si>
  <si>
    <t>21 21-2-1</t>
  </si>
  <si>
    <t>以下について、詳細説明欄の記載及び証跡資料により確認できた
・保険料の費消・流用の禁止は、「○○資料」P○に記載
・「○○資料」はイントラネットに掲載され、全従業員が閲覧可能である</t>
  </si>
  <si>
    <t>Ⅰ-145行</t>
  </si>
  <si>
    <t>21 21-2-2</t>
  </si>
  <si>
    <t>以下について、詳細説明欄の記載及び証跡資料により確認できた
・社員代行募集・付績行為の禁止は、「○○資料」P○に記載
・「○○資料」はイントラネットに掲載され、全従業員が閲覧可能である</t>
  </si>
  <si>
    <t>Ⅰ-146行</t>
  </si>
  <si>
    <t>21 21-2-3</t>
  </si>
  <si>
    <t>以下について、詳細説明欄の記載及び証跡資料により確認できた
・無面接募集の禁止は、「○○資料」P○に記載
・「○○資料」はイントラネットに掲載され、全従業員が閲覧可能である</t>
  </si>
  <si>
    <t>Ⅰ-147行</t>
  </si>
  <si>
    <t>21 21-2-4</t>
  </si>
  <si>
    <t>以下について、詳細説明欄の記載及び証跡資料により確認できた
・代筆・代印の禁止は、「○○資料」P○に記載
・「○○資料」はイントラネットに掲載され、全従業員が閲覧可能である</t>
  </si>
  <si>
    <t>Ⅰ-148行</t>
  </si>
  <si>
    <t>21 21-2-5</t>
  </si>
  <si>
    <t>以下について、詳細説明欄の記載及び証跡資料により確認できた
・作成契約（架空契約）・名義借契約・無断契約の禁止は、「○○資料」P○に記載
・「○○資料」はイントラネットに掲載され、全従業員が閲覧可能である</t>
  </si>
  <si>
    <t>Ⅰ-149行</t>
  </si>
  <si>
    <t>21 21-2-6</t>
  </si>
  <si>
    <t>以下について、詳細説明欄の記載及び証跡資料により確認できた
・保険本来の趣旨を逸脱する募集行為の禁止は、P○「○○資料」に記載
・「○○資料」はイントラネットに掲載され、全従業員が閲覧可能である</t>
  </si>
  <si>
    <t>No.92</t>
    <phoneticPr fontId="10"/>
  </si>
  <si>
    <t>Ⅲ-36行</t>
    <rPh sb="4" eb="5">
      <t>ギョウ</t>
    </rPh>
    <phoneticPr fontId="10"/>
  </si>
  <si>
    <t>21 21-2-7</t>
  </si>
  <si>
    <t>以下について、詳細説明欄の記載及び証跡資料により確認できた
・SNS（会社アカウント・個人アカウントの両方）による募集活動の禁止は、「○○資料」P○に記載
・「○○資料」はイントラネットに掲載され、全従業員が閲覧可能である</t>
  </si>
  <si>
    <t>21 21-3</t>
  </si>
  <si>
    <t>Ⅰ-151行</t>
  </si>
  <si>
    <t>21 21-3-1</t>
  </si>
  <si>
    <t>以下について、詳細説明欄の記載及び証跡資料により確認できた
・特定関係法人等を管理する部門が、特定関係法人等の追加や変更がある都度、速やかに更新し、更新した旨を社内に周知する方法は、「○○資料」P○に記載
・「○○資料」はイントラネットに掲載され、全従業員が閲覧可能である</t>
  </si>
  <si>
    <t>Ⅰ-152行</t>
  </si>
  <si>
    <t>21 21-3-2</t>
  </si>
  <si>
    <t>以下について、詳細説明欄の記載及び証跡資料により確認できた
・特定関係法人等を管理する部門が、特定関係法人等の追加や変更がある都度、速やかに保険会社に報告する方法は、「○○資料」P○に記載
・「○○資料」はイントラネットに掲載され、全従業員が閲覧可能である</t>
  </si>
  <si>
    <r>
      <t xml:space="preserve">【自己契約・特定契約ルール】
保険料の割引・割戻し等を目的とした自己契約・特定契約（特定関係法人等を契約者とする契約）の募集を行わないこと（特定関係法人等の判定は実態に即するものとし潜脱行為とならないよう留意すること）
</t>
    </r>
    <r>
      <rPr>
        <sz val="11"/>
        <color rgb="FF0000FF"/>
        <rFont val="Meiryo UI"/>
        <family val="3"/>
        <charset val="128"/>
      </rPr>
      <t>　※取扱う場合は手数料不払扱いで取り扱うこと</t>
    </r>
    <phoneticPr fontId="10"/>
  </si>
  <si>
    <t xml:space="preserve">
Ⅰ-153行
</t>
    <phoneticPr fontId="10"/>
  </si>
  <si>
    <t>21 21-4</t>
  </si>
  <si>
    <t>以下について、詳細説明欄の記載及び証跡資料により確認できた
・自己契約・特定契約の手数料不払いは、「○○資料」P○に記載
・「○○資料」はイントラネットに掲載され、全従業員が閲覧可能である</t>
  </si>
  <si>
    <t>Ⅰ-154行</t>
  </si>
  <si>
    <t>21 21-5</t>
  </si>
  <si>
    <t>以下について、詳細説明欄の記載及び証跡資料により確認できた
・構成員契約の申込みを行わないことは、「○○資料」P○に記載
・「○○資料」はイントラネットに掲載され、全従業員が閲覧可能である</t>
  </si>
  <si>
    <t>No.20</t>
  </si>
  <si>
    <t>Ⅰ-155行</t>
  </si>
  <si>
    <t xml:space="preserve">22 </t>
  </si>
  <si>
    <t>Ⅰ-156行</t>
  </si>
  <si>
    <t>No.21</t>
  </si>
  <si>
    <t>Ⅰ-157行</t>
  </si>
  <si>
    <t xml:space="preserve">23 </t>
  </si>
  <si>
    <t>以下について、詳細説明欄の記載及び証跡資料により確認できた
・特定関係法人等が社内共有されていることは、「○○資料」P○を確認
・募集しようとしている契約が自己契約あるいは特定契約に該当するか否か募集人が確認できることは、「○○資料」を確認</t>
    <rPh sb="61" eb="63">
      <t>カクニン</t>
    </rPh>
    <rPh sb="118" eb="120">
      <t>カクニン</t>
    </rPh>
    <phoneticPr fontId="10"/>
  </si>
  <si>
    <t>No.22</t>
  </si>
  <si>
    <t>Ⅰ-158行</t>
  </si>
  <si>
    <t xml:space="preserve">24 </t>
  </si>
  <si>
    <t>以下について、詳細説明欄の記載及び証跡資料により確認できた
・特定関係法人等が社内共有されていることは、「○○資料」P○を確認
・募集しようとしている契約が構成員契約に該当するか否か募集人が確認できることは、「○○資料」を確認</t>
    <rPh sb="78" eb="81">
      <t>コウセイイン</t>
    </rPh>
    <rPh sb="111" eb="113">
      <t>カクニン</t>
    </rPh>
    <phoneticPr fontId="10"/>
  </si>
  <si>
    <t>No.23</t>
  </si>
  <si>
    <t>Ⅰ-159行</t>
  </si>
  <si>
    <t xml:space="preserve">25 </t>
  </si>
  <si>
    <r>
      <t>以</t>
    </r>
    <r>
      <rPr>
        <sz val="11"/>
        <rFont val="Meiryo UI"/>
        <family val="3"/>
        <charset val="128"/>
      </rPr>
      <t>下の「法人向け保険商品にかかる顧客向けの注意喚起事項」を説明する</t>
    </r>
    <r>
      <rPr>
        <sz val="11"/>
        <color theme="1"/>
        <rFont val="Meiryo UI"/>
        <family val="3"/>
        <charset val="128"/>
      </rPr>
      <t xml:space="preserve">態勢を整備している
</t>
    </r>
    <r>
      <rPr>
        <sz val="11"/>
        <color rgb="FF0000FF"/>
        <rFont val="Meiryo UI"/>
        <family val="3"/>
        <charset val="128"/>
      </rPr>
      <t>※全て「1.はい」であれば達成</t>
    </r>
    <rPh sb="0" eb="2">
      <t>イカ</t>
    </rPh>
    <rPh sb="33" eb="35">
      <t>タイセイ</t>
    </rPh>
    <rPh sb="36" eb="38">
      <t>セイビ</t>
    </rPh>
    <rPh sb="44" eb="45">
      <t>スベ</t>
    </rPh>
    <rPh sb="56" eb="58">
      <t>タッセイ</t>
    </rPh>
    <phoneticPr fontId="10"/>
  </si>
  <si>
    <t>Ⅰ-161行</t>
  </si>
  <si>
    <t>25 25-1</t>
  </si>
  <si>
    <t>以下について、詳細説明欄の記載及び証跡資料により確認できた
・法人向けの保険を検討しているお客さまに、保障等を目的とした保険商品である旨の説明を行うことは、「○○資料」P○に記載
・法人向けの保険募集を行う際の説明事項について募集人に徹底されていることは、「○○資料」を確認</t>
    <rPh sb="135" eb="137">
      <t>カクニン</t>
    </rPh>
    <phoneticPr fontId="10"/>
  </si>
  <si>
    <r>
      <t xml:space="preserve">原則として節税効果はない旨※の説明を行うこと
</t>
    </r>
    <r>
      <rPr>
        <sz val="11"/>
        <color rgb="FF0000FF"/>
        <rFont val="Meiryo UI"/>
        <family val="3"/>
        <charset val="128"/>
      </rPr>
      <t>※法人から役員等の個人へ名義変更を実施した場合も含まれることに留意</t>
    </r>
    <rPh sb="54" eb="56">
      <t>リュウイ</t>
    </rPh>
    <phoneticPr fontId="10"/>
  </si>
  <si>
    <t>Ⅰ-162行</t>
  </si>
  <si>
    <t>25 25-2</t>
  </si>
  <si>
    <t>以下について、詳細説明欄の記載及び証跡資料により確認できた
・法人向けの保険を検討しているお客さまに、原則として節税効果はない旨の説明を行うことは、「○○資料」P○に記載
・法人向けの保険募集を行う際の説明事項について募集人に徹底されていることは、「○○資料」を確認</t>
    <rPh sb="131" eb="133">
      <t>カクニン</t>
    </rPh>
    <phoneticPr fontId="10"/>
  </si>
  <si>
    <t>No.24</t>
  </si>
  <si>
    <t>Ⅰ-163行</t>
  </si>
  <si>
    <t xml:space="preserve">26 </t>
  </si>
  <si>
    <t>以下について、詳細説明欄の記載及び証跡資料により確認できた
・教育項目と教育内容が不足していないことは、「○○資料」P○および詳細説明欄の記載にて確認
・募集行為を行う従業員全員に対して教育を行っていることは、「○○資料」および詳細説明欄の記載にて確認</t>
    <rPh sb="31" eb="33">
      <t>キョウイク</t>
    </rPh>
    <rPh sb="33" eb="35">
      <t>コウモク</t>
    </rPh>
    <phoneticPr fontId="10"/>
  </si>
  <si>
    <t>No.25</t>
  </si>
  <si>
    <t>Ⅰ-168行</t>
    <phoneticPr fontId="10"/>
  </si>
  <si>
    <t xml:space="preserve">27 </t>
  </si>
  <si>
    <t>以下について、詳細説明欄の記載及び証跡資料により確認できた
・営業部門から独立した担当部門・担当者が、拠点独自で過度なサービス品提供が行われていないかモニタリングしていることは、「○○資料」P○を確認</t>
    <rPh sb="98" eb="100">
      <t>カクニン</t>
    </rPh>
    <phoneticPr fontId="10"/>
  </si>
  <si>
    <t>No.25
下</t>
    <rPh sb="6" eb="7">
      <t>シタ</t>
    </rPh>
    <phoneticPr fontId="10"/>
  </si>
  <si>
    <t>Ⅰ-169行</t>
    <phoneticPr fontId="10"/>
  </si>
  <si>
    <t xml:space="preserve">④EX </t>
  </si>
  <si>
    <t>No.26</t>
  </si>
  <si>
    <t xml:space="preserve">
Ⅰ-178行
</t>
    <phoneticPr fontId="10"/>
  </si>
  <si>
    <t xml:space="preserve">28 </t>
  </si>
  <si>
    <t>28 28-1</t>
  </si>
  <si>
    <t>Ⅰ-180行</t>
  </si>
  <si>
    <t>28 28-1-1</t>
  </si>
  <si>
    <t>以下について、詳細説明欄の記載及び証跡資料により確認できた
・特定保険契約募集時にお客さまから「収益獲得を目的に投資する資金があるか」の情報収集をすることは、「○○資料」P○に記載
・「○○資料」はイントラネットに掲載され、全従業員が閲覧可能である</t>
    <rPh sb="68" eb="72">
      <t>ジョウホウシュウシュウ</t>
    </rPh>
    <phoneticPr fontId="10"/>
  </si>
  <si>
    <t>Ⅰ-181行</t>
  </si>
  <si>
    <t>28 28-1-2</t>
  </si>
  <si>
    <t>以下について、詳細説明欄の記載及び証跡資料により確認できた
・特定保険契約募集時にお客さまから「預金とは異なる中長期の投資商品を購入する意思はあるか」の情報収集をすることは、「○○資料」P○に記載
・「○○資料」はイントラネットに掲載され、全従業員が閲覧可能である</t>
  </si>
  <si>
    <t>Ⅰ-182行</t>
  </si>
  <si>
    <t>28 28-1-3</t>
  </si>
  <si>
    <t>以下について、詳細説明欄の記載及び証跡資料により確認できた
・特定保険契約募集時にお客さまから「資産価額が運用成果に応じて変動することを承知しているか」の情報収集をすることは、「○○資料」P○に記載
・「○○資料」はイントラネットに掲載され、全従業員が閲覧可能である</t>
  </si>
  <si>
    <t xml:space="preserve">
</t>
    <phoneticPr fontId="10"/>
  </si>
  <si>
    <t>28 28-2</t>
  </si>
  <si>
    <t>Ⅰ-184行</t>
  </si>
  <si>
    <t>28 28-2-1</t>
  </si>
  <si>
    <t>以下について、詳細説明欄の記載及び証跡資料により確認できた
・特定保険契約募集時の禁止事項として「お客さまに迷惑となるような時間の電話または訪問の禁止」を定めていることは、「○○資料」P○に記載
・「○○資料」はイントラネットに掲載され、全従業員が閲覧可能である</t>
    <rPh sb="41" eb="45">
      <t>キンシジコウ</t>
    </rPh>
    <rPh sb="77" eb="78">
      <t>サダ</t>
    </rPh>
    <phoneticPr fontId="10"/>
  </si>
  <si>
    <t>Ⅰ-185行</t>
  </si>
  <si>
    <t>28 28-2-2</t>
  </si>
  <si>
    <t>以下について、詳細説明欄の記載及び証跡資料により確認できた
・特定保険契約募集時の禁止事項として「契約締結にあたりお客さまへの利益提供や損失が生じた場合の補てん等ならびに補てんの約束の禁止」を定めていることは、「○○資料」P○に記載
・「○○資料」はイントラネットに掲載され、全従業員が閲覧可能である</t>
    <rPh sb="41" eb="45">
      <t>キンシジコウ</t>
    </rPh>
    <rPh sb="96" eb="97">
      <t>サダ</t>
    </rPh>
    <phoneticPr fontId="10"/>
  </si>
  <si>
    <t>28 28-3</t>
  </si>
  <si>
    <t>Ⅰ-187行</t>
  </si>
  <si>
    <t>28 28-3-1</t>
  </si>
  <si>
    <t>以下について、詳細説明欄の記載及び証跡資料により確認できた
・特定保険契約に係る適合性確認事項として「お客さまの年齢（生年月日）」を定めていることは、「○○資料」P○に記載
・「○○資料」はイントラネットに掲載され、全従業員が閲覧可能である</t>
    <rPh sb="66" eb="67">
      <t>サダ</t>
    </rPh>
    <phoneticPr fontId="10"/>
  </si>
  <si>
    <t>Ⅰ-188行</t>
  </si>
  <si>
    <t>28 28-3-2</t>
  </si>
  <si>
    <t>以下について、詳細説明欄の記載及び証跡資料により確認できた
・特定保険契約に係る適合性確認事項として「職業」を定めていることは、「○○資料」P○に記載
・「○○資料」はイントラネットに掲載され、全従業員が閲覧可能である</t>
    <rPh sb="51" eb="53">
      <t>ショクギョウ</t>
    </rPh>
    <rPh sb="55" eb="56">
      <t>サダ</t>
    </rPh>
    <phoneticPr fontId="10"/>
  </si>
  <si>
    <t>Ⅰ-189行</t>
  </si>
  <si>
    <t>28 28-3-3</t>
  </si>
  <si>
    <t>以下について、詳細説明欄の記載及び証跡資料により確認できた
・特定保険契約に係る適合性確認事項として「資産・収入等の財産状況」を定めていることは、「○○資料」P○に記載
・「○○資料」はイントラネットに掲載され、全従業員が閲覧可能である</t>
    <rPh sb="64" eb="65">
      <t>サダ</t>
    </rPh>
    <phoneticPr fontId="10"/>
  </si>
  <si>
    <t>Ⅰ-190行</t>
  </si>
  <si>
    <t>28 28-3-4</t>
  </si>
  <si>
    <t>以下について、詳細説明欄の記載及び証跡資料により確認できた
・特定保険契約に係る適合性確認事項として「過去の金融商品の取引・購入経験」を定めていることは、「○○資料」P○に記載
・「○○資料」はイントラネットに掲載され、全従業員が閲覧可能である</t>
    <rPh sb="68" eb="69">
      <t>サダ</t>
    </rPh>
    <phoneticPr fontId="10"/>
  </si>
  <si>
    <t>Ⅰ-191行</t>
  </si>
  <si>
    <t>28 28-3-5</t>
  </si>
  <si>
    <t>以下について、詳細説明欄の記載及び証跡資料により確認できた
・特定保険契約に係る適合性確認事項として「保険料原資が既に締結されている金融商品の満期金または解約返戻金である場合、当該金融商品の種類」を定めていることは「○○資料」P○に記載
・「○○資料」はイントラネットに掲載され、全従業員が閲覧可能である</t>
    <rPh sb="99" eb="100">
      <t>サダ</t>
    </rPh>
    <phoneticPr fontId="10"/>
  </si>
  <si>
    <t>Ⅰ-192行</t>
  </si>
  <si>
    <t>28 28-3-6</t>
  </si>
  <si>
    <t>以下について、詳細説明欄の記載及び証跡資料により確認できた
・特定保険契約に係る適合性確認事項として「加入目的」を定めていることは、「○○資料」P○に記載
・「○○資料」はイントラネットに掲載され、全従業員が閲覧可能である</t>
    <rPh sb="57" eb="58">
      <t>サダ</t>
    </rPh>
    <phoneticPr fontId="10"/>
  </si>
  <si>
    <t>Ⅰ-193行</t>
  </si>
  <si>
    <t>28 28-4</t>
  </si>
  <si>
    <t>以下について、詳細説明欄の記載及び証跡資料により確認できた
・高齢のお客さまに市場リスクを有する特定保険契約を販売する際には、「理解能力や判断能力」、「投資経験」、「投資性資産の保有割合」を十分に留意した基準の設定は、「○○資料」P○に記載
・「○○資料」はイントラネットに掲載され、全従業員が閲覧可能である</t>
  </si>
  <si>
    <t>Ⅰ-194行</t>
  </si>
  <si>
    <t>28 28-5</t>
  </si>
  <si>
    <t>以下について、詳細説明欄の記載及び証跡資料により確認できた
・適合性確認の基準や方法、当該基準に該当する場合の具体的な方策や基準は、「○○資料」P○に記載
・「○○資料」はイントラネットに掲載され、全従業員が閲覧可能である</t>
  </si>
  <si>
    <t>No.27</t>
  </si>
  <si>
    <t>Ⅰ-195行</t>
  </si>
  <si>
    <t xml:space="preserve">29 </t>
  </si>
  <si>
    <t xml:space="preserve">
Ⅰ-196行
</t>
    <phoneticPr fontId="10"/>
  </si>
  <si>
    <t xml:space="preserve">以下について、詳細説明欄の記載及び証跡資料「○○資料」P○により確認できた
・設問に記載の４つの事項（※）について、広告現物に記載があること
　※　ア.広告等を行う者の名称
　　　 イ.手数料等に関する事項
　　　 ウ.市場リスクに関する事項
　　　 エ.重要な事項についてお客さまの不利益となる事実
</t>
    <rPh sb="39" eb="41">
      <t>セツモン</t>
    </rPh>
    <rPh sb="42" eb="44">
      <t>キサイ</t>
    </rPh>
    <rPh sb="48" eb="50">
      <t>ジコウ</t>
    </rPh>
    <rPh sb="58" eb="60">
      <t>コウコク</t>
    </rPh>
    <rPh sb="60" eb="62">
      <t>ゲンブツ</t>
    </rPh>
    <rPh sb="63" eb="65">
      <t>キサイ</t>
    </rPh>
    <phoneticPr fontId="10"/>
  </si>
  <si>
    <t>No.28</t>
  </si>
  <si>
    <t>Ⅰ-197行</t>
  </si>
  <si>
    <t xml:space="preserve">30 </t>
  </si>
  <si>
    <t>No.29</t>
  </si>
  <si>
    <t xml:space="preserve">
Ⅰ-198行
</t>
    <phoneticPr fontId="10"/>
  </si>
  <si>
    <t xml:space="preserve">31 </t>
  </si>
  <si>
    <t>以下について、詳細説明欄の記載及び証跡資料により確認できた
・明らかに教育項目と教育内容が不足していないことは、「○○資料」および詳細説明欄に記載
・募集行為を行う従業員全員に対して教育を行っていることは、「○○資料」および詳細説明欄に記載</t>
    <rPh sb="31" eb="32">
      <t>アキ</t>
    </rPh>
    <rPh sb="35" eb="37">
      <t>キョウイク</t>
    </rPh>
    <rPh sb="37" eb="39">
      <t>コウモク</t>
    </rPh>
    <rPh sb="65" eb="70">
      <t>ショウサイセツメイラン</t>
    </rPh>
    <rPh sb="71" eb="73">
      <t>キサイ</t>
    </rPh>
    <rPh sb="112" eb="117">
      <t>ショウサイセツメイラン</t>
    </rPh>
    <rPh sb="118" eb="120">
      <t>キサイ</t>
    </rPh>
    <phoneticPr fontId="10"/>
  </si>
  <si>
    <t>No.29
下</t>
    <rPh sb="6" eb="7">
      <t>シタ</t>
    </rPh>
    <phoneticPr fontId="10"/>
  </si>
  <si>
    <t xml:space="preserve">
Ⅰ-203行
</t>
    <phoneticPr fontId="10"/>
  </si>
  <si>
    <t xml:space="preserve">⑤EX </t>
  </si>
  <si>
    <t xml:space="preserve">32 </t>
  </si>
  <si>
    <r>
      <t>【高齢者募集ルール】
以下のいずれかにつ</t>
    </r>
    <r>
      <rPr>
        <sz val="11"/>
        <rFont val="Meiryo UI"/>
        <family val="3"/>
        <charset val="128"/>
      </rPr>
      <t>いて明文化（特</t>
    </r>
    <r>
      <rPr>
        <sz val="11"/>
        <color theme="1"/>
        <rFont val="Meiryo UI"/>
        <family val="3"/>
        <charset val="128"/>
      </rPr>
      <t xml:space="preserve">定保険契約を販売する際には①および③を原則とする旨を定める必要があることに留意）
</t>
    </r>
    <r>
      <rPr>
        <sz val="11"/>
        <color rgb="FF0000FF"/>
        <rFont val="Meiryo UI"/>
        <family val="3"/>
        <charset val="128"/>
      </rPr>
      <t>※いずれか1つ「1.はい」であれば達成</t>
    </r>
    <rPh sb="22" eb="25">
      <t>メイブンカ</t>
    </rPh>
    <rPh sb="85" eb="87">
      <t>タッセイ</t>
    </rPh>
    <phoneticPr fontId="10"/>
  </si>
  <si>
    <t>No.30</t>
  </si>
  <si>
    <t>Ⅰ-214行</t>
  </si>
  <si>
    <t>32 32-1</t>
  </si>
  <si>
    <t>以下について、詳細説明欄の記載及び証跡資料により確認できた
・高齢者募集ルールとして、保険募集時に高齢者およびその親族等の同席者に対して、商品内容の説明等を実施することは、「○○資料」P○を確認
・「○○資料」がファイルサーバーに掲載され全従業員が閲覧可能な状態になっていることを確認</t>
    <rPh sb="115" eb="117">
      <t>ケイサイ</t>
    </rPh>
    <rPh sb="119" eb="120">
      <t>ゼン</t>
    </rPh>
    <rPh sb="120" eb="123">
      <t>ジュウギョウイン</t>
    </rPh>
    <rPh sb="124" eb="126">
      <t>エツラン</t>
    </rPh>
    <rPh sb="126" eb="128">
      <t>カノウ</t>
    </rPh>
    <rPh sb="129" eb="131">
      <t>ジョウタイ</t>
    </rPh>
    <rPh sb="140" eb="142">
      <t>カクニン</t>
    </rPh>
    <phoneticPr fontId="10"/>
  </si>
  <si>
    <t>Ⅰ-215行</t>
  </si>
  <si>
    <t>32 32-2</t>
  </si>
  <si>
    <t>以下について、詳細説明欄の記載及び証跡資料により確認できた
・高齢者募集ルールとして、２名以上の募集人により面談の上、商品内容の説明等を実施し、説明者ではない募集人が、高齢者の言動や態度を観察し、商品内容の理解度を確認する等の丁寧な対応を行うことは、「○○資料」P○を確認
・「○○資料」がファイルサーバーに掲載され全従業員が閲覧可能な状態になっていることを確認</t>
    <rPh sb="154" eb="156">
      <t>ケイサイ</t>
    </rPh>
    <rPh sb="158" eb="159">
      <t>ゼン</t>
    </rPh>
    <rPh sb="159" eb="162">
      <t>ジュウギョウイン</t>
    </rPh>
    <rPh sb="163" eb="165">
      <t>エツラン</t>
    </rPh>
    <rPh sb="165" eb="167">
      <t>カノウ</t>
    </rPh>
    <rPh sb="168" eb="170">
      <t>ジョウタイ</t>
    </rPh>
    <rPh sb="179" eb="181">
      <t>カクニン</t>
    </rPh>
    <phoneticPr fontId="10"/>
  </si>
  <si>
    <t>Ⅰ-216行</t>
  </si>
  <si>
    <t>32 32-3</t>
  </si>
  <si>
    <t>以下について、詳細説明欄の記載及び証跡資料により確認できた
・高齢者募集ルールとして、高齢者に対して、商品内容等に関して自身の意向に沿った内容であるかを検討する機会を確保する観点から、契約締結までに複数回の面談を設けることは、「○○資料」P○を確認
・「○○資料」がファイルサーバーに掲載され全従業員が閲覧可能な状態になっていることを確認</t>
    <rPh sb="142" eb="144">
      <t>ケイサイ</t>
    </rPh>
    <rPh sb="146" eb="147">
      <t>ゼン</t>
    </rPh>
    <rPh sb="147" eb="150">
      <t>ジュウギョウイン</t>
    </rPh>
    <rPh sb="151" eb="153">
      <t>エツラン</t>
    </rPh>
    <rPh sb="153" eb="155">
      <t>カノウ</t>
    </rPh>
    <rPh sb="156" eb="158">
      <t>ジョウタイ</t>
    </rPh>
    <rPh sb="167" eb="169">
      <t>カクニン</t>
    </rPh>
    <phoneticPr fontId="10"/>
  </si>
  <si>
    <t>Ⅰ-217行</t>
  </si>
  <si>
    <t>32 32-4</t>
  </si>
  <si>
    <t>以下について、詳細説明欄の記載及び証跡資料により確認できた
・高齢者募集ルールとして、保険募集を行った者以外の者が保険契約申込の受付後に高齢者に電話等を行い、高齢者の意向に沿った商品内容であることをあらためて確認することは、「○○資料」P○を確認
・「○○資料」がファイルサーバーに掲載され全従業員が閲覧可能な状態になっていることを確認</t>
    <rPh sb="141" eb="143">
      <t>ケイサイ</t>
    </rPh>
    <rPh sb="145" eb="146">
      <t>ゼン</t>
    </rPh>
    <rPh sb="146" eb="149">
      <t>ジュウギョウイン</t>
    </rPh>
    <rPh sb="150" eb="152">
      <t>エツラン</t>
    </rPh>
    <rPh sb="152" eb="154">
      <t>カノウ</t>
    </rPh>
    <rPh sb="155" eb="157">
      <t>ジョウタイ</t>
    </rPh>
    <rPh sb="166" eb="168">
      <t>カクニン</t>
    </rPh>
    <phoneticPr fontId="10"/>
  </si>
  <si>
    <t xml:space="preserve">
Ⅰ-218行
</t>
    <phoneticPr fontId="10"/>
  </si>
  <si>
    <t>32 32-5</t>
  </si>
  <si>
    <t>以下について、詳細説明欄の記載及び証跡資料により確認できた
・高齢者募集ルールとして、形式的なものとならないよう、高齢者の商品内容についての理解度を把握した上で、個別・実効的な承認を行っていることに留意し、役席者が事前承認することは、「○○資料」P○を確認
・「○○資料」がファイルサーバーに掲載され全従業員が閲覧可能な状態になっていることを確認</t>
    <rPh sb="146" eb="148">
      <t>ケイサイ</t>
    </rPh>
    <rPh sb="150" eb="151">
      <t>ゼン</t>
    </rPh>
    <rPh sb="151" eb="154">
      <t>ジュウギョウイン</t>
    </rPh>
    <rPh sb="155" eb="157">
      <t>エツラン</t>
    </rPh>
    <rPh sb="157" eb="159">
      <t>カノウ</t>
    </rPh>
    <rPh sb="160" eb="162">
      <t>ジョウタイ</t>
    </rPh>
    <rPh sb="171" eb="173">
      <t>カクニン</t>
    </rPh>
    <phoneticPr fontId="10"/>
  </si>
  <si>
    <t>Ⅰ-219行</t>
  </si>
  <si>
    <t>32 32-6</t>
  </si>
  <si>
    <t>以下について、詳細説明欄の記載及び証跡資料により確認できた
・高齢者募集ルールとして、契約締結後に契約内容に係るフォローアップを電話や再面談等で行うことは、「○○資料」P○を確認
・「○○資料」がファイルサーバーに掲載され全従業員が閲覧可能な状態になっていることを確認</t>
    <rPh sb="107" eb="109">
      <t>ケイサイ</t>
    </rPh>
    <rPh sb="111" eb="112">
      <t>ゼン</t>
    </rPh>
    <rPh sb="112" eb="115">
      <t>ジュウギョウイン</t>
    </rPh>
    <rPh sb="116" eb="118">
      <t>エツラン</t>
    </rPh>
    <rPh sb="118" eb="120">
      <t>カノウ</t>
    </rPh>
    <rPh sb="121" eb="123">
      <t>ジョウタイ</t>
    </rPh>
    <rPh sb="132" eb="134">
      <t>カクニン</t>
    </rPh>
    <phoneticPr fontId="10"/>
  </si>
  <si>
    <t>Ⅰ-220行</t>
  </si>
  <si>
    <t>32 32-7</t>
  </si>
  <si>
    <t>以下について、詳細説明欄の記載及び証跡資料により確認できた
・高齢者募集ルールとして、保険募集内容を記録（録音・報告書への記録等）することは、「○○資料」P○を確認
・「○○資料」がファイルサーバーに掲載され全従業員が閲覧可能な状態になっていることを確認</t>
    <rPh sb="53" eb="55">
      <t>ロクオン</t>
    </rPh>
    <rPh sb="56" eb="59">
      <t>ホウコクショ</t>
    </rPh>
    <rPh sb="61" eb="63">
      <t>キロク</t>
    </rPh>
    <rPh sb="63" eb="64">
      <t>トウ</t>
    </rPh>
    <rPh sb="100" eb="102">
      <t>ケイサイ</t>
    </rPh>
    <rPh sb="104" eb="105">
      <t>ゼン</t>
    </rPh>
    <rPh sb="105" eb="108">
      <t>ジュウギョウイン</t>
    </rPh>
    <rPh sb="109" eb="111">
      <t>エツラン</t>
    </rPh>
    <rPh sb="111" eb="113">
      <t>カノウ</t>
    </rPh>
    <rPh sb="114" eb="116">
      <t>ジョウタイ</t>
    </rPh>
    <rPh sb="125" eb="127">
      <t>カクニン</t>
    </rPh>
    <phoneticPr fontId="10"/>
  </si>
  <si>
    <r>
      <t xml:space="preserve">⑧その他（①～⑦以外で代理店独自（※）で設定している高齢者募集ルール）
</t>
    </r>
    <r>
      <rPr>
        <sz val="11"/>
        <color rgb="FF0000FF"/>
        <rFont val="Meiryo UI"/>
        <family val="3"/>
        <charset val="128"/>
      </rPr>
      <t>　 ※代理店が独自に定めたルールを｢高齢者に対する保険募集ルール｣とする場合には、当該ルールの適切性について事前の確認を必要とする保険会社もあることに留意</t>
    </r>
    <phoneticPr fontId="10"/>
  </si>
  <si>
    <t>Ⅰ-221行</t>
  </si>
  <si>
    <t>32 32-8</t>
  </si>
  <si>
    <t>以下について、詳細説明欄の記載及び証跡資料により確認できた
・その他保険会社の承認を得て、代理店が独自に定めた高齢者募集ルール（□□□□□）を「○○資料」P○にて確認
・「○○資料」がファイルサーバーに掲載され全従業員が閲覧可能な状態になっていることを確認</t>
    <rPh sb="101" eb="103">
      <t>ケイサイ</t>
    </rPh>
    <rPh sb="105" eb="106">
      <t>ゼン</t>
    </rPh>
    <rPh sb="106" eb="109">
      <t>ジュウギョウイン</t>
    </rPh>
    <rPh sb="110" eb="112">
      <t>エツラン</t>
    </rPh>
    <rPh sb="112" eb="114">
      <t>カノウ</t>
    </rPh>
    <rPh sb="115" eb="117">
      <t>ジョウタイ</t>
    </rPh>
    <rPh sb="126" eb="128">
      <t>カクニン</t>
    </rPh>
    <phoneticPr fontId="10"/>
  </si>
  <si>
    <t>No.31</t>
  </si>
  <si>
    <t>Ⅰ-222行</t>
  </si>
  <si>
    <t xml:space="preserve">33 </t>
  </si>
  <si>
    <t>以下について、詳細説明欄の記載及び証跡資料「○○資料」P○により確認できた
・高齢者募集ルールがもれなく実施される仕組みが整備されていること</t>
    <rPh sb="61" eb="63">
      <t>セイビ</t>
    </rPh>
    <phoneticPr fontId="10"/>
  </si>
  <si>
    <t>No.32</t>
  </si>
  <si>
    <t>Ⅰ-223行</t>
  </si>
  <si>
    <t xml:space="preserve">34 </t>
  </si>
  <si>
    <t>No.33</t>
  </si>
  <si>
    <t xml:space="preserve">
Ⅰ-228行
</t>
    <phoneticPr fontId="10"/>
  </si>
  <si>
    <t xml:space="preserve">35 </t>
  </si>
  <si>
    <t>以下について、詳細説明欄の記載及び証跡資料により確認できた
・高齢者募集ルールの募集人の実施状況を営業部門からの独立性を確保した担当部門・担当者がモニタリングしていることは、「○○資料」を確認
・No.33の設問を達成している</t>
    <rPh sb="94" eb="96">
      <t>カクニン</t>
    </rPh>
    <phoneticPr fontId="10"/>
  </si>
  <si>
    <t>No.33
下</t>
    <rPh sb="6" eb="7">
      <t>シタ</t>
    </rPh>
    <phoneticPr fontId="10"/>
  </si>
  <si>
    <t xml:space="preserve">
Ⅰ-229行
</t>
    <phoneticPr fontId="10"/>
  </si>
  <si>
    <t xml:space="preserve">⑥EX </t>
  </si>
  <si>
    <t>No.34</t>
  </si>
  <si>
    <t xml:space="preserve">
Ⅰ-238行
</t>
    <phoneticPr fontId="10"/>
  </si>
  <si>
    <t xml:space="preserve">36 </t>
  </si>
  <si>
    <t>以下について、詳細説明欄の記載及び証跡資料「○○資料」P○により確認できた
・各拠点（※）にペーパーレス申込みができるよう、必要なインフラを整備していること
　※全拠点非対面のみで募集・顧客対応を完結する代理店は「対象外」を選択＞</t>
    <rPh sb="81" eb="82">
      <t>ゼン</t>
    </rPh>
    <rPh sb="82" eb="84">
      <t>キョテン</t>
    </rPh>
    <rPh sb="90" eb="92">
      <t>ボシュウ</t>
    </rPh>
    <phoneticPr fontId="10"/>
  </si>
  <si>
    <t>No.35</t>
  </si>
  <si>
    <t xml:space="preserve">
Ⅰ-243行
</t>
    <phoneticPr fontId="10"/>
  </si>
  <si>
    <t xml:space="preserve">37 </t>
  </si>
  <si>
    <t>No.35
下</t>
    <rPh sb="6" eb="7">
      <t>シタ</t>
    </rPh>
    <phoneticPr fontId="10"/>
  </si>
  <si>
    <t xml:space="preserve">
Ⅰ-244行
</t>
    <phoneticPr fontId="10"/>
  </si>
  <si>
    <t xml:space="preserve">⑦EX </t>
  </si>
  <si>
    <t>No.36</t>
  </si>
  <si>
    <t xml:space="preserve">
Ⅰ-253行
</t>
    <phoneticPr fontId="10"/>
  </si>
  <si>
    <t xml:space="preserve">38 </t>
  </si>
  <si>
    <t>No.37</t>
  </si>
  <si>
    <t xml:space="preserve">
Ⅰ-258行
</t>
    <phoneticPr fontId="10"/>
  </si>
  <si>
    <t xml:space="preserve">39 </t>
  </si>
  <si>
    <t>以下について、詳細説明欄の記載及び証跡資料により確認できた
・早期消滅契約の発生状況およびその改善策について、全社共有していることは、「○○資料」P○を確認
・No.38の設問を達成している</t>
    <rPh sb="76" eb="78">
      <t>カクニン</t>
    </rPh>
    <rPh sb="86" eb="88">
      <t>セツモン</t>
    </rPh>
    <rPh sb="89" eb="91">
      <t>タッセイ</t>
    </rPh>
    <phoneticPr fontId="10"/>
  </si>
  <si>
    <t>No.37
下</t>
    <rPh sb="6" eb="7">
      <t>シタ</t>
    </rPh>
    <phoneticPr fontId="10"/>
  </si>
  <si>
    <t xml:space="preserve">
Ⅰ-259行
</t>
    <phoneticPr fontId="10"/>
  </si>
  <si>
    <t xml:space="preserve">⑧EX </t>
  </si>
  <si>
    <t>No.38</t>
  </si>
  <si>
    <t>Ⅰ-268行</t>
  </si>
  <si>
    <t xml:space="preserve">40 </t>
  </si>
  <si>
    <t>No.39</t>
  </si>
  <si>
    <t>Ⅰ-269行</t>
  </si>
  <si>
    <t xml:space="preserve">41 </t>
  </si>
  <si>
    <t>Ⅰ-271行</t>
  </si>
  <si>
    <t>41 41-1</t>
  </si>
  <si>
    <t>以下について、詳細説明欄の記載及び証跡資料により確認できた
・作成した資料に対する作成者以外による確認方法は、「○○資料」P○を確認
・「○○資料」がファイルサーバーに掲載され全従業員が閲覧可能な状態になっていることを確認</t>
    <rPh sb="84" eb="86">
      <t>ケイサイ</t>
    </rPh>
    <rPh sb="88" eb="89">
      <t>ゼン</t>
    </rPh>
    <rPh sb="89" eb="92">
      <t>ジュウギョウイン</t>
    </rPh>
    <rPh sb="93" eb="95">
      <t>エツラン</t>
    </rPh>
    <rPh sb="95" eb="97">
      <t>カノウ</t>
    </rPh>
    <rPh sb="98" eb="100">
      <t>ジョウタイ</t>
    </rPh>
    <rPh sb="109" eb="111">
      <t>カクニン</t>
    </rPh>
    <phoneticPr fontId="10"/>
  </si>
  <si>
    <t>Ⅰ-272行</t>
  </si>
  <si>
    <t>41 41-2</t>
  </si>
  <si>
    <t>以下について、詳細説明欄の記載及び証跡資料により確認できた
・保険会社による承認要のもの、不要のものそれぞれについて承認番号や使用期限等の管理方法は、「○○資料」P○を確認
・「○○資料」がファイルサーバーに掲載され全従業員が閲覧可能な状態になっていることを確認</t>
    <rPh sb="104" eb="106">
      <t>ケイサイ</t>
    </rPh>
    <rPh sb="108" eb="109">
      <t>ゼン</t>
    </rPh>
    <rPh sb="109" eb="112">
      <t>ジュウギョウイン</t>
    </rPh>
    <rPh sb="113" eb="115">
      <t>エツラン</t>
    </rPh>
    <rPh sb="115" eb="117">
      <t>カノウ</t>
    </rPh>
    <rPh sb="118" eb="120">
      <t>ジョウタイ</t>
    </rPh>
    <rPh sb="129" eb="131">
      <t>カクニン</t>
    </rPh>
    <phoneticPr fontId="10"/>
  </si>
  <si>
    <t>No.40</t>
  </si>
  <si>
    <t>Ⅰ-273行</t>
  </si>
  <si>
    <t xml:space="preserve">42 </t>
  </si>
  <si>
    <t>No.41</t>
  </si>
  <si>
    <t>Ⅰ-274行</t>
  </si>
  <si>
    <t xml:space="preserve">43 </t>
  </si>
  <si>
    <t>Ⅰ-275行</t>
  </si>
  <si>
    <t>以下について、詳細説明欄の記載及び証跡資料により確認できた
・代理店にて独自の募集資料を作成しないことは、「○○資料」P○を確認
・独自の募集資料を作成しない旨、従業員に対し徹底されていることは「○○資料」P○を確認
・「○○資料」がファイルサーバーに掲載され全従業員が閲覧可能な状態になっていることを確認</t>
    <rPh sb="126" eb="128">
      <t>ケイサイ</t>
    </rPh>
    <rPh sb="130" eb="131">
      <t>ゼン</t>
    </rPh>
    <rPh sb="131" eb="134">
      <t>ジュウギョウイン</t>
    </rPh>
    <rPh sb="135" eb="137">
      <t>エツラン</t>
    </rPh>
    <rPh sb="137" eb="139">
      <t>カノウ</t>
    </rPh>
    <rPh sb="140" eb="142">
      <t>ジョウタイ</t>
    </rPh>
    <rPh sb="151" eb="153">
      <t>カクニン</t>
    </rPh>
    <phoneticPr fontId="10"/>
  </si>
  <si>
    <t>No.42</t>
  </si>
  <si>
    <t>Ⅰ-276行</t>
  </si>
  <si>
    <t xml:space="preserve">44 </t>
  </si>
  <si>
    <t>Ⅰ-278行</t>
  </si>
  <si>
    <t>44 44-1</t>
  </si>
  <si>
    <t>以下について、詳細説明欄の記載及び証跡資料により確認できた
・特定保険契約に係る広告等を行う場合、代理店名等を記載することは、「○○資料」P○を確認
・「○○資料」がファイルサーバーに掲載され全従業員が閲覧可能な状態になっていることを確認</t>
  </si>
  <si>
    <t>Ⅰ-279行</t>
  </si>
  <si>
    <t>44 44-2</t>
  </si>
  <si>
    <t>以下について、詳細説明欄の記載及び証跡資料により確認できた
・特定保険契約に係る広告等を行う場合、手数料、報酬、費用その他顧客が支払う対価に関する事項を記載することは、「○○資料」P○を確認
・「○○資料」がファイルサーバーに掲載され全従業員が閲覧可能な状態になっていることを確認</t>
  </si>
  <si>
    <t>Ⅰ-280行</t>
  </si>
  <si>
    <t>44 44-3</t>
  </si>
  <si>
    <t>以下について、詳細説明欄の記載及び証跡資料により確認できた
・特定保険契約に係る広告等を行う場合、市場リスク等情報に関する事項を記載することは、「○○資料」P○を確認
・「○○資料」がファイルサーバーに掲載され全従業員が閲覧可能な状態になっていることを確認</t>
  </si>
  <si>
    <t>Ⅰ-281行</t>
  </si>
  <si>
    <t>44 44-4</t>
  </si>
  <si>
    <t>以下について、詳細説明欄の記載及び証跡資料により確認できた
・特定保険契約に係る広告等を行う場合、重要な事項について顧客の不利益となる事実を記載することは、「○○資料」P○に記載を確認
・「○○資料」がファイルサーバーに掲載され全従業員が閲覧可能な状態になっていることを確認</t>
    <rPh sb="87" eb="89">
      <t>キサイ</t>
    </rPh>
    <rPh sb="90" eb="92">
      <t>カクニン</t>
    </rPh>
    <phoneticPr fontId="10"/>
  </si>
  <si>
    <t>No.43</t>
  </si>
  <si>
    <t>Ⅰ-282行</t>
  </si>
  <si>
    <t xml:space="preserve">45 </t>
  </si>
  <si>
    <t>No.44</t>
  </si>
  <si>
    <t>Ⅰ-283行</t>
  </si>
  <si>
    <t xml:space="preserve">46 </t>
  </si>
  <si>
    <t>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t>
    <rPh sb="31" eb="32">
      <t>アキ</t>
    </rPh>
    <rPh sb="35" eb="37">
      <t>キョウイク</t>
    </rPh>
    <rPh sb="37" eb="39">
      <t>コウモク</t>
    </rPh>
    <rPh sb="65" eb="70">
      <t>ショウサイセツメイラン</t>
    </rPh>
    <rPh sb="71" eb="73">
      <t>キサイ</t>
    </rPh>
    <rPh sb="116" eb="121">
      <t>ショウサイセツメイラン</t>
    </rPh>
    <rPh sb="122" eb="124">
      <t>キサイ</t>
    </rPh>
    <phoneticPr fontId="10"/>
  </si>
  <si>
    <t>No.45</t>
  </si>
  <si>
    <t xml:space="preserve">
Ⅰ-288行
</t>
    <phoneticPr fontId="10"/>
  </si>
  <si>
    <t xml:space="preserve">47 </t>
  </si>
  <si>
    <t>以下について、詳細説明欄の記載及び証跡資料により確認できた
・募集資料の管理状況について、営業部門から独立した担当部門・担当者による確認が行われていることは、「○○資料」を確認
・No.42およびNo.45の設問を達成している</t>
    <rPh sb="104" eb="106">
      <t>セツモン</t>
    </rPh>
    <rPh sb="107" eb="109">
      <t>タッセイ</t>
    </rPh>
    <phoneticPr fontId="10"/>
  </si>
  <si>
    <t>No.45
下</t>
    <rPh sb="6" eb="7">
      <t>シタ</t>
    </rPh>
    <phoneticPr fontId="10"/>
  </si>
  <si>
    <t xml:space="preserve">
Ⅰ-289行
</t>
    <phoneticPr fontId="10"/>
  </si>
  <si>
    <t xml:space="preserve">⑨EX </t>
  </si>
  <si>
    <t>No.46</t>
  </si>
  <si>
    <t xml:space="preserve">
Ⅰ-298行
</t>
    <phoneticPr fontId="10"/>
  </si>
  <si>
    <t xml:space="preserve">48 </t>
  </si>
  <si>
    <t>以下について、詳細説明欄の記載及び証跡資料により確認できた
・勧誘方針に設問に記載の３つの事項について全て記載があることは、「○○資料」を確認
・勧誘方針が代理店の本社・営業店等の全拠点で掲示・提示されていることをオンサイトおよび詳細説明欄の記載にて確認</t>
    <rPh sb="36" eb="38">
      <t>セツモン</t>
    </rPh>
    <rPh sb="39" eb="41">
      <t>キサイ</t>
    </rPh>
    <rPh sb="45" eb="47">
      <t>ジコウ</t>
    </rPh>
    <rPh sb="97" eb="99">
      <t>テイジ</t>
    </rPh>
    <rPh sb="115" eb="120">
      <t>ショウサイセツメイラン</t>
    </rPh>
    <rPh sb="121" eb="123">
      <t>キサイ</t>
    </rPh>
    <rPh sb="125" eb="127">
      <t>カクニン</t>
    </rPh>
    <phoneticPr fontId="10"/>
  </si>
  <si>
    <r>
      <t xml:space="preserve">お客さま本位の業務運営の原則に沿った方針を策定し以下のいずれかの対応を行っている
</t>
    </r>
    <r>
      <rPr>
        <sz val="11"/>
        <color rgb="FF0000FF"/>
        <rFont val="Meiryo UI"/>
        <family val="3"/>
        <charset val="128"/>
      </rPr>
      <t>※いずれか1つ「1.はい」であれば達成</t>
    </r>
    <rPh sb="1" eb="2">
      <t>キャク</t>
    </rPh>
    <rPh sb="58" eb="60">
      <t>タッセイ</t>
    </rPh>
    <phoneticPr fontId="10"/>
  </si>
  <si>
    <t xml:space="preserve">49 </t>
  </si>
  <si>
    <t>No.47</t>
  </si>
  <si>
    <t>Ⅰ-300行</t>
  </si>
  <si>
    <t>49 49-1</t>
  </si>
  <si>
    <t>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・金融庁のお客さま本位の業務運営に関する原則に沿った自社の方針をホームページで公表していることは、「○○資料」を確認</t>
    <rPh sb="68" eb="69">
      <t>カン</t>
    </rPh>
    <rPh sb="106" eb="108">
      <t>カクニン</t>
    </rPh>
    <rPh sb="126" eb="127">
      <t>カン</t>
    </rPh>
    <rPh sb="165" eb="167">
      <t>カクニン</t>
    </rPh>
    <phoneticPr fontId="10"/>
  </si>
  <si>
    <t>Ⅰ-301行</t>
  </si>
  <si>
    <t>49 49-2</t>
  </si>
  <si>
    <t>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・金融庁のお客さま本位の業務運営に関する原則に沿った自社の方針を全拠点で掲示・公表していることは、「○○資料」を確認</t>
    <rPh sb="68" eb="69">
      <t>カン</t>
    </rPh>
    <rPh sb="110" eb="111">
      <t>カネ</t>
    </rPh>
    <rPh sb="126" eb="127">
      <t>カン</t>
    </rPh>
    <rPh sb="165" eb="167">
      <t>カクニン</t>
    </rPh>
    <phoneticPr fontId="10"/>
  </si>
  <si>
    <t>No.48</t>
  </si>
  <si>
    <t>Ⅰ-306行</t>
  </si>
  <si>
    <t xml:space="preserve">50 </t>
  </si>
  <si>
    <t>No.49</t>
  </si>
  <si>
    <t>Ⅰ-307行</t>
  </si>
  <si>
    <t xml:space="preserve">51 </t>
  </si>
  <si>
    <t>No.50</t>
  </si>
  <si>
    <t>Ⅰ-308行</t>
  </si>
  <si>
    <t xml:space="preserve">52 </t>
  </si>
  <si>
    <t>以下について、詳細説明欄の記載及び証跡資料により確認できた
・振返り結果を踏まえ、必要に応じて見直しを実施し公表することのルール化は「○○資料」P○を確認
・お客さま本位の業務運営に係る自社で定めた方針の振返り結果を踏まえ、必要に応じて見直しを実施し公表していることは、「○○資料」を確認</t>
    <rPh sb="64" eb="65">
      <t>カ</t>
    </rPh>
    <rPh sb="142" eb="144">
      <t>カクニン</t>
    </rPh>
    <phoneticPr fontId="10"/>
  </si>
  <si>
    <t>No.50
下</t>
    <rPh sb="6" eb="7">
      <t>シタ</t>
    </rPh>
    <phoneticPr fontId="10"/>
  </si>
  <si>
    <t>Ⅰ-309行</t>
    <phoneticPr fontId="10"/>
  </si>
  <si>
    <t xml:space="preserve">⑩EX </t>
  </si>
  <si>
    <t>No.52</t>
  </si>
  <si>
    <t>Ⅰ-319行</t>
  </si>
  <si>
    <t xml:space="preserve">54 </t>
  </si>
  <si>
    <t>No.53</t>
  </si>
  <si>
    <t>Ⅰ-320行</t>
  </si>
  <si>
    <t xml:space="preserve">55 </t>
  </si>
  <si>
    <t>以下について、詳細説明欄の記載及び証跡資料により確認できた
・全ての乗合保険会社商品について、募集人が学習できる環境があることは、「○○資料」P○を確認
・代理店が主体となり、乗合保険会社の商品に関して募集人に学習させていることは、「○○資料」を確認</t>
    <rPh sb="74" eb="76">
      <t>カクニン</t>
    </rPh>
    <phoneticPr fontId="10"/>
  </si>
  <si>
    <t>No.54</t>
  </si>
  <si>
    <t>Ⅰ-321行</t>
  </si>
  <si>
    <t xml:space="preserve">56 </t>
  </si>
  <si>
    <t>以下について、詳細説明欄の記載及び証跡資料により確認できた
・募集人の募集状況について本人以外の者が確認していることは、「○○資料」P○を確認
・確認の結果、不十分な点等があった場合には適宜募集人に指導を行っていることは、「○○資料」P○を確認</t>
    <rPh sb="69" eb="71">
      <t>カクニン</t>
    </rPh>
    <phoneticPr fontId="10"/>
  </si>
  <si>
    <t>No.55</t>
  </si>
  <si>
    <t>Ⅰ-322行</t>
  </si>
  <si>
    <t xml:space="preserve">57 </t>
  </si>
  <si>
    <t>No.56</t>
  </si>
  <si>
    <t>Ⅰ-327行</t>
  </si>
  <si>
    <t xml:space="preserve">58 </t>
  </si>
  <si>
    <t>No.57</t>
  </si>
  <si>
    <t>Ⅰ-328行</t>
  </si>
  <si>
    <t xml:space="preserve">59 </t>
  </si>
  <si>
    <t>No.58</t>
  </si>
  <si>
    <t>Ⅰ-329行</t>
  </si>
  <si>
    <t xml:space="preserve">60 </t>
  </si>
  <si>
    <t>No.59</t>
  </si>
  <si>
    <t>Ⅰ-330行</t>
  </si>
  <si>
    <t xml:space="preserve">61 </t>
  </si>
  <si>
    <t>No.60</t>
  </si>
  <si>
    <t>Ⅰ-331行</t>
    <phoneticPr fontId="10"/>
  </si>
  <si>
    <t xml:space="preserve">62 </t>
  </si>
  <si>
    <t>No.60
下</t>
    <rPh sb="6" eb="7">
      <t>シタ</t>
    </rPh>
    <phoneticPr fontId="10"/>
  </si>
  <si>
    <t>Ⅰ-332行</t>
    <phoneticPr fontId="10"/>
  </si>
  <si>
    <t xml:space="preserve">⑪EX </t>
  </si>
  <si>
    <r>
      <t xml:space="preserve">保全対応について、以下の事項を行っている
</t>
    </r>
    <r>
      <rPr>
        <sz val="11"/>
        <color rgb="FF0000FF"/>
        <rFont val="Meiryo UI"/>
        <family val="3"/>
        <charset val="128"/>
      </rPr>
      <t>※全て「1.はい」であれば達成</t>
    </r>
    <rPh sb="0" eb="2">
      <t>ホゼン</t>
    </rPh>
    <rPh sb="2" eb="4">
      <t>タイオウ</t>
    </rPh>
    <phoneticPr fontId="10"/>
  </si>
  <si>
    <t xml:space="preserve">63 </t>
  </si>
  <si>
    <t>No.61</t>
    <phoneticPr fontId="10"/>
  </si>
  <si>
    <t>Ⅱ-23行</t>
    <phoneticPr fontId="10"/>
  </si>
  <si>
    <t>63 63-1</t>
  </si>
  <si>
    <t>以下について、詳細説明欄の記載及び証跡資料「○○資料」P○により確認できた
・保全受付から保険会社への取次ぎの一連の流れ（代理店で手続きを取次ぐ場合と取次がない場合がある代理店はそれぞれについての流れ）
【または】
保全に関し、一切手続きを取次がないこと、およびお客さまへの案内方法</t>
    <rPh sb="39" eb="41">
      <t>ホゼン</t>
    </rPh>
    <rPh sb="85" eb="88">
      <t>ダイリテン</t>
    </rPh>
    <rPh sb="98" eb="99">
      <t>ナガ</t>
    </rPh>
    <phoneticPr fontId="10"/>
  </si>
  <si>
    <t>No.64</t>
    <phoneticPr fontId="10"/>
  </si>
  <si>
    <t>Ⅱ-26行</t>
    <phoneticPr fontId="10"/>
  </si>
  <si>
    <t>63 63-2</t>
  </si>
  <si>
    <r>
      <rPr>
        <sz val="11"/>
        <rFont val="Meiryo UI"/>
        <family val="3"/>
        <charset val="128"/>
      </rPr>
      <t>失効（未収解除を含む）防止に向けた入金勧奨について、以下の事項を行っている　</t>
    </r>
    <r>
      <rPr>
        <sz val="11"/>
        <color rgb="FF0000FF"/>
        <rFont val="Meiryo UI"/>
        <family val="3"/>
        <charset val="128"/>
      </rPr>
      <t>※全て「1.はい」であれば達成</t>
    </r>
    <phoneticPr fontId="10"/>
  </si>
  <si>
    <t xml:space="preserve">64 </t>
  </si>
  <si>
    <t>No.63</t>
    <phoneticPr fontId="10"/>
  </si>
  <si>
    <t>Ⅱ-25行</t>
    <phoneticPr fontId="10"/>
  </si>
  <si>
    <t>64 64-1</t>
  </si>
  <si>
    <t>以下について、詳細説明欄の記載及び証跡資料「○○資料」P○により確認できた
・失効（未収解除を含む）防止に向けた入金勧奨の対応フロー</t>
    <rPh sb="50" eb="52">
      <t>ボウシ</t>
    </rPh>
    <rPh sb="53" eb="54">
      <t>ム</t>
    </rPh>
    <rPh sb="56" eb="58">
      <t>ニュウキン</t>
    </rPh>
    <phoneticPr fontId="10"/>
  </si>
  <si>
    <t>No.66</t>
  </si>
  <si>
    <t>Ⅱ-28行</t>
    <phoneticPr fontId="10"/>
  </si>
  <si>
    <t>64 64-2</t>
  </si>
  <si>
    <t>以下について、詳細説明欄の記載及び証跡資料「○○資料」P○により確認できた
・失効（未収解除を含む）防止に向けた入金勧奨について、担当者任せではなく、組織として対応もれが発生しない仕組みがあること</t>
    <rPh sb="50" eb="52">
      <t>ボウシ</t>
    </rPh>
    <rPh sb="53" eb="54">
      <t>ム</t>
    </rPh>
    <rPh sb="56" eb="58">
      <t>ニュウキン</t>
    </rPh>
    <phoneticPr fontId="10"/>
  </si>
  <si>
    <r>
      <rPr>
        <sz val="11"/>
        <rFont val="Meiryo UI"/>
        <family val="3"/>
        <charset val="128"/>
      </rPr>
      <t xml:space="preserve">失効契約に対する復活勧奨について、以下の事項を行っている
</t>
    </r>
    <r>
      <rPr>
        <sz val="11"/>
        <color rgb="FF0000FF"/>
        <rFont val="Meiryo UI"/>
        <family val="3"/>
        <charset val="128"/>
      </rPr>
      <t>※全て「1.はい」であれば達成</t>
    </r>
    <phoneticPr fontId="10"/>
  </si>
  <si>
    <t xml:space="preserve">65 </t>
  </si>
  <si>
    <t>No.62</t>
    <phoneticPr fontId="10"/>
  </si>
  <si>
    <t>Ⅱ-24行</t>
    <phoneticPr fontId="10"/>
  </si>
  <si>
    <t>65 65-1</t>
  </si>
  <si>
    <t>No.65</t>
  </si>
  <si>
    <t>Ⅱ-27行</t>
    <phoneticPr fontId="10"/>
  </si>
  <si>
    <t>65 65-2</t>
  </si>
  <si>
    <t>No.67</t>
  </si>
  <si>
    <t>Ⅱ-29行</t>
    <phoneticPr fontId="10"/>
  </si>
  <si>
    <t xml:space="preserve">66 </t>
  </si>
  <si>
    <t>No.68</t>
  </si>
  <si>
    <t>Ⅱ-30行</t>
    <phoneticPr fontId="10"/>
  </si>
  <si>
    <t xml:space="preserve">67 </t>
  </si>
  <si>
    <t>No.69</t>
  </si>
  <si>
    <t>Ⅱ-35行</t>
    <phoneticPr fontId="10"/>
  </si>
  <si>
    <t xml:space="preserve">68 </t>
  </si>
  <si>
    <t>No.70</t>
  </si>
  <si>
    <t>Ⅱ-36行</t>
    <phoneticPr fontId="10"/>
  </si>
  <si>
    <t xml:space="preserve">69 </t>
  </si>
  <si>
    <t>以下について、詳細説明欄の記載及び証跡資料により確認できた
お客さまからの保全対応依頼に接した際に、お客さまの他の契約やお客さま家族の契約についても同様の対応が必要か確認することのルール化は、「○○資料」P○を確認
・ルール化したことが募集人に徹底されていることは、「○○資料」を確認</t>
    <rPh sb="113" eb="114">
      <t>カ</t>
    </rPh>
    <rPh sb="141" eb="143">
      <t>カクニン</t>
    </rPh>
    <phoneticPr fontId="10"/>
  </si>
  <si>
    <t>No.71</t>
  </si>
  <si>
    <t>Ⅱ-37行</t>
    <phoneticPr fontId="10"/>
  </si>
  <si>
    <t xml:space="preserve">70 </t>
  </si>
  <si>
    <t>No.72</t>
  </si>
  <si>
    <t>Ⅱ-38行</t>
    <phoneticPr fontId="10"/>
  </si>
  <si>
    <t xml:space="preserve">71 </t>
  </si>
  <si>
    <r>
      <t xml:space="preserve">失効（未収解除を含む）・未収防止のための取組みについてモニタリングを行っており、効果を検証し必要に応じて改善策を講じている
</t>
    </r>
    <r>
      <rPr>
        <sz val="11"/>
        <color rgb="FF0000FF"/>
        <rFont val="Meiryo UI"/>
        <family val="3"/>
        <charset val="128"/>
      </rPr>
      <t>※短期（契約始期日から半年以内）での失効・未収の発生契約を除く</t>
    </r>
    <phoneticPr fontId="10"/>
  </si>
  <si>
    <t>No.73</t>
  </si>
  <si>
    <t>Ⅱ-39行</t>
    <phoneticPr fontId="10"/>
  </si>
  <si>
    <t xml:space="preserve">72 </t>
  </si>
  <si>
    <r>
      <t xml:space="preserve">代理店自らお客さまに対し能動的なアフターフォローを行っている
</t>
    </r>
    <r>
      <rPr>
        <sz val="11"/>
        <color rgb="FF0000FF"/>
        <rFont val="Meiryo UI"/>
        <family val="3"/>
        <charset val="128"/>
      </rPr>
      <t>※お客さまあて最新の商品・公的制度等の情報発信、定期的な加入契約状況のご案内等</t>
    </r>
    <phoneticPr fontId="10"/>
  </si>
  <si>
    <t>No.74</t>
  </si>
  <si>
    <t>Ⅱ-40行</t>
    <phoneticPr fontId="10"/>
  </si>
  <si>
    <t xml:space="preserve">73 </t>
  </si>
  <si>
    <t>No.74
下</t>
    <rPh sb="6" eb="7">
      <t>シタ</t>
    </rPh>
    <phoneticPr fontId="10"/>
  </si>
  <si>
    <t>Ⅱ-41行</t>
    <phoneticPr fontId="10"/>
  </si>
  <si>
    <t xml:space="preserve">⑫EX </t>
  </si>
  <si>
    <t>No.75</t>
  </si>
  <si>
    <t>Ⅱ-50行</t>
    <phoneticPr fontId="10"/>
  </si>
  <si>
    <t xml:space="preserve">74 </t>
  </si>
  <si>
    <t>No.76</t>
  </si>
  <si>
    <t>Ⅱ-51行</t>
    <phoneticPr fontId="10"/>
  </si>
  <si>
    <t xml:space="preserve">75 </t>
  </si>
  <si>
    <t>No.77</t>
  </si>
  <si>
    <t>Ⅱ-52行</t>
    <phoneticPr fontId="10"/>
  </si>
  <si>
    <t xml:space="preserve">76 </t>
  </si>
  <si>
    <t>以下について、詳細説明欄の記載及び証跡資料「○○資料」P○により確認できた
・苦情を一元的に管理する部門または担当者がおり、かつ、当該部門または担当者が営業部門から独立していること</t>
    <rPh sb="55" eb="58">
      <t>タントウシャ</t>
    </rPh>
    <rPh sb="72" eb="75">
      <t>タントウシャ</t>
    </rPh>
    <phoneticPr fontId="10"/>
  </si>
  <si>
    <t>No.78</t>
  </si>
  <si>
    <t>Ⅱ-53行</t>
    <phoneticPr fontId="10"/>
  </si>
  <si>
    <t xml:space="preserve">77 </t>
  </si>
  <si>
    <t>No.79</t>
  </si>
  <si>
    <t>Ⅱ-54行</t>
    <phoneticPr fontId="10"/>
  </si>
  <si>
    <t xml:space="preserve">78 </t>
  </si>
  <si>
    <t>No.80</t>
  </si>
  <si>
    <t>Ⅱ-55行</t>
    <phoneticPr fontId="10"/>
  </si>
  <si>
    <t xml:space="preserve">79 </t>
  </si>
  <si>
    <t>No.81</t>
  </si>
  <si>
    <t>Ⅱ-56行</t>
    <phoneticPr fontId="10"/>
  </si>
  <si>
    <t xml:space="preserve">80 </t>
  </si>
  <si>
    <t>No.82</t>
  </si>
  <si>
    <t>Ⅱ-61行</t>
    <phoneticPr fontId="10"/>
  </si>
  <si>
    <t xml:space="preserve">81 </t>
  </si>
  <si>
    <t>以下について、詳細説明欄の記載及び証跡資料により確認できた
・苦情について改善策を実施した場合、経営層がその後の改善状況を確認することのルール化は「○○資料」P○を確認
・苦情によって明らかになった課題に対して講じた改善策がある場合、その後の改善状況を経営層が確認していることは、「○○資料」を確認</t>
    <rPh sb="71" eb="72">
      <t>カ</t>
    </rPh>
    <phoneticPr fontId="10"/>
  </si>
  <si>
    <t>No.83</t>
  </si>
  <si>
    <t>Ⅱ-62行</t>
  </si>
  <si>
    <t xml:space="preserve">82 </t>
  </si>
  <si>
    <t>No.84</t>
  </si>
  <si>
    <t>Ⅱ-63行</t>
  </si>
  <si>
    <t xml:space="preserve">83 </t>
  </si>
  <si>
    <t>No.85</t>
  </si>
  <si>
    <t>Ⅱ-64行</t>
  </si>
  <si>
    <t xml:space="preserve">84 </t>
  </si>
  <si>
    <t>No.86</t>
  </si>
  <si>
    <t>Ⅱ-65行</t>
  </si>
  <si>
    <t xml:space="preserve">85 </t>
  </si>
  <si>
    <t>No.87</t>
  </si>
  <si>
    <t>Ⅱ-66行</t>
  </si>
  <si>
    <t xml:space="preserve">86 </t>
  </si>
  <si>
    <t>以下について、詳細説明欄の記載及び証跡資料により確認できた
・アンケート等の実施等により収集したお客さまの声を社内共有化し適宜業務に反映させることのルール化は「○○資料」P○を確認
・アンケートの実施等により収集したお客さまの声に基づき業務の改善要否を検討し、必要に応じて適宜改善を実施していることは、「○○資料」を確認</t>
    <rPh sb="77" eb="78">
      <t>カ</t>
    </rPh>
    <phoneticPr fontId="10"/>
  </si>
  <si>
    <t>No.87
下</t>
    <rPh sb="6" eb="7">
      <t>シタ</t>
    </rPh>
    <phoneticPr fontId="10"/>
  </si>
  <si>
    <t>Ⅱ-67行</t>
    <phoneticPr fontId="10"/>
  </si>
  <si>
    <t xml:space="preserve">⑬EX </t>
  </si>
  <si>
    <t>No.88</t>
    <phoneticPr fontId="10"/>
  </si>
  <si>
    <t>Ⅱ-76行</t>
    <phoneticPr fontId="10"/>
  </si>
  <si>
    <t xml:space="preserve">87 </t>
  </si>
  <si>
    <t>No.89</t>
  </si>
  <si>
    <t>Ⅱ-77行</t>
  </si>
  <si>
    <t xml:space="preserve">88 </t>
  </si>
  <si>
    <t>No.90</t>
  </si>
  <si>
    <t>Ⅱ-82行</t>
    <phoneticPr fontId="10"/>
  </si>
  <si>
    <t xml:space="preserve">89 </t>
  </si>
  <si>
    <t>No.90
下</t>
    <rPh sb="6" eb="7">
      <t>シタ</t>
    </rPh>
    <phoneticPr fontId="10"/>
  </si>
  <si>
    <t>Ⅱ-83行</t>
    <phoneticPr fontId="10"/>
  </si>
  <si>
    <t xml:space="preserve">⑭EX </t>
  </si>
  <si>
    <t>No.91</t>
    <phoneticPr fontId="10"/>
  </si>
  <si>
    <t>Ⅱ-92行</t>
    <phoneticPr fontId="10"/>
  </si>
  <si>
    <t xml:space="preserve">90 </t>
  </si>
  <si>
    <t>No.91
下</t>
    <rPh sb="6" eb="7">
      <t>シタ</t>
    </rPh>
    <phoneticPr fontId="10"/>
  </si>
  <si>
    <t>Ⅱ-97行</t>
    <phoneticPr fontId="10"/>
  </si>
  <si>
    <t xml:space="preserve">⑮EX </t>
  </si>
  <si>
    <r>
      <t>個人情報の保護に関する法律等の法令等に則った以下項目が明文化されている　</t>
    </r>
    <r>
      <rPr>
        <sz val="11"/>
        <color rgb="FF0000FF"/>
        <rFont val="Meiryo UI"/>
        <family val="3"/>
        <charset val="128"/>
      </rPr>
      <t>※全て「1.はい」であれば達成</t>
    </r>
    <rPh sb="27" eb="29">
      <t>メイブン</t>
    </rPh>
    <rPh sb="37" eb="38">
      <t>スベ</t>
    </rPh>
    <rPh sb="49" eb="51">
      <t>タッセイ</t>
    </rPh>
    <phoneticPr fontId="10"/>
  </si>
  <si>
    <t xml:space="preserve">91 </t>
  </si>
  <si>
    <t>Ⅲ-24行</t>
    <phoneticPr fontId="10"/>
  </si>
  <si>
    <t>91 91-1</t>
  </si>
  <si>
    <t>以下、個人情報の定義として、詳細説明欄の記載及び証跡資料「○○資料」P○により確認できた
　ア.氏名のみでも個人情報に該当すること
　イ.証券記号番号等の個人識別符号も個人情報に該当する旨</t>
    <rPh sb="48" eb="50">
      <t>シメイ</t>
    </rPh>
    <phoneticPr fontId="10"/>
  </si>
  <si>
    <t>Ⅲ-25行</t>
  </si>
  <si>
    <t>91 91-2</t>
  </si>
  <si>
    <t>Ⅲ-26行</t>
  </si>
  <si>
    <t>91 91-3</t>
  </si>
  <si>
    <t>Ⅲ-27行</t>
  </si>
  <si>
    <t>91 91-4</t>
  </si>
  <si>
    <t>Ⅲ-28行</t>
  </si>
  <si>
    <t>91 91-5</t>
  </si>
  <si>
    <t>以下について、詳細説明欄の記載及び証跡資料により確認できた
・委託先の選定基準は、「○○資料」P○を確認
・委託契約書の内容については、「○○資料」を確認
・委託契約後に委託先選定の基準に定める事項の委託先における遵守状況を定期的又は随時に確認するとともに、委託先が当該基準を満たしていない場合には、委託先が当該基準を満たすよう監督しなければならない旨は、「○○資料」P○を確認</t>
    <rPh sb="31" eb="34">
      <t>イタクサキ</t>
    </rPh>
    <rPh sb="35" eb="37">
      <t>センテイ</t>
    </rPh>
    <rPh sb="37" eb="39">
      <t>キジュン</t>
    </rPh>
    <rPh sb="54" eb="56">
      <t>イタク</t>
    </rPh>
    <rPh sb="56" eb="59">
      <t>ケイヤクショ</t>
    </rPh>
    <rPh sb="60" eb="62">
      <t>ナイヨウ</t>
    </rPh>
    <rPh sb="175" eb="176">
      <t>ムネ</t>
    </rPh>
    <phoneticPr fontId="10"/>
  </si>
  <si>
    <t>Ⅲ-29行</t>
  </si>
  <si>
    <t>91 91-6</t>
  </si>
  <si>
    <t>Ⅲ-30行</t>
  </si>
  <si>
    <t>91 91-7</t>
  </si>
  <si>
    <t>Ⅲ-31行</t>
  </si>
  <si>
    <t>91 91-8</t>
  </si>
  <si>
    <t>Ⅲ-32行</t>
  </si>
  <si>
    <t>91 91-9</t>
  </si>
  <si>
    <t>Ⅲ-33行</t>
  </si>
  <si>
    <t>91 91-10</t>
  </si>
  <si>
    <t>Ⅲ-34行</t>
  </si>
  <si>
    <t>91 91-11</t>
  </si>
  <si>
    <t>Ⅲ-35行</t>
  </si>
  <si>
    <t>91 91-12</t>
  </si>
  <si>
    <t>Ⅲ-37行</t>
  </si>
  <si>
    <t>91 91-13</t>
  </si>
  <si>
    <t>Ⅲ-38行</t>
  </si>
  <si>
    <t>91 91-14</t>
  </si>
  <si>
    <t>以下について、詳細説明欄の記載及び証跡資料により確認できた
・私有パソコン等の業務利用を禁止としていることは、「○○資料」P○を確認。
【または】
・私有パソコン等への個人情報の保存を禁止していること（社内システムへリモート接続をしているケース等）は、「○○資料」P○を確認。</t>
    <rPh sb="58" eb="60">
      <t>シリョウ</t>
    </rPh>
    <rPh sb="64" eb="66">
      <t>カクニン</t>
    </rPh>
    <rPh sb="129" eb="131">
      <t>シリョウ</t>
    </rPh>
    <rPh sb="135" eb="137">
      <t>カクニン</t>
    </rPh>
    <phoneticPr fontId="10"/>
  </si>
  <si>
    <t>Ⅲ-39行</t>
  </si>
  <si>
    <t>91 91-15</t>
  </si>
  <si>
    <t>以下について、詳細説明欄の記載及び証跡資料「○○資料」P○により確認できた
・業務上不要なソフトのインストールを禁止（利用禁止）していること
(対象外の場合）
インストールをシステム制御により禁止していることは、詳細説明欄で確認</t>
    <rPh sb="59" eb="61">
      <t>リヨウ</t>
    </rPh>
    <rPh sb="61" eb="63">
      <t>キンシ</t>
    </rPh>
    <rPh sb="73" eb="76">
      <t>タイショウガイ</t>
    </rPh>
    <rPh sb="77" eb="79">
      <t>バアイ</t>
    </rPh>
    <phoneticPr fontId="10"/>
  </si>
  <si>
    <t>Ⅲ-40行</t>
  </si>
  <si>
    <t>91 91-16</t>
  </si>
  <si>
    <t>以下について、詳細説明欄の記載及び証跡資料「○○資料」P○により確認できた
会社所定以外のメールアドレスの業務上使用の禁止は、「○○資料」P○を確認
（対象外の場合）
会社所定以外のメールの使用をシステム制御していることは、詳細説明欄で確認</t>
    <rPh sb="77" eb="80">
      <t>タイショウガイ</t>
    </rPh>
    <rPh sb="81" eb="83">
      <t>バアイ</t>
    </rPh>
    <phoneticPr fontId="10"/>
  </si>
  <si>
    <r>
      <t xml:space="preserve">会社管理下に無い無線LANネットワークへの接続の禁止
</t>
    </r>
    <r>
      <rPr>
        <sz val="11"/>
        <color rgb="FF0000FF"/>
        <rFont val="Meiryo UI"/>
        <family val="3"/>
        <charset val="128"/>
      </rPr>
      <t>（セキュリティが確保されているVPN接続を用いた無線LANネットワークへの接続は会社管理下にあるとみなす）</t>
    </r>
    <rPh sb="35" eb="37">
      <t>カクホ</t>
    </rPh>
    <phoneticPr fontId="10"/>
  </si>
  <si>
    <t>Ⅲ-41行</t>
  </si>
  <si>
    <t>91 91-17</t>
  </si>
  <si>
    <t>以下について、詳細説明欄の記載及び証跡資料「○○資料」P○により確認できた
・会社管理下に無い無線LANネットワークへの接続を禁止していること
（対象外の場合）
会社管理下に無い無線LANネットワークへの接続をシステム制御していることは、詳細説明欄で確認</t>
    <rPh sb="74" eb="77">
      <t>タイショウガイ</t>
    </rPh>
    <rPh sb="78" eb="80">
      <t>バアイ</t>
    </rPh>
    <phoneticPr fontId="10"/>
  </si>
  <si>
    <t>No.93</t>
  </si>
  <si>
    <t>Ⅲ-42行</t>
  </si>
  <si>
    <t xml:space="preserve">92 </t>
  </si>
  <si>
    <t>以下について、詳細説明欄の記載及び証跡資料により確認できた
・プライバシーポリシーに設問記載の4つの事項が策定されていることは「○○資料」を確認
・プライバシーポリシーを公表していることは「○○資料」を確認</t>
    <rPh sb="42" eb="44">
      <t>セツモン</t>
    </rPh>
    <rPh sb="44" eb="46">
      <t>キサイ</t>
    </rPh>
    <rPh sb="50" eb="52">
      <t>ジコウ</t>
    </rPh>
    <rPh sb="70" eb="72">
      <t>カクニン</t>
    </rPh>
    <rPh sb="101" eb="103">
      <t>カクニン</t>
    </rPh>
    <phoneticPr fontId="10"/>
  </si>
  <si>
    <t>No.94</t>
  </si>
  <si>
    <t>Ⅲ-43行</t>
  </si>
  <si>
    <t xml:space="preserve">93 </t>
  </si>
  <si>
    <t>以下について、詳細説明欄の記載及び証跡資料により確認できた
・個人データ管理責任者が設置されていることは、「○○資料」P○を確認
・個人データを取り扱う各部署に個人データ管理者を設置していることは、「○○資料」P○を確認</t>
  </si>
  <si>
    <t>No.95</t>
  </si>
  <si>
    <t>Ⅲ-44行</t>
  </si>
  <si>
    <t xml:space="preserve">94 </t>
  </si>
  <si>
    <t>以下について、詳細説明欄の記載及び証跡資料により確認できた
・従業員との契約書において個人情報の非開示項目があることは、「○○資料」を確認
・従業員の退職後も非開示義務（秘密保持義務）が継続することを定めていることは、「○○資料」を確認
・従業員と非開示契約を締結していることは、「○○資料」を確認</t>
    <rPh sb="116" eb="118">
      <t>カクニン</t>
    </rPh>
    <phoneticPr fontId="10"/>
  </si>
  <si>
    <t>No.96</t>
  </si>
  <si>
    <t>Ⅲ-45行</t>
  </si>
  <si>
    <t xml:space="preserve">95 </t>
  </si>
  <si>
    <t>以下について、詳細説明欄の記載及び証跡資料により確認できた
・個人情報を取り扱う部署ごとに個人データ管理台帳を作成していることは、「○○資料」を確認
・個人データ管理台帳の定期的な棚卸（年１回以上）を実施していることは、「○○資料」を確認</t>
  </si>
  <si>
    <r>
      <t>第三者（名簿業者等）から個人データの提供を受ける代理店のみ対象</t>
    </r>
    <r>
      <rPr>
        <sz val="11"/>
        <color rgb="FF0000FF"/>
        <rFont val="Meiryo UI"/>
        <family val="3"/>
        <charset val="128"/>
      </rPr>
      <t>（委託契約に基づくものは第三者には非該当）</t>
    </r>
    <phoneticPr fontId="10"/>
  </si>
  <si>
    <t>No.102</t>
  </si>
  <si>
    <t>Ⅲ-51行</t>
  </si>
  <si>
    <t xml:space="preserve">96 </t>
  </si>
  <si>
    <t>Ⅲ-52行</t>
  </si>
  <si>
    <r>
      <t xml:space="preserve">以下について確認し、管理台帳等で記録を行っている（保存期間３年）（該当するもの全てに「1.はい」で回答）
</t>
    </r>
    <r>
      <rPr>
        <sz val="11"/>
        <color rgb="FF0000FF"/>
        <rFont val="Meiryo UI"/>
        <family val="3"/>
        <charset val="128"/>
      </rPr>
      <t>※全て「1.はい」であれば達成</t>
    </r>
    <rPh sb="54" eb="55">
      <t>スベ</t>
    </rPh>
    <rPh sb="66" eb="68">
      <t>タッセイ</t>
    </rPh>
    <phoneticPr fontId="10"/>
  </si>
  <si>
    <t xml:space="preserve">97 </t>
  </si>
  <si>
    <t>No.103</t>
    <phoneticPr fontId="10"/>
  </si>
  <si>
    <t>Ⅲ-54行</t>
  </si>
  <si>
    <t>97 97-1</t>
  </si>
  <si>
    <t>以下について、詳細説明欄の記載及び証跡資料により確認できた
・提供元の氏名、住所、ならびに法人にあたってはその代表者が管理台帳に管理されていることは、「○○資料」を確認
・管理台帳が3年保存されていることは、「○○資料」を確認</t>
  </si>
  <si>
    <t>Ⅲ-55行</t>
  </si>
  <si>
    <t>97 97-2</t>
  </si>
  <si>
    <t>以下について、詳細説明欄の記載及び証跡資料により確認できた
・提供元の個人データの取得の経緯が管理台帳に管理されていることは、「○○資料」を確認
・管理台帳が3年保存されていることは、「○○資料」を確認</t>
    <rPh sb="70" eb="72">
      <t>カクニン</t>
    </rPh>
    <rPh sb="99" eb="101">
      <t>カクニン</t>
    </rPh>
    <phoneticPr fontId="10"/>
  </si>
  <si>
    <t>No.104</t>
    <phoneticPr fontId="10"/>
  </si>
  <si>
    <t>Ⅲ-56行</t>
  </si>
  <si>
    <t xml:space="preserve">98 </t>
  </si>
  <si>
    <t>Ⅲ-57行</t>
  </si>
  <si>
    <t>98 98-1</t>
  </si>
  <si>
    <t>Ⅲ-58行</t>
  </si>
  <si>
    <t>98 98-2</t>
  </si>
  <si>
    <t>Ⅲ-59行</t>
  </si>
  <si>
    <t>98 98-3</t>
  </si>
  <si>
    <t>以下について、詳細説明欄の記載及び証跡資料「○○資料」P○により確認できた
・選定基準については健全性・技術力・安全対策といった視点が含まれていること</t>
    <rPh sb="48" eb="51">
      <t>ケンゼンセイ</t>
    </rPh>
    <rPh sb="52" eb="55">
      <t>ギジュツリョク</t>
    </rPh>
    <rPh sb="56" eb="58">
      <t>アンゼン</t>
    </rPh>
    <rPh sb="58" eb="60">
      <t>タイサク</t>
    </rPh>
    <rPh sb="64" eb="66">
      <t>シテン</t>
    </rPh>
    <phoneticPr fontId="10"/>
  </si>
  <si>
    <t>Ⅲ-60行</t>
  </si>
  <si>
    <t>98 98-4</t>
  </si>
  <si>
    <t>以下について、詳細説明欄の記載及び証跡資料により確認できた
・委託先における個人データの安全管理に係る実施体制の整備状況が確認できる報告となっていることは、「○○資料」を確認
・定期的に（年１回以上）委託先から安全管理措置等の遵守状況の報告を受領していることは、「○○資料」を確認</t>
  </si>
  <si>
    <t>No.105</t>
    <phoneticPr fontId="10"/>
  </si>
  <si>
    <t>Ⅲ-61行</t>
  </si>
  <si>
    <t xml:space="preserve">99 </t>
  </si>
  <si>
    <t>No.106</t>
    <phoneticPr fontId="10"/>
  </si>
  <si>
    <t>Ⅲ-62行</t>
  </si>
  <si>
    <t xml:space="preserve">100 </t>
  </si>
  <si>
    <t>Ⅲ-63行</t>
  </si>
  <si>
    <t>以下について、詳細説明欄の記載及び証跡資料により確認できた
・実際にサイバー攻撃を受けた際に行動できる教育内容となっていることは、「○○資料」を確認
・従業員全員に対して教育を行っていることは、「○○資料」および詳細説明欄の記載にて確認</t>
  </si>
  <si>
    <t>No.107</t>
    <phoneticPr fontId="10"/>
  </si>
  <si>
    <t>Ⅲ-68行</t>
    <phoneticPr fontId="10"/>
  </si>
  <si>
    <t xml:space="preserve">101 </t>
  </si>
  <si>
    <t>以下について、詳細説明欄の記載及び証跡資料により確認できた
・個人情報保護に関する年間教育計画があることは、「○○資料」を確認
・教育計画通りに研修等が実施されていることは、「○○資料」を確認</t>
    <rPh sb="61" eb="63">
      <t>カクニン</t>
    </rPh>
    <phoneticPr fontId="10"/>
  </si>
  <si>
    <t>No.108</t>
  </si>
  <si>
    <t>Ⅲ-69行</t>
  </si>
  <si>
    <t xml:space="preserve">102 </t>
  </si>
  <si>
    <t>以下について、詳細説明欄の記載及び証跡資料により確認できた
・テストを定期的（年１回以上）に実施していることは、「○○資料」を確認
・テストの受講簿等の実施状況を管理するものがあることは、「○○資料」を確認
・追加指導が必要な場合、追試の実施や拠点長による現場指導等の指示がされていることは、「○○資料」を確認</t>
  </si>
  <si>
    <t>No.109</t>
  </si>
  <si>
    <t>Ⅲ-70行</t>
  </si>
  <si>
    <t xml:space="preserve">103 </t>
  </si>
  <si>
    <t>以下について、詳細説明欄の記載及び証跡資料により確認できた
・個人所有電子機器の業務利用の禁止について規定した規程・マニュアルがあることは、「○○資料」P○を確認
・業務上利用するパソコンが個人情報を取り扱う従業員全員に貸与されていることは、「○○資料」を確認</t>
  </si>
  <si>
    <t>No.110</t>
  </si>
  <si>
    <t xml:space="preserve">104 </t>
  </si>
  <si>
    <t>Ⅲ-72行</t>
  </si>
  <si>
    <t>以下について、詳細説明欄の記載及び証跡資料により確認できた
・第三者のメールアドレスから全従業員に対し、実際のサイバー攻撃を模したダミーの訓練用のメールを送信の上、開封者を把握し、適切な指導を行っていることは、「○○資料」を確認
・訓練を定期的（年１回以上）に実施していることは、「○○資料」を確認</t>
  </si>
  <si>
    <t>No.111</t>
    <phoneticPr fontId="10"/>
  </si>
  <si>
    <t>Ⅲ-73行</t>
  </si>
  <si>
    <t xml:space="preserve">105 </t>
  </si>
  <si>
    <t>Ⅲ-74行</t>
  </si>
  <si>
    <t>以下について、詳細説明欄の記載及び証跡資料により確認できた
・実査対象とする条件が代理店の規模から見て適切であることは、「○○資料」を確認
・実査に用いているチェックシートが安全管理措置を確認する内容となっていることは、「○○資料」を確認
・代理店の担当者が委託先に訪問し、安全管理措置の適切性を確認していることは、「○○資料」を確認</t>
  </si>
  <si>
    <t>No.112</t>
    <phoneticPr fontId="10"/>
  </si>
  <si>
    <t>Ⅲ-75行</t>
  </si>
  <si>
    <t xml:space="preserve">106 </t>
  </si>
  <si>
    <t>No.113</t>
  </si>
  <si>
    <t>Ⅲ-76行</t>
  </si>
  <si>
    <t xml:space="preserve">107 </t>
  </si>
  <si>
    <t>No.115</t>
  </si>
  <si>
    <t>Ⅲ-78行</t>
  </si>
  <si>
    <t xml:space="preserve">108 </t>
  </si>
  <si>
    <t>以下について、詳細説明欄の記載及び証跡資料により確認できた
・個人情報を管理するシステムへの社内からのアクセス状況（ログ）を定期的にモニタリングしていることは、「○○資料」を確認
・不必要なアクセスが多い従業員がいた場合は指導等を行う態勢となっていることは、「○○資料」P○を確認</t>
  </si>
  <si>
    <r>
      <t xml:space="preserve">サイバー攻撃事案の発生に備え、個人情報を管理するシステムへの外部からの不正アクセスを防止する以下のセキュリティ対策を行っている（該当するもの全てに「1.はい」で回答）
</t>
    </r>
    <r>
      <rPr>
        <sz val="11"/>
        <color rgb="FF0000FF"/>
        <rFont val="Meiryo UI"/>
        <family val="3"/>
        <charset val="128"/>
      </rPr>
      <t>※本設問の達成・未達成は以下全ての回答内容から判断（全てに「1.はい」を求めるものではない）</t>
    </r>
    <rPh sb="15" eb="17">
      <t>コジン</t>
    </rPh>
    <rPh sb="17" eb="19">
      <t>ジョウホウ</t>
    </rPh>
    <rPh sb="20" eb="22">
      <t>カンリ</t>
    </rPh>
    <rPh sb="85" eb="86">
      <t>ホン</t>
    </rPh>
    <rPh sb="86" eb="88">
      <t>セツモン</t>
    </rPh>
    <rPh sb="89" eb="91">
      <t>タッセイ</t>
    </rPh>
    <rPh sb="92" eb="95">
      <t>ミタッセイ</t>
    </rPh>
    <rPh sb="96" eb="98">
      <t>イカ</t>
    </rPh>
    <rPh sb="98" eb="99">
      <t>スベ</t>
    </rPh>
    <rPh sb="101" eb="103">
      <t>カイトウ</t>
    </rPh>
    <rPh sb="103" eb="105">
      <t>ナイヨウ</t>
    </rPh>
    <rPh sb="107" eb="109">
      <t>ハンダン</t>
    </rPh>
    <rPh sb="120" eb="121">
      <t>モト</t>
    </rPh>
    <phoneticPr fontId="10"/>
  </si>
  <si>
    <t xml:space="preserve">109 </t>
  </si>
  <si>
    <t>No.116</t>
    <phoneticPr fontId="10"/>
  </si>
  <si>
    <t>Ⅲ-80行</t>
  </si>
  <si>
    <t>109 109-1</t>
  </si>
  <si>
    <t>Ⅲ-81行</t>
  </si>
  <si>
    <t>109 109-2</t>
  </si>
  <si>
    <t>Ⅲ-82行</t>
  </si>
  <si>
    <t>109 109-3</t>
  </si>
  <si>
    <t>Ⅲ-83行</t>
  </si>
  <si>
    <t>109 109-4</t>
  </si>
  <si>
    <t>No.117</t>
    <phoneticPr fontId="10"/>
  </si>
  <si>
    <t>Ⅲ-84行</t>
  </si>
  <si>
    <t xml:space="preserve">110 </t>
  </si>
  <si>
    <t>以下について、詳細説明欄の記載及び証跡資料により確認できた
・個人情報保護に関する第三者機関による認証制度を取得していることは「○○資料」を確認
・有効期限切れとなっていないことは、「○○資料」を確認</t>
  </si>
  <si>
    <t>No.117
下</t>
    <rPh sb="7" eb="8">
      <t>シタ</t>
    </rPh>
    <phoneticPr fontId="10"/>
  </si>
  <si>
    <t>Ⅲ-85行</t>
    <phoneticPr fontId="10"/>
  </si>
  <si>
    <t xml:space="preserve">⑯EX </t>
  </si>
  <si>
    <r>
      <t xml:space="preserve">個人情報を管理するシステムへのアクセスについて、以下の対応を行っている（該当するもの全てに「1.はい」で回答）
</t>
    </r>
    <r>
      <rPr>
        <sz val="11"/>
        <color rgb="FF0000FF"/>
        <rFont val="Meiryo UI"/>
        <family val="3"/>
        <charset val="128"/>
      </rPr>
      <t>※本設問の達成・未達成は以下全ての回答内容から判断（全てに「1.はい」を求めるものではない）、①②は両方達成且つ③④⑤⑥はいずれか１つ達成で可</t>
    </r>
    <rPh sb="126" eb="127">
      <t>カ</t>
    </rPh>
    <phoneticPr fontId="10"/>
  </si>
  <si>
    <t xml:space="preserve">111 </t>
  </si>
  <si>
    <t>No.118</t>
  </si>
  <si>
    <t>Ⅲ-95行</t>
  </si>
  <si>
    <t>111 111-1</t>
  </si>
  <si>
    <t>Ⅲ-96行</t>
  </si>
  <si>
    <t>111 111-2</t>
  </si>
  <si>
    <t>Ⅲ-97行</t>
  </si>
  <si>
    <t>111 111-3</t>
  </si>
  <si>
    <t>Ⅲ-98行</t>
  </si>
  <si>
    <t>111 111-4</t>
  </si>
  <si>
    <t>Ⅲ-99行</t>
  </si>
  <si>
    <t>111 111-5</t>
  </si>
  <si>
    <t>⑥その他（③④⑤と同等以上）　　　　　　　　</t>
    <rPh sb="9" eb="11">
      <t>ドウトウ</t>
    </rPh>
    <rPh sb="11" eb="13">
      <t>イジョウ</t>
    </rPh>
    <phoneticPr fontId="10"/>
  </si>
  <si>
    <t>Ⅲ-100行</t>
  </si>
  <si>
    <t>111 111-6</t>
  </si>
  <si>
    <t>No.97</t>
  </si>
  <si>
    <t>Ⅲ-46行</t>
  </si>
  <si>
    <t xml:space="preserve">112 </t>
  </si>
  <si>
    <r>
      <t xml:space="preserve">募集人退職時に会社が貸与している機器の返却状況を記録し管理している
</t>
    </r>
    <r>
      <rPr>
        <sz val="11"/>
        <color rgb="FF0000FF"/>
        <rFont val="Meiryo UI"/>
        <family val="3"/>
        <charset val="128"/>
      </rPr>
      <t>※会社が貸与している機器がない場合は「3.対象外」を選択</t>
    </r>
    <rPh sb="35" eb="37">
      <t>カイシャ</t>
    </rPh>
    <rPh sb="38" eb="40">
      <t>タイヨ</t>
    </rPh>
    <rPh sb="44" eb="46">
      <t>キキ</t>
    </rPh>
    <rPh sb="49" eb="51">
      <t>バアイ</t>
    </rPh>
    <rPh sb="55" eb="57">
      <t>タイショウ</t>
    </rPh>
    <rPh sb="57" eb="58">
      <t>ソト</t>
    </rPh>
    <rPh sb="60" eb="62">
      <t>センタク</t>
    </rPh>
    <phoneticPr fontId="10"/>
  </si>
  <si>
    <t>No.98</t>
  </si>
  <si>
    <t>Ⅲ-47行</t>
  </si>
  <si>
    <t xml:space="preserve">113 </t>
  </si>
  <si>
    <t>No.99</t>
  </si>
  <si>
    <t>Ⅲ-48行</t>
  </si>
  <si>
    <t xml:space="preserve">114 </t>
  </si>
  <si>
    <r>
      <t xml:space="preserve">募集人が業務上利用するパソコンへのウイルス対策について以下の対応を行っている（該当するもの全てに「1.はい」で回答）
</t>
    </r>
    <r>
      <rPr>
        <sz val="11"/>
        <color rgb="FF0000FF"/>
        <rFont val="Meiryo UI"/>
        <family val="3"/>
        <charset val="128"/>
      </rPr>
      <t>※全て「1.はい」であれば達成</t>
    </r>
    <rPh sb="0" eb="2">
      <t>ボシュウ</t>
    </rPh>
    <rPh sb="2" eb="3">
      <t>ニン</t>
    </rPh>
    <rPh sb="4" eb="7">
      <t>ギョウムジョウ</t>
    </rPh>
    <rPh sb="7" eb="9">
      <t>リヨウ</t>
    </rPh>
    <rPh sb="21" eb="23">
      <t>タイサク</t>
    </rPh>
    <rPh sb="27" eb="29">
      <t>イカ</t>
    </rPh>
    <rPh sb="30" eb="32">
      <t>タイオウ</t>
    </rPh>
    <rPh sb="33" eb="34">
      <t>オコナ</t>
    </rPh>
    <rPh sb="60" eb="61">
      <t>スベ</t>
    </rPh>
    <rPh sb="72" eb="74">
      <t>タッセイ</t>
    </rPh>
    <phoneticPr fontId="10"/>
  </si>
  <si>
    <t xml:space="preserve">115 </t>
  </si>
  <si>
    <t>No.119</t>
    <phoneticPr fontId="10"/>
  </si>
  <si>
    <t>Ⅲ-102行</t>
  </si>
  <si>
    <t>115 115-1</t>
  </si>
  <si>
    <t>Ⅲ-103行</t>
  </si>
  <si>
    <t>115 115-2</t>
  </si>
  <si>
    <t>Ⅲ-104行</t>
  </si>
  <si>
    <t>115 115-3</t>
  </si>
  <si>
    <t>No.120</t>
    <phoneticPr fontId="10"/>
  </si>
  <si>
    <t>Ⅲ-105行</t>
  </si>
  <si>
    <t xml:space="preserve">116 </t>
  </si>
  <si>
    <t>No.101</t>
  </si>
  <si>
    <t>Ⅲ-50行</t>
  </si>
  <si>
    <t xml:space="preserve">117 </t>
  </si>
  <si>
    <t>以下について、詳細説明欄の記載及び証跡資料「○○資料」P○により確認できた
・システム制御により会社所定以外のWebメールのサイトへのアクセスを禁止していること
【または】
・会社所定以外のWebメールサイトへのアクセスの禁止はしていないものの、アクセスしたことを管理部門が事後的に検知できる仕組みがあること</t>
    <rPh sb="48" eb="54">
      <t>カイシャショテイイガイ</t>
    </rPh>
    <rPh sb="88" eb="94">
      <t>カイシャショテイイガイ</t>
    </rPh>
    <phoneticPr fontId="10"/>
  </si>
  <si>
    <r>
      <t xml:space="preserve">個人データを添付ファイルに記載して社外にメール送信する際の情報漏えい（宛先誤りの誤送信）をシステムにより防止する仕組み（送信が自動で保留となり、宛先や添付内容を送信者がセルフチェックした上で改めて送信する仕組み、上席者の事前承認が必須な仕組み等）がある
</t>
    </r>
    <r>
      <rPr>
        <sz val="11"/>
        <color rgb="FF0000FF"/>
        <rFont val="Meiryo UI"/>
        <family val="3"/>
        <charset val="128"/>
      </rPr>
      <t>※個人データを添付ファイルに記載して社外にメール送信することを禁止している場合は「3.対象外」を選択</t>
    </r>
    <phoneticPr fontId="10"/>
  </si>
  <si>
    <t>No.121</t>
    <phoneticPr fontId="10"/>
  </si>
  <si>
    <t>Ⅲ-106行</t>
    <phoneticPr fontId="10"/>
  </si>
  <si>
    <t xml:space="preserve">118 </t>
  </si>
  <si>
    <t xml:space="preserve">以下について、詳細説明欄の記載及び証跡資料「○○資料」P○により確認できた
・送信が自動で保留となり、宛先や添付内容を送信者がセルフチェックした上で改めて送信するシステムが導入されていること
【または】
・上席者の事前承認が必須なシステムが導入されていること
（対象外の場合）
個人データを添付ファイルに記載して社外にメール送信することを規程・マニュアルで禁止し、従業員に徹底していることを詳細説明欄で確認
</t>
    <rPh sb="132" eb="135">
      <t>タイショウガイ</t>
    </rPh>
    <rPh sb="136" eb="138">
      <t>バアイ</t>
    </rPh>
    <rPh sb="179" eb="181">
      <t>キンシ</t>
    </rPh>
    <rPh sb="196" eb="201">
      <t>ショウサイセツメイラン</t>
    </rPh>
    <rPh sb="202" eb="204">
      <t>カクニン</t>
    </rPh>
    <phoneticPr fontId="10"/>
  </si>
  <si>
    <r>
      <t xml:space="preserve">個人データを添付ファイルに記載して社外にメール送信する際に、システムによりデータを暗号化する仕組み（添付ファイルは自動暗号化され、開封PWは別途送信等）がある
</t>
    </r>
    <r>
      <rPr>
        <sz val="11"/>
        <color rgb="FF0000FF"/>
        <rFont val="Meiryo UI"/>
        <family val="3"/>
        <charset val="128"/>
      </rPr>
      <t>※個人データを添付ファイルに記載して社外にメール送信することを禁止している場合は「3.対象外」を選択</t>
    </r>
    <phoneticPr fontId="10"/>
  </si>
  <si>
    <t>No.122</t>
  </si>
  <si>
    <t>Ⅲ-107行</t>
  </si>
  <si>
    <t xml:space="preserve">119 </t>
  </si>
  <si>
    <t>No.100</t>
  </si>
  <si>
    <t>Ⅲ-49行</t>
  </si>
  <si>
    <t xml:space="preserve">120 </t>
  </si>
  <si>
    <t>No.124</t>
    <phoneticPr fontId="10"/>
  </si>
  <si>
    <t>Ⅲ-109行</t>
    <phoneticPr fontId="10"/>
  </si>
  <si>
    <t xml:space="preserve">121 </t>
  </si>
  <si>
    <t>システム担当部門や担当者が一元的に更新を管理していることは、「○○資料」P○を確認
【または】
以下について、詳細説明欄の記載及び証跡資料により確認できた
・更新が必要な場合にシステム担当部門や担当者から従業員宛に連絡をしていることは、「○○資料」を確認
・定期的にOSやセキュリティパッチのバージョンを確認していることは、「○○資料」を確認</t>
  </si>
  <si>
    <t>No.125</t>
  </si>
  <si>
    <t>Ⅲ-110行</t>
  </si>
  <si>
    <t xml:space="preserve">122 </t>
  </si>
  <si>
    <r>
      <rPr>
        <sz val="11"/>
        <rFont val="Meiryo UI"/>
        <family val="3"/>
        <charset val="128"/>
      </rPr>
      <t>持ち出し可能な業務用パソコンの紛失時の個人情報漏えい対策としてパソコン立ち上げ時の機械本体へのパスワード入力以外に以下の対応を行っている（該当するもの全てに「1.はい」で回答）</t>
    </r>
    <r>
      <rPr>
        <sz val="11"/>
        <color theme="1"/>
        <rFont val="Meiryo UI"/>
        <family val="3"/>
        <charset val="128"/>
      </rPr>
      <t xml:space="preserve">
</t>
    </r>
    <r>
      <rPr>
        <sz val="11"/>
        <color rgb="FF0000FF"/>
        <rFont val="Meiryo UI"/>
        <family val="3"/>
        <charset val="128"/>
      </rPr>
      <t>※本設問の達成・未達成は以下全ての回答内容から判断（全てに「1.はい」を求めるものではない）</t>
    </r>
    <phoneticPr fontId="10"/>
  </si>
  <si>
    <t>Ⅲ-112行</t>
  </si>
  <si>
    <t>122 122-1</t>
  </si>
  <si>
    <t>Ⅲ-113行</t>
  </si>
  <si>
    <t>122 122-2</t>
  </si>
  <si>
    <t>Ⅲ-114行</t>
  </si>
  <si>
    <t>122 122-3</t>
  </si>
  <si>
    <t>Ⅲ-115行</t>
  </si>
  <si>
    <t>122 122-4</t>
  </si>
  <si>
    <t>No.126</t>
    <phoneticPr fontId="10"/>
  </si>
  <si>
    <t>Ⅲ-116行</t>
  </si>
  <si>
    <t xml:space="preserve">123 </t>
  </si>
  <si>
    <r>
      <t xml:space="preserve">ホームページに対して、以下のセキュリティ対策を実施している（該当するもの全てに「1.はい」で回答）
</t>
    </r>
    <r>
      <rPr>
        <sz val="11"/>
        <color rgb="FF0000FF"/>
        <rFont val="Meiryo UI"/>
        <family val="3"/>
        <charset val="128"/>
      </rPr>
      <t>※全て「1.はい」であれば達成</t>
    </r>
    <rPh sb="51" eb="52">
      <t>スベ</t>
    </rPh>
    <rPh sb="63" eb="65">
      <t>タッセイ</t>
    </rPh>
    <phoneticPr fontId="10"/>
  </si>
  <si>
    <t>Ⅲ-118行</t>
  </si>
  <si>
    <t>123 123-1</t>
  </si>
  <si>
    <t>Ⅲ-119行</t>
  </si>
  <si>
    <t>123 123-2</t>
  </si>
  <si>
    <t>No.127</t>
    <phoneticPr fontId="10"/>
  </si>
  <si>
    <t>Ⅲ-124行</t>
    <phoneticPr fontId="10"/>
  </si>
  <si>
    <t xml:space="preserve">124 </t>
  </si>
  <si>
    <r>
      <t xml:space="preserve">ホームページに対して、以下のセキュリティ対策を実施している（該当するもの全てに「1.はい」で回答）
</t>
    </r>
    <r>
      <rPr>
        <sz val="11"/>
        <color rgb="FF0000FF"/>
        <rFont val="Meiryo UI"/>
        <family val="3"/>
        <charset val="128"/>
      </rPr>
      <t>※本設問の達成・未達成は以下全ての回答内容から判断（全てに「1.はい」を求めるものではない）</t>
    </r>
    <rPh sb="51" eb="52">
      <t>ホン</t>
    </rPh>
    <rPh sb="52" eb="54">
      <t>セツモン</t>
    </rPh>
    <rPh sb="55" eb="57">
      <t>タッセイ</t>
    </rPh>
    <rPh sb="58" eb="61">
      <t>ミタッセイ</t>
    </rPh>
    <rPh sb="62" eb="64">
      <t>イカ</t>
    </rPh>
    <rPh sb="64" eb="65">
      <t>スベ</t>
    </rPh>
    <rPh sb="67" eb="69">
      <t>カイトウ</t>
    </rPh>
    <rPh sb="69" eb="71">
      <t>ナイヨウ</t>
    </rPh>
    <rPh sb="73" eb="75">
      <t>ハンダン</t>
    </rPh>
    <rPh sb="76" eb="77">
      <t>スベ</t>
    </rPh>
    <rPh sb="86" eb="87">
      <t>モト</t>
    </rPh>
    <phoneticPr fontId="10"/>
  </si>
  <si>
    <t>Ⅲ-126行</t>
  </si>
  <si>
    <t>124 124-1</t>
  </si>
  <si>
    <t>Ⅲ-127行</t>
  </si>
  <si>
    <t>124 124-2</t>
  </si>
  <si>
    <t>Ⅲ-128行</t>
  </si>
  <si>
    <t>124 124-3</t>
  </si>
  <si>
    <t>Ⅲ-129行</t>
  </si>
  <si>
    <t>124 124-4</t>
  </si>
  <si>
    <t>Ⅲ-130行</t>
  </si>
  <si>
    <t>124 124-5</t>
  </si>
  <si>
    <t>No.128</t>
    <phoneticPr fontId="10"/>
  </si>
  <si>
    <t>Ⅲ-131行</t>
  </si>
  <si>
    <t xml:space="preserve">125 </t>
  </si>
  <si>
    <t>以下について、詳細説明欄の記載及び証跡資料により確認できた
・直近１年以内の脆弱性発生に関する定期的な情報収集の方法は、「○○資料」を確認
・適宜対応した対策（ある場合）は、「○○資料」を確認</t>
  </si>
  <si>
    <t>No.128
下</t>
    <rPh sb="7" eb="8">
      <t>シタ</t>
    </rPh>
    <phoneticPr fontId="10"/>
  </si>
  <si>
    <t>Ⅲ-132行</t>
    <phoneticPr fontId="10"/>
  </si>
  <si>
    <t xml:space="preserve">⑰EX </t>
  </si>
  <si>
    <t>No.129</t>
    <phoneticPr fontId="10"/>
  </si>
  <si>
    <t xml:space="preserve">
Ⅳ-23行
</t>
    <phoneticPr fontId="10"/>
  </si>
  <si>
    <t xml:space="preserve">126 </t>
  </si>
  <si>
    <t>以下について、詳細説明欄の記載及び証跡資料「○○資料」P○により確認できた
・最後に登記を行ってから12年経過していないこと
・直近の登記日が20■■年■月■日であること</t>
    <rPh sb="64" eb="66">
      <t>チョッキン</t>
    </rPh>
    <phoneticPr fontId="10"/>
  </si>
  <si>
    <t>No.130</t>
  </si>
  <si>
    <t xml:space="preserve">
Ⅳ-24行
</t>
    <phoneticPr fontId="10"/>
  </si>
  <si>
    <t xml:space="preserve">127 </t>
  </si>
  <si>
    <t xml:space="preserve">⑱EX </t>
  </si>
  <si>
    <t>No.131</t>
  </si>
  <si>
    <t xml:space="preserve">
Ⅳ-33行
</t>
    <phoneticPr fontId="10"/>
  </si>
  <si>
    <t xml:space="preserve">128 </t>
  </si>
  <si>
    <t xml:space="preserve">⑲EX </t>
  </si>
  <si>
    <t xml:space="preserve">129 </t>
  </si>
  <si>
    <t>No.132</t>
  </si>
  <si>
    <t>Ⅳ-43行</t>
    <phoneticPr fontId="10"/>
  </si>
  <si>
    <t>以下について、詳細説明欄の記載及び証跡資料により確認できた
・自己点検の対象が全拠点となっていることは、「○○資料」P○を確認
・自己点検の実施頻度は、「○○資料」P○を確認
・不備があった場合は改善を図る旨は、「○○資料」P○を確認</t>
    <rPh sb="61" eb="63">
      <t>カクニン</t>
    </rPh>
    <rPh sb="70" eb="72">
      <t>ジッシ</t>
    </rPh>
    <rPh sb="85" eb="87">
      <t>カクニン</t>
    </rPh>
    <rPh sb="115" eb="117">
      <t>カクニン</t>
    </rPh>
    <phoneticPr fontId="10"/>
  </si>
  <si>
    <t>No.133</t>
  </si>
  <si>
    <t>Ⅳ-44行</t>
  </si>
  <si>
    <t xml:space="preserve">130 </t>
  </si>
  <si>
    <t>No.134</t>
  </si>
  <si>
    <t>Ⅳ-45行</t>
  </si>
  <si>
    <t xml:space="preserve">131 </t>
  </si>
  <si>
    <t xml:space="preserve">132 </t>
  </si>
  <si>
    <t>No.135</t>
  </si>
  <si>
    <t>Ⅳ-47行</t>
  </si>
  <si>
    <t>以下について、詳細説明欄の記載及び証跡資料により確認できた
・内部監査の定義は、「○○資料」P○を確認
・内部監査の対象が全拠点となっていることは、「○○資料」P○を確認
・内部監査の手順・フローは、「○○資料」P○を確認
・内部監査の実施主体は、「○○資料」P○を確認
・内部監査の結果を経営会議やコンプライアンス委員会等の経営層が出席する会議体に報告することは、「○○資料」P○を確認</t>
    <rPh sb="49" eb="51">
      <t>カクニン</t>
    </rPh>
    <rPh sb="83" eb="85">
      <t>カクニン</t>
    </rPh>
    <rPh sb="109" eb="111">
      <t>カクニン</t>
    </rPh>
    <rPh sb="133" eb="135">
      <t>カクニン</t>
    </rPh>
    <rPh sb="192" eb="194">
      <t>カクニン</t>
    </rPh>
    <phoneticPr fontId="10"/>
  </si>
  <si>
    <t>No.136</t>
  </si>
  <si>
    <t>Ⅳ-48行</t>
  </si>
  <si>
    <t xml:space="preserve">133 </t>
  </si>
  <si>
    <t>No.137</t>
  </si>
  <si>
    <t>Ⅳ-49行</t>
  </si>
  <si>
    <t xml:space="preserve">134 </t>
  </si>
  <si>
    <t>No.138
(No.140</t>
    <phoneticPr fontId="10"/>
  </si>
  <si>
    <t>Ⅳ-50行
Ⅳ-56行)</t>
    <phoneticPr fontId="10"/>
  </si>
  <si>
    <t xml:space="preserve">135 </t>
  </si>
  <si>
    <t>以下について、詳細説明欄の記載及び証跡資料により確認できた
・全拠点に対して内部監査を実施していることは、「○○資料」を確認
・内部監査結果および改善策を経営層へ報告していることは、「○○資料」を確認
・拠点に対する監査の頻度は１年に１回であることは、「○○資料」を確認</t>
  </si>
  <si>
    <t>No.139</t>
  </si>
  <si>
    <t>Ⅳ-55行</t>
    <phoneticPr fontId="10"/>
  </si>
  <si>
    <t xml:space="preserve">136 </t>
  </si>
  <si>
    <t>以下について、詳細説明欄の記載及び証跡資料により確認できた
・被監査部署ごとに改善策を設定していることは、「○○資料」P○を確認
・改善傾向にあることのモニタリングの手法が適切であることは、「○○資料」P○を確認</t>
  </si>
  <si>
    <t>No.141</t>
  </si>
  <si>
    <t>Ⅳ-57行</t>
  </si>
  <si>
    <t xml:space="preserve">137 </t>
  </si>
  <si>
    <t>以下について、詳細説明欄の記載及び証跡資料により確認できた
・内部監査部門に対する第三者による監査や外部評価を受審していることは、「○○資料」を確認
・監査内容が形式的なものになっていないことは、「○○資料」を確認</t>
    <rPh sb="31" eb="33">
      <t>ナイブ</t>
    </rPh>
    <rPh sb="33" eb="35">
      <t>カンサ</t>
    </rPh>
    <rPh sb="35" eb="37">
      <t>ブモン</t>
    </rPh>
    <rPh sb="38" eb="39">
      <t>タイ</t>
    </rPh>
    <phoneticPr fontId="10"/>
  </si>
  <si>
    <t>No.141
下</t>
    <rPh sb="7" eb="8">
      <t>シタ</t>
    </rPh>
    <phoneticPr fontId="10"/>
  </si>
  <si>
    <t>Ⅳ-58行</t>
    <phoneticPr fontId="10"/>
  </si>
  <si>
    <t xml:space="preserve">⑳EX </t>
  </si>
  <si>
    <t>No.142</t>
  </si>
  <si>
    <t xml:space="preserve">
Ⅳ-67行
</t>
    <phoneticPr fontId="10"/>
  </si>
  <si>
    <t xml:space="preserve">138 </t>
  </si>
  <si>
    <t>No.143</t>
  </si>
  <si>
    <t xml:space="preserve">
Ⅳ-68行
</t>
    <phoneticPr fontId="10"/>
  </si>
  <si>
    <t xml:space="preserve">139 </t>
  </si>
  <si>
    <t>以下について、詳細説明欄の記載及び証跡資料により確認できた
・災害等により通常事業の継続が困難または事業を縮小せざるを得ない場合を想定した事業の優先順位を設定し、書面化されていることは、「○○資料」を確認
・優先順位がお客さま本位の内容となっていることは、「○○資料」を確認</t>
  </si>
  <si>
    <t>No.144</t>
  </si>
  <si>
    <t>Ⅳ-73行</t>
    <phoneticPr fontId="10"/>
  </si>
  <si>
    <t xml:space="preserve">140 </t>
  </si>
  <si>
    <t>以下について、詳細説明欄の記載及び証跡資料により確認できた
・事業の優先順位、提供サービスレベル、復旧目標時期、代替策が全て規定されていることは、「○○資料」P○を確認
・有効に機能するか定期的に見直していることは、「○○資料」を確認</t>
  </si>
  <si>
    <r>
      <t xml:space="preserve">個人情報を管理しているシステムについて、災害時でも有効に機能するバックアップシステムがある
</t>
    </r>
    <r>
      <rPr>
        <sz val="11"/>
        <color rgb="FF0000FF"/>
        <rFont val="Meiryo UI"/>
        <family val="3"/>
        <charset val="128"/>
      </rPr>
      <t>※該当システムがない場合は「3.対象外」を選択</t>
    </r>
    <rPh sb="47" eb="49">
      <t>ガイトウ</t>
    </rPh>
    <rPh sb="56" eb="58">
      <t>バアイ</t>
    </rPh>
    <rPh sb="62" eb="65">
      <t>タイショウガイ</t>
    </rPh>
    <rPh sb="67" eb="69">
      <t>センタク</t>
    </rPh>
    <phoneticPr fontId="10"/>
  </si>
  <si>
    <t>No.145</t>
  </si>
  <si>
    <t>Ⅳ-74行</t>
  </si>
  <si>
    <t xml:space="preserve">141 </t>
  </si>
  <si>
    <t>以下について、詳細説明欄の記載及び証跡資料により確認できた
・通常使用するシステムが停止あるいは破損した際に当該システムが管理する個人情報が保全され、バックアップシステムを用いてお客さま対応において基本的な業務が可能な仕組みがあることは、「○○資料」P○を確認
・バックアップシステムが別ロケーションで管理されていることは、「○○資料」および詳細説明欄の記載にて確認</t>
  </si>
  <si>
    <t>No.145
下</t>
    <rPh sb="7" eb="8">
      <t>シタ</t>
    </rPh>
    <phoneticPr fontId="10"/>
  </si>
  <si>
    <t>Ⅳ-75行</t>
    <phoneticPr fontId="10"/>
  </si>
  <si>
    <t xml:space="preserve">㉑EX </t>
  </si>
  <si>
    <t>★―</t>
    <phoneticPr fontId="10"/>
  </si>
  <si>
    <t>集計行</t>
    <rPh sb="0" eb="3">
      <t>シュウケイギョウ</t>
    </rPh>
    <phoneticPr fontId="10"/>
  </si>
  <si>
    <t xml:space="preserve">142 </t>
  </si>
  <si>
    <t>No.146</t>
  </si>
  <si>
    <t>Ⅳ-84行</t>
    <phoneticPr fontId="10"/>
  </si>
  <si>
    <t>以下について、詳細説明欄の記載及び証跡資料により確認できた
・必要帳簿の種類として、事業報告書、帳簿書類が定められていることは、「○○資料」P○を確認
・事業報告書および帳簿書類の作成部署、作成手順は、「○○資料」P○を確認
・帳簿書類について、事業所毎に備え付けることは、「○○資料」を確認
・帳簿書類について、保険契約締結日から5年間保存とすることは、「○○資料」を確認</t>
    <rPh sb="42" eb="44">
      <t>ジギョウ</t>
    </rPh>
    <rPh sb="44" eb="47">
      <t>ホウコクショ</t>
    </rPh>
    <rPh sb="48" eb="52">
      <t>チョウボショルイ</t>
    </rPh>
    <rPh sb="53" eb="54">
      <t>サダ</t>
    </rPh>
    <phoneticPr fontId="10"/>
  </si>
  <si>
    <t>No.147</t>
  </si>
  <si>
    <t>Ⅳ-85行</t>
  </si>
  <si>
    <t xml:space="preserve">143 </t>
  </si>
  <si>
    <t>No.148</t>
  </si>
  <si>
    <t>Ⅳ-86行</t>
  </si>
  <si>
    <t xml:space="preserve">144 </t>
  </si>
  <si>
    <t xml:space="preserve">㉒EX </t>
  </si>
  <si>
    <t xml:space="preserve">145 </t>
  </si>
  <si>
    <t>No.149</t>
  </si>
  <si>
    <t>Ⅳ-95行</t>
    <phoneticPr fontId="10"/>
  </si>
  <si>
    <t>以下について、詳細説明欄の記載及び証跡資料により確認できた
・共同募集の定義は、「○○資料」P○を確認
・共同募集時の一連の募集行為の分担の考え方は、「○○資料」P○を確認
・共同募集時の顧客への説明義務等は、「○○資料」P○を確認</t>
  </si>
  <si>
    <t>No.150</t>
  </si>
  <si>
    <t>Ⅳ-96行</t>
  </si>
  <si>
    <t xml:space="preserve">146 </t>
  </si>
  <si>
    <t>以下について、詳細説明欄の記載及び証跡資料により確認できた
・共同募集先と業務範囲を定めた契約を締結していることは、「○○資料」を確認
・共同募集先に対して契約書等に定められた業務の範囲で募集が行われていること等を確認していることは、「○○資料」を確認</t>
  </si>
  <si>
    <t xml:space="preserve">㉓EX </t>
  </si>
  <si>
    <t xml:space="preserve">147 </t>
  </si>
  <si>
    <t>No.151</t>
  </si>
  <si>
    <t>Ⅳ-105行</t>
    <phoneticPr fontId="10"/>
  </si>
  <si>
    <t>以下について、詳細説明欄の記載及び証跡資料により確認できた
・契約締結前にチェックシート等により募集関連行為先の適切性を確認することは、「○○資料」P○を確認
・契約締結にあたってはコンプライアンス部門等の管理部門あるいは管理担当者の承認を得ることは、「○○資料」P○を確認</t>
  </si>
  <si>
    <t xml:space="preserve">148 </t>
  </si>
  <si>
    <t>No.152</t>
  </si>
  <si>
    <t>Ⅳ-106行</t>
  </si>
  <si>
    <t>148 148-1</t>
  </si>
  <si>
    <t>以下について、詳細説明欄の記載及び証跡資料により確認できた
・保険募集行為又は特別利益の提供等の募集規制の潜脱につながる行為が行われていないかという視点でモニタリングを行うことは、「○○資料」P○を確認
・運営する比較サイト等の商品情報の提供を主たる目的としたサービスにおいて、誤った商品説明や特定商品の不適切な評価など、保険募集人が募集行為を行う際に顧客の正しい商品理解を妨げるおそれのある行為を行っていないかという視点でモニタリングを行うことは、「○○資料」P○を確認
・個人情報の第三者への提供に係る顧客同意の取得などの手続が個人情報の保護に関する法律等に基づき、適切に行われているかという視点でモニタリングを行うことは、「○○資料」P○を確認</t>
  </si>
  <si>
    <t>No.155</t>
  </si>
  <si>
    <t>Ⅳ-109行</t>
  </si>
  <si>
    <t>148 148-2</t>
  </si>
  <si>
    <t>No.157</t>
  </si>
  <si>
    <t>Ⅳ-111行</t>
  </si>
  <si>
    <t>148 148-3</t>
  </si>
  <si>
    <t xml:space="preserve">149 </t>
  </si>
  <si>
    <t>No.153</t>
    <phoneticPr fontId="10"/>
  </si>
  <si>
    <t>Ⅳ-107行</t>
    <phoneticPr fontId="10"/>
  </si>
  <si>
    <t>149 149-1</t>
  </si>
  <si>
    <t>No.154</t>
    <phoneticPr fontId="10"/>
  </si>
  <si>
    <t>Ⅳ-108行</t>
    <phoneticPr fontId="10"/>
  </si>
  <si>
    <t>149 149-2</t>
  </si>
  <si>
    <t xml:space="preserve">㉔EX </t>
  </si>
  <si>
    <t xml:space="preserve">150 </t>
  </si>
  <si>
    <t>No.158</t>
  </si>
  <si>
    <t>Ⅳ-120行</t>
    <phoneticPr fontId="10"/>
  </si>
  <si>
    <t>150 150-1</t>
  </si>
  <si>
    <t>以下について、詳細説明欄の記載及び証跡資料により確認できた
・フランチャイジーに対し、募集を中心とした教育の実施、販売状況の管理、状況に応じて指導する旨が全て契約書に定められていることは、「○○資料」を確認
・フランチャイジーに対し、募集を中心とした教育の実施、販売状況の管理、状況に応じて指導することが規定化されていることは、「○○資料」P○を確認</t>
  </si>
  <si>
    <t>No.160</t>
  </si>
  <si>
    <t>Ⅳ-122行</t>
  </si>
  <si>
    <t>150 150-3</t>
  </si>
  <si>
    <t>以下について、詳細説明欄の記載及び証跡資料により確認できた
・募集を中心とした教育を行っていることについて指導・モニタリングをしていることは、「○○資料」を確認
・販売状況を管理していることについて指導・モニタリングをしていることは、「○○資料」を確認
・商号を使用する場合に別法人である旨や商品ラインナップの違いを説明することについて指導・モニタリングをしていることは、「○○資料」を確認</t>
    <rPh sb="42" eb="43">
      <t>オコナ</t>
    </rPh>
    <phoneticPr fontId="10"/>
  </si>
  <si>
    <t>No.161</t>
  </si>
  <si>
    <t>Ⅳ-123行</t>
  </si>
  <si>
    <t>150 150-4</t>
  </si>
  <si>
    <t>No.163</t>
    <phoneticPr fontId="10"/>
  </si>
  <si>
    <t xml:space="preserve">
Ⅳ-129行
</t>
    <phoneticPr fontId="10"/>
  </si>
  <si>
    <t xml:space="preserve">151 </t>
  </si>
  <si>
    <t xml:space="preserve">152 </t>
  </si>
  <si>
    <r>
      <t xml:space="preserve">フランチャイジーの対応について、以下の事項を行っている
</t>
    </r>
    <r>
      <rPr>
        <sz val="11"/>
        <color rgb="FF0000FF"/>
        <rFont val="Meiryo UI"/>
        <family val="3"/>
        <charset val="128"/>
      </rPr>
      <t>※全て「1.はい」であれば達成</t>
    </r>
    <phoneticPr fontId="10"/>
  </si>
  <si>
    <t>No.164</t>
    <phoneticPr fontId="10"/>
  </si>
  <si>
    <t>Ⅳ-139行</t>
    <phoneticPr fontId="10"/>
  </si>
  <si>
    <t>152 152-1</t>
  </si>
  <si>
    <t>No.165</t>
    <phoneticPr fontId="10"/>
  </si>
  <si>
    <t>Ⅳ-140行</t>
  </si>
  <si>
    <t>152 152-2</t>
  </si>
  <si>
    <t>No.166</t>
    <phoneticPr fontId="10"/>
  </si>
  <si>
    <t>Ⅳ-141行</t>
  </si>
  <si>
    <t>152 152-3</t>
  </si>
  <si>
    <t>以下について、詳細説明欄の記載及び証跡資料により確認できた
・フランチャイザーの監査の結果や会議・研修の内容は、「○○資料」を確認
・監査結果や研修内容等を必要に応じて社内に共有していることは、「○○資料」を確認</t>
  </si>
  <si>
    <t xml:space="preserve">153 </t>
  </si>
  <si>
    <r>
      <t xml:space="preserve">テレマーケティング実施時の対応について、以下の事項を行っている
</t>
    </r>
    <r>
      <rPr>
        <sz val="11"/>
        <color rgb="FF0000FF"/>
        <rFont val="Meiryo UI"/>
        <family val="3"/>
        <charset val="128"/>
      </rPr>
      <t>※全て「1.はい」であれば達成</t>
    </r>
    <phoneticPr fontId="10"/>
  </si>
  <si>
    <t>No.167</t>
    <phoneticPr fontId="10"/>
  </si>
  <si>
    <t>Ⅳ-155行</t>
    <phoneticPr fontId="10"/>
  </si>
  <si>
    <t>153 153-1</t>
  </si>
  <si>
    <t>以下について、詳細説明欄の記載及び証跡資料により確認できた
・説明すべき内容を定めたトークスクリプト等が整備されていることは、「○○資料」を確認
・トークスクリプト等の徹底に向け、教育・研修が行われていることは、「○○資料」を確認</t>
  </si>
  <si>
    <t>No.168</t>
  </si>
  <si>
    <t>Ⅳ-156行</t>
  </si>
  <si>
    <t>153 153-2</t>
  </si>
  <si>
    <t>以下について、詳細説明欄の記載及び証跡資料により確認できた
・お客さまから今後の電話を拒否する旨の意向があった場合、今後の電話を行わない旨は、「○○資料」P○を確認
・規程・マニュアルの内容が教育・研修等により徹底されていることは、「○○資料」を確認
・拒否する旨の意向を示したお客さまの管理ができていることは、「○○資料」を確認</t>
  </si>
  <si>
    <t>No.169</t>
  </si>
  <si>
    <t>Ⅳ-157行</t>
  </si>
  <si>
    <t>153 153-3</t>
  </si>
  <si>
    <t>以下について、詳細説明欄の記載及び証跡資料により確認できた
・トークスクリプトを新設、変更の際に、社内の募集管理部門に確認・承認を行う旨は、「○○資料」P○を確認
・同様にトークスクリプトを新設、変更の際に、対象保険会社の確認・承認を行う旨は、「○○資料」P○を確認</t>
  </si>
  <si>
    <t>No.170</t>
  </si>
  <si>
    <t>Ⅳ-158行</t>
  </si>
  <si>
    <t>153 153-4</t>
  </si>
  <si>
    <t>以下について、詳細説明欄の記載及び証跡資料により確認できた
・通話記録が全て保存されていることは、「○○資料」を確認
・お客さまの意向や申出が管理されていることは、「○○資料」を確認</t>
  </si>
  <si>
    <t>No.171</t>
  </si>
  <si>
    <t>Ⅳ-159行</t>
  </si>
  <si>
    <t>153 153-5</t>
  </si>
  <si>
    <t>No.172</t>
    <phoneticPr fontId="10"/>
  </si>
  <si>
    <t xml:space="preserve">
Ⅳ-164行
</t>
    <phoneticPr fontId="10"/>
  </si>
  <si>
    <t xml:space="preserve">154 </t>
  </si>
  <si>
    <t>以下について、詳細説明欄の記載及び証跡資料により確認できた
・応対フローの改善・指導、好取組みについて社内に共有する仕組みがあることは、「○○資料」P○を確認
・過去１年以内に共有した実績があることは、「○○資料」を確認</t>
  </si>
  <si>
    <t>No.172
下</t>
    <rPh sb="7" eb="8">
      <t>シタ</t>
    </rPh>
    <phoneticPr fontId="10"/>
  </si>
  <si>
    <t xml:space="preserve">
Ⅳ-165行
</t>
    <phoneticPr fontId="10"/>
  </si>
  <si>
    <t xml:space="preserve">㉗EX </t>
  </si>
  <si>
    <t>No.173</t>
    <phoneticPr fontId="10"/>
  </si>
  <si>
    <t>Ⅳ-174行</t>
    <phoneticPr fontId="10"/>
  </si>
  <si>
    <t xml:space="preserve">155 </t>
  </si>
  <si>
    <t>No.174</t>
  </si>
  <si>
    <t>Ⅳ-175行</t>
  </si>
  <si>
    <t xml:space="preserve">156 </t>
  </si>
  <si>
    <t>No.175</t>
  </si>
  <si>
    <t>Ⅳ-176行</t>
  </si>
  <si>
    <t xml:space="preserve">157 </t>
  </si>
  <si>
    <t>No.176</t>
  </si>
  <si>
    <t>Ⅳ-177行</t>
  </si>
  <si>
    <t xml:space="preserve">158 </t>
  </si>
  <si>
    <t>以下について、詳細説明欄の記載及び証跡資料により確認できた
・保険募集管理業務を主管する者として業務管理責任者が配置されていることは、「○○資料」P○を確認
・変更があった場合には保険会社に報告していることは、「○○資料」を確認</t>
  </si>
  <si>
    <t>No.177</t>
  </si>
  <si>
    <t>Ⅳ-178行</t>
  </si>
  <si>
    <t xml:space="preserve">159 </t>
  </si>
  <si>
    <t>以下について、詳細説明欄の記載及び証跡資料により確認できた
・教育および研修を推進する者として、教育責任者が配置されていることは、「○○資料」P○を確認
・変更があった場合には保険会社に報告していることは、「○○資料」を確認</t>
  </si>
  <si>
    <t>No.178</t>
  </si>
  <si>
    <t>Ⅳ-179行</t>
  </si>
  <si>
    <t xml:space="preserve">160 </t>
  </si>
  <si>
    <t>No.179</t>
  </si>
  <si>
    <t>Ⅳ-180行</t>
  </si>
  <si>
    <t xml:space="preserve">161 </t>
  </si>
  <si>
    <r>
      <t xml:space="preserve">全募集人が使用人等の要件（※）を充足し、監査役等にも該当しない
</t>
    </r>
    <r>
      <rPr>
        <sz val="11"/>
        <color rgb="FF0000FF"/>
        <rFont val="Meiryo UI"/>
        <family val="3"/>
        <charset val="128"/>
      </rPr>
      <t>※代理店から保険募集に関し適切な教育・管理・指導を受けていることに加えて、代理店の事務所に勤務し、かつ、代理店の指揮監督・命令のもとで保険募集を行う者（労働関係法規に基づく「雇用」「派遣」「出向」）</t>
    </r>
    <phoneticPr fontId="10"/>
  </si>
  <si>
    <t>No.180</t>
  </si>
  <si>
    <t>Ⅳ-181行</t>
  </si>
  <si>
    <t xml:space="preserve">162 </t>
  </si>
  <si>
    <t>以下について、詳細説明欄の記載及び証跡資料により確認できた
・募集人の所属事務所が管理されていることは、「○○資料」を確認
・募集人の中に監査役等が含まれていないことは、「○○資料」を確認</t>
  </si>
  <si>
    <t>No.181</t>
  </si>
  <si>
    <t>Ⅳ-182行</t>
  </si>
  <si>
    <t xml:space="preserve">163 </t>
  </si>
  <si>
    <t>――</t>
    <phoneticPr fontId="10"/>
  </si>
  <si>
    <t>Ⅳ-183行</t>
  </si>
  <si>
    <t xml:space="preserve">164 </t>
  </si>
  <si>
    <t>No.182</t>
  </si>
  <si>
    <t>Ⅳ-184行</t>
  </si>
  <si>
    <t>以下について、詳細説明欄の記載及び証跡資料により確認できた
・当該保険募集人が使用する「氏名（旧姓）」と「生命保険協会の募集人登録システム上の氏名（新姓）」が併記された管理簿等を整備していることは、「○○資料」を確認
・お客さま等からの苦情や照会等を受ける自社内の所属・担当者と共有していることは、「○○資料」を確認</t>
  </si>
  <si>
    <t>No.183</t>
  </si>
  <si>
    <t>Ⅳ-185行</t>
  </si>
  <si>
    <t xml:space="preserve">165 </t>
  </si>
  <si>
    <t>以下について、詳細説明欄の記載及び証跡資料により確認できた
・募集人登録事項の変更を代申会社へ報告していることは、「○○資料」を確認
・代申会社への報告漏れ、報告遅延がないことは「○○資料」を確認</t>
  </si>
  <si>
    <t>No.185</t>
  </si>
  <si>
    <t>Ⅳ-187行</t>
  </si>
  <si>
    <t xml:space="preserve">166 </t>
  </si>
  <si>
    <t>以下について、詳細説明欄の記載及び証跡資料により確認できた
・社保加入対象者の場合は、採用直後から社会保険に加入していることは、「○○資料」を確認
・給与支払が4~6月のみ意図的に低位でないことは、「○○資料」を確認
・意図的に社会保険対象外の期間を設けていないことは、「○○資料」を確認
・社保加入対象外となる短時間勤務者において勤務時間を把握していることは、「○○資料」を確認</t>
  </si>
  <si>
    <t>No.185
下</t>
    <rPh sb="7" eb="8">
      <t>シタ</t>
    </rPh>
    <phoneticPr fontId="10"/>
  </si>
  <si>
    <t xml:space="preserve">
Ⅳ-192行
</t>
    <phoneticPr fontId="10"/>
  </si>
  <si>
    <t xml:space="preserve">㉘EX </t>
  </si>
  <si>
    <r>
      <t xml:space="preserve">不適切事案（※）発生時の報告主体・フロー・対応手順・態勢を規定している（代理店内での報告態勢、代理店から保険会社への報告態勢）
</t>
    </r>
    <r>
      <rPr>
        <sz val="11"/>
        <color rgb="FF0000FF"/>
        <rFont val="Meiryo UI"/>
        <family val="3"/>
        <charset val="128"/>
      </rPr>
      <t>※不適切事案とは以下の事案（以降の設問も同様）
・代理店内で発覚した法令等違反行為またはその疑いがある事案
・代理店内で発覚した個人情報の漏えい事案
・代理店内で発覚したサイバー事案（外部からのサイバー攻撃の予告がなされ、業務に影響を及ぼす可能性が高いと認められる事案を含む）</t>
    </r>
    <rPh sb="156" eb="158">
      <t>ガイブ</t>
    </rPh>
    <phoneticPr fontId="10"/>
  </si>
  <si>
    <t>No.186</t>
  </si>
  <si>
    <t xml:space="preserve">
Ⅳ-201行
</t>
    <phoneticPr fontId="10"/>
  </si>
  <si>
    <t xml:space="preserve">167 </t>
  </si>
  <si>
    <t>以下について、詳細説明欄の記載及び証跡資料により確認できた
・代理店内で発覚した法令等違反行為またはその疑いがある事案の報告先・フロー・担当部門の対応手順等の態勢は、「○○資料」P○を確認
・代理店内で発覚した個人情報の漏えい事案の報告先・フロー・担当部門の対応手順等の態勢は、「○○資料」P○を確認
・代理店内で発覚したサイバー事案の報告先・フロー・担当部門の対応手順等の態勢は、「○○資料」P○を確認</t>
    <rPh sb="68" eb="70">
      <t>タントウ</t>
    </rPh>
    <rPh sb="70" eb="72">
      <t>ブモン</t>
    </rPh>
    <rPh sb="77" eb="78">
      <t>トウ</t>
    </rPh>
    <rPh sb="185" eb="186">
      <t>トウ</t>
    </rPh>
    <phoneticPr fontId="10"/>
  </si>
  <si>
    <t>No.187</t>
  </si>
  <si>
    <t>Ⅳ-202行</t>
  </si>
  <si>
    <t xml:space="preserve">168 </t>
  </si>
  <si>
    <t>No.188</t>
  </si>
  <si>
    <t>Ⅳ-203行</t>
  </si>
  <si>
    <t xml:space="preserve">169 </t>
  </si>
  <si>
    <t>以下について、詳細説明欄の記載及び証跡資料「○○資料」P○により確認できた
・営業部門から独立した組織として法令等遵守責任者を任命し、担当部署を明記していること</t>
    <rPh sb="63" eb="65">
      <t>ニンメイ</t>
    </rPh>
    <rPh sb="72" eb="74">
      <t>メイキ</t>
    </rPh>
    <phoneticPr fontId="10"/>
  </si>
  <si>
    <t>No.189</t>
  </si>
  <si>
    <t>Ⅳ-204行</t>
  </si>
  <si>
    <t xml:space="preserve">170 </t>
  </si>
  <si>
    <t>No.190</t>
  </si>
  <si>
    <t>Ⅳ-205行</t>
  </si>
  <si>
    <t xml:space="preserve">171 </t>
  </si>
  <si>
    <t>No.191</t>
  </si>
  <si>
    <t>Ⅳ-206行</t>
  </si>
  <si>
    <t xml:space="preserve">172 </t>
  </si>
  <si>
    <r>
      <t xml:space="preserve">不適切事案が発生後、規程に沿った対応を行い経営層・保険会社への報告が迅速（遅くとも１週間以内に第一報）に行われている
</t>
    </r>
    <r>
      <rPr>
        <sz val="11"/>
        <color rgb="FF0000FF"/>
        <rFont val="Meiryo UI"/>
        <family val="3"/>
        <charset val="128"/>
      </rPr>
      <t>※前年度以降、該当事案が発生していない場合は「3.対象外」を選択</t>
    </r>
    <rPh sb="60" eb="63">
      <t>ゼンネンド</t>
    </rPh>
    <rPh sb="63" eb="65">
      <t>イコウ</t>
    </rPh>
    <rPh sb="66" eb="68">
      <t>ガイトウ</t>
    </rPh>
    <rPh sb="68" eb="70">
      <t>ジアン</t>
    </rPh>
    <rPh sb="71" eb="73">
      <t>ハッセイ</t>
    </rPh>
    <rPh sb="78" eb="80">
      <t>バアイ</t>
    </rPh>
    <rPh sb="84" eb="87">
      <t>タイショウガイ</t>
    </rPh>
    <rPh sb="89" eb="91">
      <t>センタク</t>
    </rPh>
    <phoneticPr fontId="10"/>
  </si>
  <si>
    <t>No.192</t>
  </si>
  <si>
    <t>Ⅳ-207行</t>
  </si>
  <si>
    <t xml:space="preserve">173 </t>
  </si>
  <si>
    <t>以下について、詳細説明欄の記載及び証跡資料により確認できた
・経営層への報告が遅滞なく行われていることは、「○○資料」を確認
・不適切事案の対象の保険会社への報告が遅滞なく行われていることは、「○○資料」を確認</t>
  </si>
  <si>
    <t>No.193</t>
  </si>
  <si>
    <t>Ⅳ-208行</t>
  </si>
  <si>
    <t xml:space="preserve">174 </t>
  </si>
  <si>
    <t>以下について、詳細説明欄の記載及び証跡資料により確認できた
・不適切事案惹起時の罰則が定められていることは「○○資料」P○を確認
・事案の軽重に応じた罰則が定められていることは、「○○資料」P○を確認
・罰則を決定するプロセスは、「○○資料」P○を確認</t>
  </si>
  <si>
    <t>No.194</t>
  </si>
  <si>
    <t>Ⅳ-209行</t>
  </si>
  <si>
    <t xml:space="preserve">175 </t>
  </si>
  <si>
    <t>以下について、詳細説明欄の記載及び証跡資料により確認できた
・懲戒処分の是非の妥当性を規程に定められた責任者が判断の上、懲戒処分を行っていることは、「○○資料」を確認
・過去の懲戒処分を行った事案を一覧管理していることは、「○○資料」を確認</t>
  </si>
  <si>
    <t>No.195</t>
  </si>
  <si>
    <t>Ⅳ-210行</t>
  </si>
  <si>
    <t xml:space="preserve">176 </t>
  </si>
  <si>
    <t>以下について、詳細説明欄の記載及び証跡資料により確認できた
・発生した不適切事案に対する原因分析、再発防止策の策定が行われていることは、「○○資料」を確認
・不適切事案の内容、原因、再発防止策が経営層の出席する会議等で共有されていることは、「○○資料」を確認
・惹起所属や惹起者に対し、再発防止教育・再発防止策を実施し、改善状況を確認していることは、「○○資料」を確認</t>
  </si>
  <si>
    <t>No.196</t>
  </si>
  <si>
    <t>Ⅳ-211行</t>
  </si>
  <si>
    <t xml:space="preserve">177 </t>
  </si>
  <si>
    <t>No.197</t>
  </si>
  <si>
    <t>Ⅳ-216行</t>
    <phoneticPr fontId="10"/>
  </si>
  <si>
    <t xml:space="preserve">178 </t>
  </si>
  <si>
    <t>以下について、詳細説明欄の記載及び証跡資料により確認できた
・独立性が担保された内部通報制度となっていることは、「○○資料」を確認
・内部通報制度を全従業員に周知するための取組みは、「○○資料」を確認</t>
  </si>
  <si>
    <r>
      <t xml:space="preserve">内部通報の状況を適切な責任者（経営層等）に共有化し、改善策が取られている
</t>
    </r>
    <r>
      <rPr>
        <sz val="11"/>
        <color rgb="FF0000FF"/>
        <rFont val="Meiryo UI"/>
        <family val="3"/>
        <charset val="128"/>
      </rPr>
      <t>※前年度以降、該当事案が発生していない場合は「3.対象外」を選択</t>
    </r>
    <phoneticPr fontId="10"/>
  </si>
  <si>
    <t>No.198</t>
  </si>
  <si>
    <t>Ⅳ-217行</t>
  </si>
  <si>
    <t xml:space="preserve">179 </t>
  </si>
  <si>
    <t>以下について、詳細説明欄の記載及び証跡資料により確認できた
・内部通報の状況が経営層に報告されていることは、「○○資料」を確認
・内部通報の内容に応じた改善策が実施されていることは、「○○資料」を確認</t>
  </si>
  <si>
    <t>No.198
下</t>
    <rPh sb="7" eb="8">
      <t>シタ</t>
    </rPh>
    <phoneticPr fontId="10"/>
  </si>
  <si>
    <t>Ⅳ-218行</t>
    <phoneticPr fontId="10"/>
  </si>
  <si>
    <t xml:space="preserve">㉙EX </t>
  </si>
  <si>
    <t>No.199</t>
  </si>
  <si>
    <t>Ⅳ-227行</t>
    <phoneticPr fontId="10"/>
  </si>
  <si>
    <t xml:space="preserve">180 </t>
  </si>
  <si>
    <t>以下について、詳細説明欄の記載及び証跡資料により確認できた
・有給休暇の取得勧奨が行われていることは、「○○資料」を確認
・有給休暇の取得状況の把握ができていることは、「○○資料」を確認
・全従業員が年５日の有給休暇の取得を行っていることは、「○○資料」および詳細説明欄の記載にて確認</t>
  </si>
  <si>
    <t>No.200</t>
  </si>
  <si>
    <t>Ⅳ-228行</t>
  </si>
  <si>
    <t xml:space="preserve">181 </t>
  </si>
  <si>
    <t>以下について、詳細説明欄の記載及び証跡資料により確認できた
・時間外勤務の状況が把握できることは、「○○資料」を確認
・36協定を超過（懸念を含む）する時間外労働を行っている場合、指導を行っていることは、「○○資料」を確認</t>
  </si>
  <si>
    <t>No.201</t>
  </si>
  <si>
    <t>Ⅳ-229行</t>
  </si>
  <si>
    <t xml:space="preserve">182 </t>
  </si>
  <si>
    <t>原則として全従業員が定期健康診断を受診していることは、「○○資料」および詳細説明欄の記載にて確認
【または】
以下について、詳細説明欄の記載及び証跡資料により確認できた
・健康経営優良法人の認定を取得していることは、「○○資料」を確認
・認定が有効期限切れとなっていないことは、「○○資料」を確認
・全従業員が定期健康診断を受診している旨は、詳細説明欄の記載を確認</t>
    <rPh sb="0" eb="2">
      <t>ゲンソク</t>
    </rPh>
    <rPh sb="86" eb="88">
      <t>ケンコウ</t>
    </rPh>
    <rPh sb="88" eb="90">
      <t>ケイエイ</t>
    </rPh>
    <rPh sb="90" eb="92">
      <t>ユウリョウ</t>
    </rPh>
    <rPh sb="92" eb="94">
      <t>ホウジン</t>
    </rPh>
    <rPh sb="95" eb="97">
      <t>ニンテイ</t>
    </rPh>
    <rPh sb="119" eb="121">
      <t>ニンテイ</t>
    </rPh>
    <rPh sb="177" eb="179">
      <t>キサイ</t>
    </rPh>
    <phoneticPr fontId="10"/>
  </si>
  <si>
    <t>No.202</t>
  </si>
  <si>
    <t>Ⅳ-230行</t>
  </si>
  <si>
    <t xml:space="preserve">183 </t>
  </si>
  <si>
    <t>以下について、詳細説明欄の記載及び証跡資料により確認できた
・就業規則があることは、「○○資料」を確認
・給与・賃金規程があることは、「○○資料」を確認</t>
  </si>
  <si>
    <t>No.203</t>
  </si>
  <si>
    <t>Ⅳ-231行</t>
  </si>
  <si>
    <t xml:space="preserve">184 </t>
  </si>
  <si>
    <t>以下について、詳細説明欄の記載及び証跡資料により確認できた
・勤怠管理について本人の報告のみならず、管理者による承認がされていることは、「○○資料」を確認
・勤怠担当部門による毎月の確認が行われていることは、「○○資料」を確認</t>
  </si>
  <si>
    <t>No.204</t>
  </si>
  <si>
    <t>Ⅳ-232行</t>
  </si>
  <si>
    <t xml:space="preserve">185 </t>
  </si>
  <si>
    <t>No.205</t>
  </si>
  <si>
    <t>Ⅳ-233行</t>
  </si>
  <si>
    <t xml:space="preserve">186 </t>
  </si>
  <si>
    <t>以下について、詳細説明欄の記載及び証跡資料により確認できた
・時間外勤務の上限（目標）が定められていることは、「○○資料」P○を確認
・時間外勤務の上限（目標）が社内に周知されていることは、「○○資料」を確認</t>
  </si>
  <si>
    <t>No.206</t>
  </si>
  <si>
    <t>Ⅳ-238行</t>
    <phoneticPr fontId="10"/>
  </si>
  <si>
    <t xml:space="preserve">187 </t>
  </si>
  <si>
    <t>以下について、詳細説明欄の記載及び証跡資料により確認できた
・経営理念が策定されていることは、「○○資料」を確認
・経営理念が周知されていることは、「○○資料」を確認
・経営理念が徹底されていることは、「○○資料」を確認</t>
  </si>
  <si>
    <t>No.207</t>
  </si>
  <si>
    <t>Ⅳ-239行</t>
  </si>
  <si>
    <t xml:space="preserve">188 </t>
  </si>
  <si>
    <t>以下について、詳細説明欄の記載及び証跡資料により確認できた
・数値のみの販売計画ではなく、代理店の発展に向けた具体的な施策を定めた経営計画が策定されていることは、「○○資料」を確認
・経営計画が周知されていることは、「○○資料」を確認
・経営計画が徹底されていることは、「○○資料」を確認</t>
  </si>
  <si>
    <t>No.208</t>
  </si>
  <si>
    <t>Ⅳ-240行</t>
  </si>
  <si>
    <t xml:space="preserve">189 </t>
  </si>
  <si>
    <t>以下について、詳細説明欄の記載及び証跡資料により確認できた
・お客さま本位の業務運営が策定されていることは、「○○資料」を確認
・お客さま本位の業務運営が周知されていることは、「○○資料」を確認
・お客さま本位の業務運営に基づく取組みの実施状況についてモニタリングを行い、適宜改善・改革を図っていることは、「○○資料」を確認</t>
  </si>
  <si>
    <t>No.209</t>
  </si>
  <si>
    <t>Ⅳ-241行</t>
  </si>
  <si>
    <t xml:space="preserve">190 </t>
  </si>
  <si>
    <t>以下について、詳細説明欄の記載及び証跡資料により確認できた
・経営計画について、 経営会議等でモニタリングの状況を報告していることは、「○○資料」を確認
・適宜取組みの改善・改革を図っていることは、「○○資料」を確認</t>
  </si>
  <si>
    <t>No.210</t>
  </si>
  <si>
    <t>Ⅳ-242行</t>
  </si>
  <si>
    <t xml:space="preserve">191 </t>
  </si>
  <si>
    <t>No.210
下</t>
    <rPh sb="7" eb="8">
      <t>シタ</t>
    </rPh>
    <phoneticPr fontId="10"/>
  </si>
  <si>
    <t>Ⅳ-243行</t>
    <phoneticPr fontId="10"/>
  </si>
  <si>
    <t xml:space="preserve">㉚EX </t>
  </si>
  <si>
    <t>①意向把握・確認義務</t>
    <phoneticPr fontId="10"/>
  </si>
  <si>
    <t>②情報提供義務（重要事項説明）</t>
    <phoneticPr fontId="10"/>
  </si>
  <si>
    <t>③情報提供義務（比較推奨販売）</t>
    <phoneticPr fontId="10"/>
  </si>
  <si>
    <t>④募集時の禁止行為・著しく不適当な行為</t>
    <phoneticPr fontId="10"/>
  </si>
  <si>
    <t>⑤特定保険契約募集に関するルール</t>
    <phoneticPr fontId="10"/>
  </si>
  <si>
    <t>⑥高齢者募集ルール</t>
    <phoneticPr fontId="10"/>
  </si>
  <si>
    <t>⑦お客さまの利便性向上に向けた態勢整備状況</t>
    <phoneticPr fontId="10"/>
  </si>
  <si>
    <t>⑧早期消滅</t>
    <phoneticPr fontId="10"/>
  </si>
  <si>
    <t>⑨募集資料等の適切な管理</t>
    <phoneticPr fontId="10"/>
  </si>
  <si>
    <t>⑩勧誘方針・お客さま本位の業務運営に係る方針</t>
    <phoneticPr fontId="10"/>
  </si>
  <si>
    <t>⑪募集人教育</t>
    <phoneticPr fontId="10"/>
  </si>
  <si>
    <t>⑫アフターフォロー時の顧客対応態勢の整備</t>
    <phoneticPr fontId="10"/>
  </si>
  <si>
    <t>⑬お褒めの言葉も含めたお客さまの声・苦情管理態勢の整備（募集時／募集時以外含む）</t>
    <phoneticPr fontId="10"/>
  </si>
  <si>
    <t>⑭顧客情報の適切な管理</t>
    <phoneticPr fontId="10"/>
  </si>
  <si>
    <t>⑮継続率の把握</t>
    <phoneticPr fontId="10"/>
  </si>
  <si>
    <t>⑯個人情報保護に係る態勢の整備</t>
    <phoneticPr fontId="10"/>
  </si>
  <si>
    <t>⑰個人情報保護に係るシステム面の整備</t>
    <phoneticPr fontId="10"/>
  </si>
  <si>
    <t>⑱適切な業務（会社）運営</t>
    <phoneticPr fontId="10"/>
  </si>
  <si>
    <t>⑲ディスクロージャーの適切な配備</t>
    <phoneticPr fontId="10"/>
  </si>
  <si>
    <t>⑳自己点検・内部監査</t>
    <phoneticPr fontId="10"/>
  </si>
  <si>
    <t>㉑業務継続計画(BCP)の策定</t>
    <phoneticPr fontId="10"/>
  </si>
  <si>
    <t>㉒【該当社のみ】規模が大きい特定保険募集人の対応</t>
    <phoneticPr fontId="10"/>
  </si>
  <si>
    <t>㉓【該当社のみ】共同募集時の対応</t>
    <phoneticPr fontId="10"/>
  </si>
  <si>
    <t>㉔【該当社のみ】募集関連行為委託等の対応</t>
    <phoneticPr fontId="10"/>
  </si>
  <si>
    <t>㉘募集人管理</t>
    <phoneticPr fontId="10"/>
  </si>
  <si>
    <t>㉙不適切事案への対応態勢の整備</t>
    <phoneticPr fontId="10"/>
  </si>
  <si>
    <t>㉚従業員管理・従業員満足度向上に向けた取組み</t>
    <phoneticPr fontId="10"/>
  </si>
  <si>
    <t>Ⅰ.顧客対応</t>
    <phoneticPr fontId="10"/>
  </si>
  <si>
    <t>Ⅱ.アフターフォロー</t>
    <phoneticPr fontId="10"/>
  </si>
  <si>
    <t>(1)　お客さまニーズに合致した提案の実施に向けた募集に関する態勢整備</t>
  </si>
  <si>
    <t>(2)　募集人教育</t>
  </si>
  <si>
    <t>(3)　アフターフォロー時の顧客対応態勢</t>
  </si>
  <si>
    <t>(4)　お客さまの声・苦情管理態勢</t>
  </si>
  <si>
    <t>(5)　顧客・契約情報管理</t>
  </si>
  <si>
    <t>(6)　継続率</t>
  </si>
  <si>
    <t>(7)　個人情報保護に係る態勢整備・業務運営</t>
  </si>
  <si>
    <t>(8)　コーポレートガバナンスに関する態勢整備・業務運営</t>
  </si>
  <si>
    <t>(9)　コンプライアンス推進態勢</t>
  </si>
  <si>
    <t>(10)　不適切事案（含む懸念事項)　への対応</t>
  </si>
  <si>
    <t>(11)　従業員管理</t>
  </si>
  <si>
    <t>1.88</t>
    <phoneticPr fontId="2"/>
  </si>
  <si>
    <t>4.38</t>
    <phoneticPr fontId="2"/>
  </si>
  <si>
    <t>8.88</t>
    <phoneticPr fontId="2"/>
  </si>
  <si>
    <t>5.13</t>
    <phoneticPr fontId="2"/>
  </si>
  <si>
    <t>4.88</t>
    <phoneticPr fontId="2"/>
  </si>
  <si>
    <t>(更新用)</t>
    <rPh sb="1" eb="3">
      <t>コウシン</t>
    </rPh>
    <rPh sb="3" eb="4">
      <t>ヨウ</t>
    </rPh>
    <phoneticPr fontId="2"/>
  </si>
  <si>
    <t>(更新用)</t>
    <rPh sb="1" eb="4">
      <t>コウシンヨウ</t>
    </rPh>
    <phoneticPr fontId="2"/>
  </si>
  <si>
    <t>前年度
設問No</t>
    <rPh sb="0" eb="3">
      <t>ゼンネンド</t>
    </rPh>
    <phoneticPr fontId="2"/>
  </si>
  <si>
    <t>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t>
    <rPh sb="47" eb="49">
      <t>トリク</t>
    </rPh>
    <rPh sb="109" eb="114">
      <t>ショウサイセツメイラン</t>
    </rPh>
    <rPh sb="116" eb="118">
      <t>フヨウ</t>
    </rPh>
    <phoneticPr fontId="10"/>
  </si>
  <si>
    <t>①意向把握・確認義務 に関する貴社取組み［お客さまへアピールしたい取組み／募集人等従業者に好評な取組み］として認識しました。（［ ］内は判定時に不要文言を削除する）</t>
  </si>
  <si>
    <t>以下について、詳細説明欄の記載及び証跡資料により確認できた
・専属・乗合の別や取扱保険会社一覧のお客さまへの明示は、「○○資料」P○を確認</t>
  </si>
  <si>
    <t>以下についてお客さまへ明示していることは、詳細説明欄の記載及び証跡資料により確認できた
・生命保険募集人には告知受領権がないことは「○○資料」P○を確認
・生命保険募集人に話をしていただくだけでは告知したことにならず、お客さま自身で告知書に記入していただく必要があることは「○○資料」P○を確認</t>
  </si>
  <si>
    <t>②情報提供義務（重要事項説明）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</si>
  <si>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・自社以外の第三者による監査を行い、お客さまの意向に沿った適切な提案ができていることの確認していること</t>
  </si>
  <si>
    <t>③情報提供義務（比較推奨販売）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</si>
  <si>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・営業部門から独立した担当部門・担当者が、お客さま向けの景品提供を伴う施策の内容をチェックし景品が妥当なものであるか否かを確認していること</t>
  </si>
  <si>
    <t>④募集時の禁止行為・著しく不適当な行為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</si>
  <si>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・適合性確認（設問No.28にて定めた事項）について、実施状況を全件記録していること</t>
  </si>
  <si>
    <t>⑤特定保険契約募集に関するルール に関する貴社取組み［お客さまへアピールしたい取組み／募集人等従業者に好評な取組み］として認識しました。（［ ］内は判定時に不要文言を削除する）</t>
  </si>
  <si>
    <t>⑥高齢者募集ルール に関する貴社取組み［お客さまへアピールしたい取組み／募集人等従業者に好評な取組み］として認識しました。（［ ］内は判定時に不要文言を削除する）</t>
  </si>
  <si>
    <t>⑦お客さまの利便性向上に向けた態勢整備状況 に関する貴社取組み［お客さまへアピールしたい取組み／募集人等従業者に好評な取組み］として認識しました。（［ ］内は判定時に不要文言を削除する）</t>
  </si>
  <si>
    <t>⑧早期消滅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</si>
  <si>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・募集資料を管理し、使用期限切れ資料が適切に廃棄される仕組みがあること</t>
  </si>
  <si>
    <t>以下について、詳細説明欄の記載及び証跡資料「○○資料」P○により確認できた
・保険会社の募集資料を代理店として管理する仕組みがあること</t>
  </si>
  <si>
    <t>⑨募集資料等の適切な管理 に関する貴社取組み［お客さまへアピールしたい取組み／募集人等従業者に好評な取組み］として認識しました。（［ ］内は判定時に不要文言を削除する）</t>
  </si>
  <si>
    <t>以下について、詳細説明欄の記載及び証跡資料により確認できた
・お客さま本位の業務運営に沿ったKPIを1項目以上設定していることは、「○○資料」を確認
・お客さま本位の業務運営の取組み状況とあわせてKPIの遂行状況を公表していることは、「○○資料」を確認</t>
  </si>
  <si>
    <t>以下について、詳細説明欄の記載及び証跡資料「○○資料」P○により確認できた
・お客さま本位の業務運営に係る自社で定めた方針について、毎年振返り・経営層への報告を行っていること</t>
  </si>
  <si>
    <t>⑩勧誘方針・お客さま本位の業務運営に係る方針 に関する貴社取組み［お客さまへアピールしたい取組み／募集人等従業者に好評な取組み］として認識しました。（［ ］内は判定時に不要文言を削除する）</t>
  </si>
  <si>
    <t>以下について、詳細説明欄の記載及び証跡資料により確認できた
・好取組みおよび改善点を代理店として収集していることは、「○○資料」を確認
・自社の好取組みおよび改善点を全社で共有していることは、「○○資料」を確認</t>
  </si>
  <si>
    <t>以下について、詳細説明欄の記載及び証跡資料「○○資料」P○により確認できた
・代理店が主体となり、継続教育制度以外のテストを実施していること</t>
  </si>
  <si>
    <t>以下について、詳細説明欄の記載及び証跡資料「○○資料」P○により確認できた
・お客さま志向の醸成に資する研修を実施していること</t>
  </si>
  <si>
    <t>以下について、詳細説明欄の記載及び証跡資料「○○資料」P○により確認できた
・代理店として募集人に対し、金融・保険に関する各種公的資格取得を推進していること</t>
  </si>
  <si>
    <t>⑪募集人教育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</si>
  <si>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・保全対応案件について、担当者任せではなく、組織として対応もれが発生しない仕組みがあること</t>
  </si>
  <si>
    <t>以下について、詳細説明欄の記載及び証跡資料「○○資料」P○により確認できた
・失効契約に対する復活勧奨の対応フロー</t>
  </si>
  <si>
    <t>以下について、詳細説明欄の記載及び証跡資料「○○資料」P○により確認できた
・失効契約に対する復活勧奨について、担当者任せではなく、組織として対応もれが発生しない仕組みがあること</t>
  </si>
  <si>
    <t>以下について、詳細説明欄の記載及び証跡資料「○○資料」P○により確認できた
・代理店としてお客さまに対し、能動的にアフターフォローを行っていること</t>
  </si>
  <si>
    <t>⑫アフターフォロー時の顧客対応態勢の整備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</si>
  <si>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・苦情の定義</t>
  </si>
  <si>
    <t>以下について、詳細説明欄の記載及び証跡資料「○○資料」P○により確認できた
・苦情に接した際の一連の流れ</t>
  </si>
  <si>
    <t>以下について、詳細説明欄の記載及び証跡資料「○○資料」P○により確認できた
・代理店が受け付けた苦情について、発生の経緯や発生原因が全て記録される仕組みとなっていること</t>
  </si>
  <si>
    <t>以下について、詳細説明欄の記載及び証跡資料により確認できた
・苦情について発生状況を経営層に報告していることは、「○○資料」P○を確認
・苦情案件の内容に応じて、社内共有化や再発防止策が必要である場合、それらを実施していることは、「○○資料」を確認</t>
  </si>
  <si>
    <t>以下について、詳細説明欄の記載及び証跡資料「○○資料」P○により確認できた
・苦情・感謝の声等をお客さまが代理店に伝えるための窓口をお客さまに周知していること</t>
  </si>
  <si>
    <t xml:space="preserve">以下について、詳細説明欄の記載及び証跡資料により確認できた
・感謝の声（意見や要望を含む）について申出内容を記録し管理していることは、「○○資料」を確認
・感謝の声（意見や要望を含む）について申出内容を記録するとともに適宜業務に反映させることのルール化は「○○資料」P○を確認
・感謝の声（意見や要望を含む）によって判明した好取組事例を適宜業務に反映できるよう、感謝の声の管理部門等が好取組事例を関係部門に共有していることは、「○○資料」を確認
</t>
  </si>
  <si>
    <t>以下について、詳細説明欄の記載及び証跡資料「○○資料」P○により確認できた
・感謝の声（意見や要望を含む）としていただいたご意見について、経営層に報告していること</t>
  </si>
  <si>
    <t>以下について、詳細説明欄の記載及び証跡資料「○○資料」P○により確認できた
・能動的にお客さまの声を収集する仕組みがあること</t>
  </si>
  <si>
    <t>⑬お褒めの言葉も含めたお客さまの声・苦情管理態勢の整備（募集時／募集時以外含む）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</si>
  <si>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・お客さまの情報を最新の状態に保つようルール化されていること</t>
  </si>
  <si>
    <t>以下について、詳細説明欄の記載及び証跡資料「○○資料」P○により確認できた
・お客さまの契約内容を最新の状態に保つようルール化されていること</t>
  </si>
  <si>
    <t>以下について、詳細説明欄の記載及び証跡資料「○○資料」P○により確認できた
・代理店としてお客さまに対し能動的にお客さま情報の変更の有無について確認していること</t>
  </si>
  <si>
    <t>⑭顧客情報の適切な管理 に関する貴社取組み［お客さまへアピールしたい取組み／募集人等従業者に好評な取組み］として認識しました。（［ ］内は判定時に不要文言を削除する）</t>
  </si>
  <si>
    <t>以下について、詳細説明欄の記載及び証跡資料により確認できた
・継続率を定期的に把握・分析していることは、「○○資料」を確認
・継続率の把握・分析の結果、継続率が相対的に低い等、問題があった場合は当該募集人への指導等の改善策を講じていることは、「○○資料」を確認</t>
  </si>
  <si>
    <t>⑮継続率の把握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</si>
  <si>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・生命保険販売に関する利用目的</t>
  </si>
  <si>
    <t>以下について、詳細説明欄の記載及び証跡資料「○○資料」P○により確認できた
・あらかじめ契約者等の本人の同意なく、個人情報を第三者に提供してはならない旨</t>
  </si>
  <si>
    <t>以下について、詳細説明欄の記載及び証跡資料により確認できた
・個人データの追加、削除・廃棄等が発生した際に台帳へ反映することは、「○○資料」P○を確認
・定期的（年に１回以上）に棚卸を行うことは、「○○資料」P○を確認</t>
  </si>
  <si>
    <t>以下について、詳細説明欄の記載及び証跡資料「○○資料」P○により確認できた
・自代理店で定めた利用目的を超えた個人情報の利用を禁止している旨</t>
  </si>
  <si>
    <t>以下について、詳細説明欄の記載及び証跡資料「○○資料」P○により確認できた
・募集人が退職時に個人情報を全て破棄する旨</t>
  </si>
  <si>
    <t>以下について、詳細説明欄の記載及び証跡資料「○○資料」P○により確認できた
・マイナンバーを万が一取得した際には、速やかにマイナンバー記載部分をマスキングする旨</t>
  </si>
  <si>
    <t>以下について、詳細説明欄の記載及び証跡資料「○○資料」P○により確認できた
・個人情報の利用目的に応じた保存期間を設定すること</t>
  </si>
  <si>
    <t>以下について、詳細説明欄の記載及び証跡資料「○○資料」P○により確認できた
・保存期間経過後は遅滞なく廃棄・削除する旨</t>
  </si>
  <si>
    <t>以下について、詳細説明欄の記載及び証跡資料「○○資料」P○により確認できた
・個人情報の範囲・授受元・理由・活用範囲を記録すること</t>
  </si>
  <si>
    <t>以下について、詳細説明欄の記載及び証跡資料「○○資料」P○により確認できた
・契約者等の個人情報の取扱いを外部委託する場合、外部委託先を事前に保険会社に報告する旨</t>
  </si>
  <si>
    <t>以下について、詳細説明欄の記載及び証跡資料「○○資料」P○により確認できた
・委託先の会社名等の基本情報に加え、契約日や更新日、点検実施日等の委託先管理をするにあたって必要な情報が記録された台帳等があること</t>
  </si>
  <si>
    <t>以下について、詳細説明欄の記載及び証跡資料「○○資料」P○により確認できた
・システム制御により外部記憶媒体が利用できないこと</t>
  </si>
  <si>
    <t>⑯個人情報保護に係る態勢の整備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</si>
  <si>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・業務上不要な個人情報へのアクセス禁止をシステム制御により行っていること</t>
  </si>
  <si>
    <t>以下について、詳細説明欄の記載及び証跡資料「○○資料」P○により確認できた
・顧客リストのダウンロードが誰でも可能となっていないこと
・ダウンロード可能な従業員は、拠点長やシステム管理者等の合理的な範囲に限定されていること</t>
  </si>
  <si>
    <t>以下について、詳細説明欄の記載及び証跡資料「○○資料」P○により確認できた
・システム制御により8文字以上且つ大文字・小文字・記号の混合等の複雑なパスワード設定となっていること
【または】
・パスワード設定時にシステム部門等からパスワード設定ルールを遵守するよう従業員に発信する等、運用で複雑なパスワード設定を担保していること</t>
  </si>
  <si>
    <t>以下について、詳細説明欄の記載及び証跡資料「○○資料」P○により確認できた
・要素が異なる２要素以上の認証を行っていること</t>
  </si>
  <si>
    <t>以下について、詳細説明欄の記載及び証跡資料「○○資料」P○により確認できた
・□□□は、「○○資料」を確認</t>
  </si>
  <si>
    <t>以下について、詳細説明欄の記載及び証跡資料「○○資料」P○により確認できた
・個人所有電子機器を利用していない旨をチェックしていること
【または】
個人所有電子機器に個人情報が保存されていないことをチェックしていること
【もしくは】
個人所有電子機器へのデータの移動・コピーができないようにシステム制御されていること</t>
  </si>
  <si>
    <t>以下について、詳細説明欄の記載及び証跡資料「○○資料」P○により確認できた
・会社が貸与している機器の返却状況が記録されていること</t>
  </si>
  <si>
    <t>以下について、詳細説明欄の記載及び証跡資料「○○資料」P○により確認できた
・会社がパソコンを貸与し、ウイルス対策ソフトを導入していること
【または】
・個人パソコンに会社提供のウイルス対策ソフトを導入していること
【もしくは】
・個人パソコンへのウイルス対策ソフトの導入方法および本社の確認方法が実効的であること</t>
  </si>
  <si>
    <t>以下について、詳細説明欄の記載及び証跡資料「○○資料」P○により確認できた
・会社がパソコンを貸与し、システム制御により更新状況が把握できること
【または】
・自己申告により更新状況が把握できること</t>
  </si>
  <si>
    <t>以下について、詳細説明欄の記載及び証跡資料「○○資料」P○により確認できた
・会社がパソコンを貸与し、システム制御により発生時にアラートが上がる仕組みであること
【または】
・発生時にシステム部門・担当者への連絡が徹底されていること</t>
  </si>
  <si>
    <t>以下について、詳細説明欄の記載及び証跡資料「○○資料」P○により確認できた
・安全性が確保されたネットワークを構築していること</t>
  </si>
  <si>
    <t>以下について、詳細説明欄の記載及び証跡資料「○○資料」P○により確認できた
・添付ファイルが自動で暗号化されるシステムが導入されていること
【または】
・URLが貼られリンク先から添付ファイルを取得する等のシステムが導入されていること
（対象外の場合）
個人データを添付ファイルに記載して社外にメール送信することを規程・マニュアルで禁止し、従業員に徹底していることを詳細説明欄で確認</t>
  </si>
  <si>
    <t>以下について、詳細説明欄の記載及び証跡資料「○○資料」P○により確認できた
・権限設定により従業員によるインストールを不可としていること
【または】
インストールはできるものの、管理部門が事後的にシステムでインストールをしたことが検知でき、検知した際は削除を指示していること</t>
  </si>
  <si>
    <t>以下について、詳細説明欄の記載及び証跡資料「○○資料」P○により確認できた
・パソコンのハードディスクの暗号化をしていること</t>
  </si>
  <si>
    <t>以下について、詳細説明欄の記載及び証跡資料「○○資料」P○により確認できた
・リモートデータ消去の仕組みがあること</t>
  </si>
  <si>
    <t>以下について、詳細説明欄の記載及び証跡資料「○○資料」P○により確認できた
・シンクライアント端末を利用していること</t>
  </si>
  <si>
    <t>以下について、詳細説明欄の記載及び証跡資料「○○資料」P○により確認できた
・個人データを取扱うページはSSL通信となっていること</t>
  </si>
  <si>
    <t>以下について、詳細説明欄の記載及び証跡資料「○○資料」P○により確認できた
・脆弱性を防ぐ観点で、ホームページが稼働するwebサーバ等におけるOS・ソフトウェアの最新化を実施していること</t>
  </si>
  <si>
    <t>以下について、詳細説明欄の記載及び証跡資料「○○資料」P○により確認できた
・ファイアウォールを導入していること</t>
  </si>
  <si>
    <t>⑰個人情報保護に係るシステム面の整備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</si>
  <si>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・直近の年度の決算報告書が202■年■月■日に作成されていること</t>
  </si>
  <si>
    <t>⑱適切な業務（会社）運営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</si>
  <si>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・乗合保険会社のディスクロージャー資料を閲覧可能な状態にしていること</t>
  </si>
  <si>
    <t>⑲ディスクロージャーの適切な配備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</si>
  <si>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・自己点検表が存在すること</t>
  </si>
  <si>
    <t>以下について、詳細説明欄の記載及び証跡資料「○○資料」P○により確認できた
・営業部門から独立した内部監査部門を設置していること
【または】
・営業部門から独立したコンプライアンス部門等の管理部門に内部監査に関する職務を付与していること</t>
  </si>
  <si>
    <t>以下について、詳細説明欄の記載及び証跡資料「○○資料」P○により確認できた
・保険募集に関する法令や保険契約に関する知識等を有する人材を配置していること</t>
  </si>
  <si>
    <t>⑳自己点検・内部監査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</si>
  <si>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・緊急連絡の方策を整備していること</t>
  </si>
  <si>
    <t>㉑業務継続計画(BCP)の策定 に関する貴社取組み［お客さまへアピールしたい取組み／募集人等従業者に好評な取組み］として認識しました。（［ ］内は判定時に不要文言を削除する）</t>
  </si>
  <si>
    <t>㉒【該当社のみ】規模が大きい特定保険募集人の対応 に関する貴社取組み［お客さまへアピールしたい取組み／募集人等従業者に好評な取組み］として認識しました。（［ ］内は判定時に不要文言を削除する）</t>
  </si>
  <si>
    <t>㉓【該当社のみ】共同募集時の対応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</si>
  <si>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・募集関連行為委託先のホームページに不適切な表示がないかチェックを行っていること</t>
  </si>
  <si>
    <t>以下について、詳細説明欄の記載及び証跡資料「○○資料」P○により確認できた
・契約書に紹介料が記載されていること</t>
  </si>
  <si>
    <t>以下について、詳細説明欄の記載及び証跡資料「○○資料」P○により確認できた
・年１回以上、乗合保険会社へ報告をしていること</t>
  </si>
  <si>
    <t>㉔【該当社のみ】募集関連行為委託等の対応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</si>
  <si>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・直近１年以内に指導・管理実施状況を乗合保険会社に報告していること</t>
  </si>
  <si>
    <t>以下について、詳細説明欄の記載及び証跡資料「○○資料」P○により確認できた
・フランチャイズ契約に応じた募集態勢、教育態勢、管理態勢が構築されていること</t>
  </si>
  <si>
    <t>以下について、詳細説明欄の記載及び証跡資料「○○資料」P○により確認できた
・フランチャイザーが定める規程に応じた内容を報告していること</t>
  </si>
  <si>
    <t>以下について、詳細説明欄の記載及び証跡資料「○○資料」P○により確認できた
・通話記録を元に、営業部門から独立性を確保した担当部門・担当者が取扱者の対応が適切かどうかを確認していること</t>
  </si>
  <si>
    <t>㉗【該当社のみ】テレマーケティング実施時の対応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</si>
  <si>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・業務管理責任者は保険募集管理業務を主管する者としての権限を有していること</t>
  </si>
  <si>
    <t>以下について、詳細説明欄の記載及び証跡資料「○○資料」P○により確認できた
・教育責任者は教育および研修を推進する者としての権限を有していること</t>
  </si>
  <si>
    <t>㉘募集人管理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</si>
  <si>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・法令等遵守に関する責任者・担当部署の確認事項・対応内容・権限</t>
  </si>
  <si>
    <t>以下について、詳細説明欄の記載及び証跡資料「○○資料」P○により確認できた
・コンプライアンス上の懸念事案全件および対応結果について、経営層が出席する会議等の最高意思決定機関へ報告する旨</t>
  </si>
  <si>
    <t>以下について、詳細説明欄の記載及び証跡資料「○○資料」P○により確認できた
・経営層が出席する会議へ定期的（最低四半期に1回程度）に報告されていること</t>
  </si>
  <si>
    <t>㉙不適切事案への対応態勢の整備 に関する貴社取組み［お客さまへアピールしたい取組み／募集人等従業者に好評な取組み］として認識しました。（［ ］内は判定時に不要文言を削除する）</t>
  </si>
  <si>
    <t>以下について、詳細説明欄の記載及び証跡資料「○○資料」P○により確認できた
・従業員満足度を高める取組みを実施していること</t>
  </si>
  <si>
    <t>㉚従業員管理・従業員満足度向上に向けた取組み に関する貴社取組み［お客さまへアピールしたい取組み／募集人等従業者に好評な取組み］として認識しました。（［ ］内は判定時に不要文言を削除する）</t>
  </si>
  <si>
    <t>以下について、詳細説明欄の記載及び証跡資料により確認できた
・保険会社の商品に触れているものの、保険会社が承認していない募集資料を使用してはならない旨は、「○○資料」P○を確認
・「○○資料」がファイルサーバーに掲載され全従業員が閲覧可能な状態になっていることを確認</t>
    <rPh sb="106" eb="108">
      <t>ケイサイ</t>
    </rPh>
    <rPh sb="110" eb="111">
      <t>ゼン</t>
    </rPh>
    <rPh sb="111" eb="114">
      <t>ジュウギョウイン</t>
    </rPh>
    <rPh sb="115" eb="117">
      <t>エツラン</t>
    </rPh>
    <rPh sb="117" eb="119">
      <t>カノウ</t>
    </rPh>
    <rPh sb="120" eb="122">
      <t>ジョウタイ</t>
    </rPh>
    <rPh sb="131" eb="133">
      <t>カクニン</t>
    </rPh>
    <phoneticPr fontId="10"/>
  </si>
  <si>
    <t>判定根拠　モデル文言</t>
    <rPh sb="8" eb="10">
      <t>モンゴン</t>
    </rPh>
    <phoneticPr fontId="10"/>
  </si>
  <si>
    <t>更新n+1年用
回答
選択肢
[文字]@</t>
    <rPh sb="5" eb="6">
      <t>ネン</t>
    </rPh>
    <rPh sb="6" eb="7">
      <t>ヨウ</t>
    </rPh>
    <rPh sb="8" eb="10">
      <t>カイトウ</t>
    </rPh>
    <rPh sb="11" eb="14">
      <t>センタクシ</t>
    </rPh>
    <rPh sb="16" eb="18">
      <t>モジ</t>
    </rPh>
    <phoneticPr fontId="2"/>
  </si>
  <si>
    <t>更新n+1年用
回答
詳細説明
[文字]@</t>
    <rPh sb="5" eb="6">
      <t>ネン</t>
    </rPh>
    <rPh sb="8" eb="10">
      <t>カイトウ</t>
    </rPh>
    <rPh sb="11" eb="15">
      <t>ショウサイセツメイ</t>
    </rPh>
    <rPh sb="17" eb="19">
      <t>モジ</t>
    </rPh>
    <phoneticPr fontId="2"/>
  </si>
  <si>
    <t>更新n+1年用
回答
証跡資料
[文字]@</t>
    <rPh sb="0" eb="2">
      <t>コウシン</t>
    </rPh>
    <rPh sb="5" eb="6">
      <t>ネン</t>
    </rPh>
    <rPh sb="8" eb="10">
      <t>カイトウ</t>
    </rPh>
    <rPh sb="11" eb="15">
      <t>ショウセキシリョウ</t>
    </rPh>
    <rPh sb="17" eb="19">
      <t>モジ</t>
    </rPh>
    <phoneticPr fontId="2"/>
  </si>
  <si>
    <t>更新n+1年用
判定
結果
[文字]@</t>
    <rPh sb="0" eb="2">
      <t>コウシン</t>
    </rPh>
    <rPh sb="5" eb="6">
      <t>ネン</t>
    </rPh>
    <rPh sb="8" eb="10">
      <t>ハンテイ</t>
    </rPh>
    <rPh sb="11" eb="13">
      <t>ケッカ</t>
    </rPh>
    <rPh sb="15" eb="17">
      <t>モジ</t>
    </rPh>
    <phoneticPr fontId="2"/>
  </si>
  <si>
    <t>更新n+1年用
判定
根拠
[文字]@</t>
    <rPh sb="0" eb="2">
      <t>コウシン</t>
    </rPh>
    <rPh sb="5" eb="6">
      <t>ネン</t>
    </rPh>
    <rPh sb="8" eb="10">
      <t>ハンテイ</t>
    </rPh>
    <rPh sb="11" eb="13">
      <t>コンキョ</t>
    </rPh>
    <rPh sb="15" eb="17">
      <t>モジ</t>
    </rPh>
    <phoneticPr fontId="2"/>
  </si>
  <si>
    <t>更新n+1年用
判定者
検証者
[文字]@</t>
    <rPh sb="0" eb="2">
      <t>コウシン</t>
    </rPh>
    <rPh sb="5" eb="6">
      <t>ネン</t>
    </rPh>
    <rPh sb="8" eb="10">
      <t>ハンテイ</t>
    </rPh>
    <rPh sb="10" eb="11">
      <t>シャ</t>
    </rPh>
    <rPh sb="12" eb="14">
      <t>ケンショウ</t>
    </rPh>
    <rPh sb="14" eb="15">
      <t>シャ</t>
    </rPh>
    <rPh sb="17" eb="19">
      <t>モジ</t>
    </rPh>
    <phoneticPr fontId="2"/>
  </si>
  <si>
    <t>更新用n-1年
基本応用
区分･No.
[文字]@</t>
    <rPh sb="0" eb="3">
      <t>コウシンヨウ</t>
    </rPh>
    <rPh sb="6" eb="7">
      <t>ネン</t>
    </rPh>
    <rPh sb="8" eb="10">
      <t>キホン</t>
    </rPh>
    <rPh sb="10" eb="12">
      <t>オウヨウ</t>
    </rPh>
    <rPh sb="13" eb="15">
      <t>クブン</t>
    </rPh>
    <rPh sb="21" eb="23">
      <t>モジ</t>
    </rPh>
    <phoneticPr fontId="2"/>
  </si>
  <si>
    <t>更新用n-1年
設問No.
結合
[文字]@</t>
    <rPh sb="8" eb="10">
      <t>セツモン</t>
    </rPh>
    <rPh sb="14" eb="16">
      <t>ケツゴウ</t>
    </rPh>
    <rPh sb="18" eb="20">
      <t>モジ</t>
    </rPh>
    <phoneticPr fontId="2"/>
  </si>
  <si>
    <t>更新用n-1年
設問文
結合＆改行
[文字]@</t>
    <rPh sb="8" eb="11">
      <t>セツモンブン</t>
    </rPh>
    <rPh sb="12" eb="14">
      <t>ケツゴウ</t>
    </rPh>
    <rPh sb="15" eb="17">
      <t>カイギョウ</t>
    </rPh>
    <rPh sb="19" eb="21">
      <t>モジ</t>
    </rPh>
    <phoneticPr fontId="2"/>
  </si>
  <si>
    <t>更新用n-1年
回答
選択肢
[文字]@</t>
    <rPh sb="6" eb="7">
      <t>ネン</t>
    </rPh>
    <rPh sb="8" eb="10">
      <t>カイトウ</t>
    </rPh>
    <rPh sb="11" eb="14">
      <t>センタクシ</t>
    </rPh>
    <rPh sb="16" eb="18">
      <t>モジ</t>
    </rPh>
    <phoneticPr fontId="2"/>
  </si>
  <si>
    <t>更新用n-1年
回答
詳細説明
[文字]@</t>
    <rPh sb="6" eb="7">
      <t>ネン</t>
    </rPh>
    <rPh sb="8" eb="10">
      <t>カイトウ</t>
    </rPh>
    <rPh sb="11" eb="15">
      <t>ショウサイセツメイ</t>
    </rPh>
    <rPh sb="17" eb="19">
      <t>モジ</t>
    </rPh>
    <phoneticPr fontId="2"/>
  </si>
  <si>
    <t>更新用n-1年
回答
証跡資料
[文字]@</t>
    <rPh sb="6" eb="7">
      <t>ネン</t>
    </rPh>
    <rPh sb="8" eb="10">
      <t>カイトウ</t>
    </rPh>
    <rPh sb="11" eb="15">
      <t>ショウセキシリョウ</t>
    </rPh>
    <rPh sb="17" eb="19">
      <t>モジ</t>
    </rPh>
    <phoneticPr fontId="2"/>
  </si>
  <si>
    <t>更新用n-1年
判定
結果
[文字]@</t>
    <rPh sb="6" eb="7">
      <t>ネン</t>
    </rPh>
    <rPh sb="8" eb="10">
      <t>ハンテイ</t>
    </rPh>
    <rPh sb="11" eb="13">
      <t>ケッカ</t>
    </rPh>
    <rPh sb="15" eb="17">
      <t>モジ</t>
    </rPh>
    <phoneticPr fontId="2"/>
  </si>
  <si>
    <t>更新用n-1年
判定
根拠
[文字]@</t>
    <rPh sb="6" eb="7">
      <t>ネン</t>
    </rPh>
    <rPh sb="8" eb="10">
      <t>ハンテイ</t>
    </rPh>
    <rPh sb="11" eb="13">
      <t>コンキョ</t>
    </rPh>
    <rPh sb="15" eb="17">
      <t>モジ</t>
    </rPh>
    <phoneticPr fontId="2"/>
  </si>
  <si>
    <t>更新用n-1年
判定者
検証者
[文字]@</t>
    <rPh sb="6" eb="7">
      <t>ネン</t>
    </rPh>
    <rPh sb="8" eb="10">
      <t>ハンテイ</t>
    </rPh>
    <rPh sb="10" eb="11">
      <t>シャ</t>
    </rPh>
    <rPh sb="12" eb="14">
      <t>ケンショウ</t>
    </rPh>
    <rPh sb="14" eb="15">
      <t>シャ</t>
    </rPh>
    <rPh sb="17" eb="19">
      <t>モジ</t>
    </rPh>
    <phoneticPr fontId="2"/>
  </si>
  <si>
    <t>初回より固定
代理店ID
[文字]@</t>
    <rPh sb="0" eb="2">
      <t>ショカイ</t>
    </rPh>
    <rPh sb="4" eb="6">
      <t>コテイ</t>
    </rPh>
    <rPh sb="7" eb="10">
      <t>ダイリテン</t>
    </rPh>
    <rPh sb="15" eb="17">
      <t>モジ</t>
    </rPh>
    <phoneticPr fontId="2"/>
  </si>
  <si>
    <t>n年 AA･AC列
業務品質評価
区分・項目
[文字]@</t>
    <rPh sb="1" eb="2">
      <t>ネン</t>
    </rPh>
    <rPh sb="24" eb="26">
      <t>モジ</t>
    </rPh>
    <phoneticPr fontId="2"/>
  </si>
  <si>
    <t>n年 AE列
評価の視点
[文字]@</t>
    <rPh sb="7" eb="9">
      <t>ヒョウカ</t>
    </rPh>
    <rPh sb="15" eb="17">
      <t>モジ</t>
    </rPh>
    <phoneticPr fontId="2"/>
  </si>
  <si>
    <t>n年 AG・AI列
基本応用
区分･No
[文字]@</t>
    <rPh sb="10" eb="12">
      <t>キホン</t>
    </rPh>
    <rPh sb="12" eb="14">
      <t>オウヨウ</t>
    </rPh>
    <rPh sb="15" eb="17">
      <t>クブン</t>
    </rPh>
    <rPh sb="22" eb="24">
      <t>モジ</t>
    </rPh>
    <phoneticPr fontId="2"/>
  </si>
  <si>
    <t>n年 AI･AJ列
設問No
結合
[文字]@</t>
    <rPh sb="10" eb="12">
      <t>セツモン</t>
    </rPh>
    <rPh sb="15" eb="17">
      <t>ケツゴウ</t>
    </rPh>
    <rPh sb="19" eb="21">
      <t>モジ</t>
    </rPh>
    <phoneticPr fontId="2"/>
  </si>
  <si>
    <t>更新用n-1年
行ソート順
[yyyy-##0]</t>
    <rPh sb="0" eb="2">
      <t>コウシン</t>
    </rPh>
    <rPh sb="2" eb="3">
      <t>ヨウ</t>
    </rPh>
    <rPh sb="6" eb="7">
      <t>ネン</t>
    </rPh>
    <phoneticPr fontId="2"/>
  </si>
  <si>
    <t>{空白}</t>
    <rPh sb="1" eb="3">
      <t>クウハク</t>
    </rPh>
    <phoneticPr fontId="2"/>
  </si>
  <si>
    <t>【意向把握・確認に係るプロセス】
意向把握・確認に関する以下のプロセス</t>
    <phoneticPr fontId="10"/>
  </si>
  <si>
    <t>【把握すべきお客さまの意向】
お客さまの意向に関する以下の情報を把握すること</t>
    <rPh sb="7" eb="8">
      <t>キャク</t>
    </rPh>
    <rPh sb="16" eb="17">
      <t>キャク</t>
    </rPh>
    <phoneticPr fontId="10"/>
  </si>
  <si>
    <t>【重要事項の説明義務】
契約締結前に以下の事項を行うこと</t>
    <phoneticPr fontId="10"/>
  </si>
  <si>
    <r>
      <t xml:space="preserve">【商品の提示・推奨時の留意点】
比較推奨販売の手法等に応じた以下の事項
</t>
    </r>
    <r>
      <rPr>
        <sz val="11"/>
        <color rgb="FF0000FF"/>
        <rFont val="Meiryo UI"/>
        <family val="3"/>
        <charset val="128"/>
      </rPr>
      <t>※該当しないものは「3.対象外」を選択</t>
    </r>
    <phoneticPr fontId="10"/>
  </si>
  <si>
    <t>【その他の不適正行為】
以下の事項の禁止</t>
    <phoneticPr fontId="10"/>
  </si>
  <si>
    <t>55.00</t>
    <phoneticPr fontId="2"/>
  </si>
  <si>
    <t>計</t>
    <rPh sb="0" eb="1">
      <t>ケイ</t>
    </rPh>
    <phoneticPr fontId="2"/>
  </si>
  <si>
    <t>2023-011</t>
  </si>
  <si>
    <t>2023-012</t>
  </si>
  <si>
    <t>2023-013</t>
  </si>
  <si>
    <t>2023-014</t>
  </si>
  <si>
    <t>2023-015</t>
  </si>
  <si>
    <t>2023-016</t>
  </si>
  <si>
    <t>2023-017</t>
  </si>
  <si>
    <t>2023-018</t>
  </si>
  <si>
    <t>2023-019</t>
  </si>
  <si>
    <t>2023-020</t>
  </si>
  <si>
    <t>2023-021</t>
  </si>
  <si>
    <t>2023-022</t>
  </si>
  <si>
    <t>2023-023</t>
  </si>
  <si>
    <t>2023-024</t>
  </si>
  <si>
    <t>2023-025</t>
  </si>
  <si>
    <t>2023-026</t>
  </si>
  <si>
    <t>2023-027</t>
  </si>
  <si>
    <t>2023-028</t>
  </si>
  <si>
    <t>2023-029</t>
  </si>
  <si>
    <t>2023-030</t>
  </si>
  <si>
    <t>2023-031</t>
  </si>
  <si>
    <t>2023-032</t>
  </si>
  <si>
    <t>2023-033</t>
  </si>
  <si>
    <t>2023-034</t>
  </si>
  <si>
    <t>2023-035</t>
  </si>
  <si>
    <t>2023-036</t>
  </si>
  <si>
    <t>2023-037</t>
  </si>
  <si>
    <t>2023-038</t>
  </si>
  <si>
    <t>2023-039</t>
  </si>
  <si>
    <t>2023-040</t>
  </si>
  <si>
    <t>2023-041</t>
  </si>
  <si>
    <t>2023-042</t>
  </si>
  <si>
    <t>2023-043</t>
  </si>
  <si>
    <t>2023-044</t>
  </si>
  <si>
    <t>2023-045</t>
  </si>
  <si>
    <t>2023-046</t>
  </si>
  <si>
    <t>2023-047</t>
  </si>
  <si>
    <t>2023-048</t>
  </si>
  <si>
    <t>2023-049</t>
  </si>
  <si>
    <t>2023-050</t>
  </si>
  <si>
    <t>2023-051</t>
  </si>
  <si>
    <t>2023-052</t>
  </si>
  <si>
    <t>2023-053</t>
  </si>
  <si>
    <t>2023-054</t>
  </si>
  <si>
    <t>2023-055</t>
  </si>
  <si>
    <t>2023-056</t>
  </si>
  <si>
    <t>2023-057</t>
  </si>
  <si>
    <t>2023-058</t>
  </si>
  <si>
    <t>2023-059</t>
  </si>
  <si>
    <t>2023-060</t>
  </si>
  <si>
    <t>2023-061</t>
  </si>
  <si>
    <t>2023-062</t>
  </si>
  <si>
    <t>2023-063</t>
  </si>
  <si>
    <t>2023-064</t>
  </si>
  <si>
    <t>2023-065</t>
  </si>
  <si>
    <t>2023-066</t>
  </si>
  <si>
    <t>2023-067</t>
  </si>
  <si>
    <t>2023-068</t>
  </si>
  <si>
    <t>2023-069</t>
  </si>
  <si>
    <t>2023-070</t>
  </si>
  <si>
    <t>2023-071</t>
  </si>
  <si>
    <t>2023-072</t>
  </si>
  <si>
    <t>2023-073</t>
  </si>
  <si>
    <t>2023-074</t>
  </si>
  <si>
    <t>2023-075</t>
  </si>
  <si>
    <t>2023-076</t>
  </si>
  <si>
    <t>2023-077</t>
  </si>
  <si>
    <t>2023-078</t>
  </si>
  <si>
    <t>2023-079</t>
  </si>
  <si>
    <t>2023-080</t>
  </si>
  <si>
    <t>2023-081</t>
  </si>
  <si>
    <t>2023-082</t>
  </si>
  <si>
    <t>2023-083</t>
  </si>
  <si>
    <t>2023-084</t>
  </si>
  <si>
    <t>2023-085</t>
  </si>
  <si>
    <t>2023-086</t>
  </si>
  <si>
    <t>2023-087</t>
  </si>
  <si>
    <t>2023-088</t>
  </si>
  <si>
    <t>2023-089</t>
  </si>
  <si>
    <t>2023-090</t>
  </si>
  <si>
    <t>2023-091</t>
  </si>
  <si>
    <t>2023-092</t>
  </si>
  <si>
    <t>2023-093</t>
  </si>
  <si>
    <t>2023-094</t>
  </si>
  <si>
    <t>2023-095</t>
  </si>
  <si>
    <t>2023-096</t>
  </si>
  <si>
    <t>2023-097</t>
  </si>
  <si>
    <t>2023-098</t>
  </si>
  <si>
    <t>2023-099</t>
  </si>
  <si>
    <t>2023-100</t>
  </si>
  <si>
    <t>2023-101</t>
  </si>
  <si>
    <t>2023-102</t>
  </si>
  <si>
    <t>2023-103</t>
  </si>
  <si>
    <t>2023-104</t>
  </si>
  <si>
    <t>2023-105</t>
  </si>
  <si>
    <t>2023-106</t>
  </si>
  <si>
    <t>2023-107</t>
  </si>
  <si>
    <t>2023-108</t>
  </si>
  <si>
    <t>2023-109</t>
  </si>
  <si>
    <t>2023-110</t>
  </si>
  <si>
    <t>2023-111</t>
  </si>
  <si>
    <t>2023-112</t>
  </si>
  <si>
    <t>2023-113</t>
  </si>
  <si>
    <t>2023-114</t>
  </si>
  <si>
    <t>2023-115</t>
  </si>
  <si>
    <t>2023-116</t>
  </si>
  <si>
    <t>2023-117</t>
  </si>
  <si>
    <t>2023-118</t>
  </si>
  <si>
    <t>2023-119</t>
  </si>
  <si>
    <t>2023-120</t>
  </si>
  <si>
    <t>2023-121</t>
  </si>
  <si>
    <t>2023-122</t>
  </si>
  <si>
    <t>2023-123</t>
  </si>
  <si>
    <t>2023-124</t>
  </si>
  <si>
    <t>2023-125</t>
  </si>
  <si>
    <t>2023-126</t>
  </si>
  <si>
    <t>2023-127</t>
  </si>
  <si>
    <t>2023-128</t>
  </si>
  <si>
    <t>2023-129</t>
  </si>
  <si>
    <t>2023-130</t>
  </si>
  <si>
    <t>2023-131</t>
  </si>
  <si>
    <t>2023-132</t>
  </si>
  <si>
    <t>2023-133</t>
  </si>
  <si>
    <t>2023-134</t>
  </si>
  <si>
    <t>2023-135</t>
  </si>
  <si>
    <t>2023-136</t>
  </si>
  <si>
    <t>2023-137</t>
  </si>
  <si>
    <t>2023-138</t>
  </si>
  <si>
    <t>2023-139</t>
  </si>
  <si>
    <t>2023-140</t>
  </si>
  <si>
    <t>2023-141</t>
  </si>
  <si>
    <t>2023-142</t>
  </si>
  <si>
    <t>2023-143</t>
  </si>
  <si>
    <t>2023-144</t>
  </si>
  <si>
    <t>2023-145</t>
  </si>
  <si>
    <t>2023-146</t>
  </si>
  <si>
    <t>2023-147</t>
  </si>
  <si>
    <t>2023-148</t>
  </si>
  <si>
    <t>2023-149</t>
  </si>
  <si>
    <t>2023-150</t>
  </si>
  <si>
    <t>2023-151</t>
  </si>
  <si>
    <t>2023-152</t>
  </si>
  <si>
    <t>2023-153</t>
  </si>
  <si>
    <t>2023-154</t>
  </si>
  <si>
    <t>2023-155</t>
  </si>
  <si>
    <t>2023-156</t>
  </si>
  <si>
    <t>2023-157</t>
  </si>
  <si>
    <t>2023-158</t>
  </si>
  <si>
    <t>2023-159</t>
  </si>
  <si>
    <t>2023-160</t>
  </si>
  <si>
    <t>2023-161</t>
  </si>
  <si>
    <t>2023-162</t>
  </si>
  <si>
    <t>2023-163</t>
  </si>
  <si>
    <t>2023-164</t>
  </si>
  <si>
    <t>2023-165</t>
  </si>
  <si>
    <t>2023-166</t>
  </si>
  <si>
    <t>2023-167</t>
  </si>
  <si>
    <t>2023-168</t>
  </si>
  <si>
    <t>2023-169</t>
  </si>
  <si>
    <t>2023-170</t>
  </si>
  <si>
    <t>2023-171</t>
  </si>
  <si>
    <t>2023-172</t>
  </si>
  <si>
    <t>2023-173</t>
  </si>
  <si>
    <t>2023-174</t>
  </si>
  <si>
    <t>2023-175</t>
  </si>
  <si>
    <t>2023-176</t>
  </si>
  <si>
    <t>2023-177</t>
  </si>
  <si>
    <t>2023-178</t>
  </si>
  <si>
    <t>2023-179</t>
  </si>
  <si>
    <t>2023-180</t>
  </si>
  <si>
    <t>2023-181</t>
  </si>
  <si>
    <t>2023-182</t>
  </si>
  <si>
    <t>2023-183</t>
  </si>
  <si>
    <t>2023-184</t>
  </si>
  <si>
    <t>2023-185</t>
  </si>
  <si>
    <t>2023-186</t>
  </si>
  <si>
    <t>2023-187</t>
  </si>
  <si>
    <t>2023-188</t>
  </si>
  <si>
    <t>2023-190</t>
  </si>
  <si>
    <t>2023-191</t>
  </si>
  <si>
    <t>2023-192</t>
  </si>
  <si>
    <t>2023-193</t>
  </si>
  <si>
    <t>2023-194</t>
  </si>
  <si>
    <t>2023-195</t>
  </si>
  <si>
    <t>2023-196</t>
  </si>
  <si>
    <t>2023-197</t>
  </si>
  <si>
    <t>2023-198</t>
  </si>
  <si>
    <t>2023-199</t>
  </si>
  <si>
    <t>2023-200</t>
  </si>
  <si>
    <t>2023-201</t>
  </si>
  <si>
    <t>2023-202</t>
  </si>
  <si>
    <t>2023-203</t>
  </si>
  <si>
    <t>2023-204</t>
  </si>
  <si>
    <t>2023-205</t>
  </si>
  <si>
    <t>2023-206</t>
  </si>
  <si>
    <t>2023-207</t>
  </si>
  <si>
    <t>2023-208</t>
  </si>
  <si>
    <t>2023-209</t>
  </si>
  <si>
    <t>2023-210</t>
  </si>
  <si>
    <t>2023-211</t>
  </si>
  <si>
    <t>2023-212</t>
  </si>
  <si>
    <t>2023-213</t>
  </si>
  <si>
    <t>2023-214</t>
  </si>
  <si>
    <t>2023-215</t>
  </si>
  <si>
    <t>2023-216</t>
  </si>
  <si>
    <t>2023-217</t>
  </si>
  <si>
    <t>2023-218</t>
  </si>
  <si>
    <t>2023-219</t>
  </si>
  <si>
    <t>2023-220</t>
  </si>
  <si>
    <t>2023-221</t>
  </si>
  <si>
    <t>2023-222</t>
  </si>
  <si>
    <t>2023-223</t>
  </si>
  <si>
    <t>2023-224</t>
  </si>
  <si>
    <t>2023-225</t>
  </si>
  <si>
    <t>2023-226</t>
  </si>
  <si>
    <t>2023-227</t>
  </si>
  <si>
    <t>2023-228</t>
  </si>
  <si>
    <t>2023-229</t>
  </si>
  <si>
    <t>2023-230</t>
  </si>
  <si>
    <t>2023-231</t>
  </si>
  <si>
    <t>2023-232</t>
  </si>
  <si>
    <t>2023-233</t>
  </si>
  <si>
    <t>2023-234</t>
  </si>
  <si>
    <t>2023-235</t>
  </si>
  <si>
    <t>2023-236</t>
  </si>
  <si>
    <t>2023-237</t>
  </si>
  <si>
    <t>2023-238</t>
  </si>
  <si>
    <t>2023-239</t>
  </si>
  <si>
    <t>2023-240</t>
  </si>
  <si>
    <t>2023-241</t>
  </si>
  <si>
    <t>2023-242</t>
  </si>
  <si>
    <t>2023-243</t>
  </si>
  <si>
    <t>2023-244</t>
  </si>
  <si>
    <t>2023-245</t>
  </si>
  <si>
    <t>2023-246</t>
  </si>
  <si>
    <t>2023-247</t>
  </si>
  <si>
    <t>2023-248</t>
  </si>
  <si>
    <t>2023-249</t>
  </si>
  <si>
    <t>2023-250</t>
  </si>
  <si>
    <t>2023-251</t>
  </si>
  <si>
    <t>2023-252</t>
  </si>
  <si>
    <t>2023-253</t>
  </si>
  <si>
    <t>2023-254</t>
  </si>
  <si>
    <t>2023-255</t>
  </si>
  <si>
    <t>2023-256</t>
  </si>
  <si>
    <t>2023-257</t>
  </si>
  <si>
    <t>2023-258</t>
  </si>
  <si>
    <t>2023-259</t>
  </si>
  <si>
    <t>2023-260</t>
  </si>
  <si>
    <t>2023-261</t>
  </si>
  <si>
    <t>2023-262</t>
  </si>
  <si>
    <t>2023-263</t>
  </si>
  <si>
    <t>2023-264</t>
  </si>
  <si>
    <t>2023-265</t>
  </si>
  <si>
    <t>2023-266</t>
  </si>
  <si>
    <t>2023-267</t>
  </si>
  <si>
    <t>2023-268</t>
  </si>
  <si>
    <t>2023-269</t>
  </si>
  <si>
    <t>2023-270</t>
  </si>
  <si>
    <t>2023-271</t>
  </si>
  <si>
    <t>2023-272</t>
  </si>
  <si>
    <t>2023-273</t>
  </si>
  <si>
    <t>2023-274</t>
  </si>
  <si>
    <t>2023-275</t>
  </si>
  <si>
    <t>2023-276</t>
  </si>
  <si>
    <t>2023-278</t>
  </si>
  <si>
    <t>2023-279</t>
  </si>
  <si>
    <t>2023-280</t>
  </si>
  <si>
    <t>2023-281</t>
  </si>
  <si>
    <t>2023-282</t>
  </si>
  <si>
    <t>2023-283</t>
  </si>
  <si>
    <t>2023-284</t>
  </si>
  <si>
    <t>2023-285</t>
  </si>
  <si>
    <t>2023-286</t>
  </si>
  <si>
    <t>2023-287</t>
  </si>
  <si>
    <t>2023-288</t>
  </si>
  <si>
    <t>2023-289</t>
  </si>
  <si>
    <t>2023-290</t>
  </si>
  <si>
    <t>2023-291</t>
  </si>
  <si>
    <t>2023-292</t>
  </si>
  <si>
    <t>2023-293</t>
  </si>
  <si>
    <t>2023-294</t>
  </si>
  <si>
    <t>2023-295</t>
  </si>
  <si>
    <t>2023-296</t>
  </si>
  <si>
    <t>2023-297</t>
  </si>
  <si>
    <t>2023-298</t>
  </si>
  <si>
    <t>2023-299</t>
  </si>
  <si>
    <t>2023-300</t>
  </si>
  <si>
    <t>2023-301</t>
  </si>
  <si>
    <t>2023-302</t>
  </si>
  <si>
    <t>2023-303</t>
  </si>
  <si>
    <t>2023-304</t>
  </si>
  <si>
    <t>2023-305</t>
  </si>
  <si>
    <t>2023-306</t>
  </si>
  <si>
    <t>2023-307</t>
  </si>
  <si>
    <t>2023-308</t>
  </si>
  <si>
    <t>2023-309</t>
  </si>
  <si>
    <t>2023-310</t>
  </si>
  <si>
    <t>2023-311</t>
  </si>
  <si>
    <t>2023-312</t>
  </si>
  <si>
    <t>2023-313</t>
  </si>
  <si>
    <t>2023-314</t>
  </si>
  <si>
    <t>2023-315</t>
  </si>
  <si>
    <t>2023-316</t>
  </si>
  <si>
    <t>2023-317</t>
  </si>
  <si>
    <t>2023-318</t>
  </si>
  <si>
    <t>2023-319</t>
  </si>
  <si>
    <t>2023-320</t>
  </si>
  <si>
    <t>2023-321</t>
  </si>
  <si>
    <t>2023-322</t>
  </si>
  <si>
    <t>2023-323</t>
  </si>
  <si>
    <t>2023-324</t>
  </si>
  <si>
    <t>2023-325</t>
  </si>
  <si>
    <t>2023-326</t>
  </si>
  <si>
    <t>2023-327</t>
  </si>
  <si>
    <t>2023-328</t>
  </si>
  <si>
    <t>2023-329</t>
  </si>
  <si>
    <t>2023-330</t>
  </si>
  <si>
    <t>2023-331</t>
  </si>
  <si>
    <t>2023-332</t>
  </si>
  <si>
    <t>2023-333</t>
  </si>
  <si>
    <t>2023-334</t>
  </si>
  <si>
    <t>2023-335</t>
  </si>
  <si>
    <t>2023-336</t>
  </si>
  <si>
    <t>2023-337</t>
  </si>
  <si>
    <t>2023-338</t>
  </si>
  <si>
    <t>2023-339</t>
  </si>
  <si>
    <t>2023-340</t>
  </si>
  <si>
    <t>2023-341</t>
  </si>
  <si>
    <t>2023-342</t>
  </si>
  <si>
    <t>2023-343</t>
  </si>
  <si>
    <t>2023-344</t>
  </si>
  <si>
    <t>2023-345</t>
  </si>
  <si>
    <t>2023-346</t>
  </si>
  <si>
    <t>2023-347</t>
  </si>
  <si>
    <t>2023-348</t>
  </si>
  <si>
    <t>2023-349</t>
  </si>
  <si>
    <t>2023-350</t>
  </si>
  <si>
    <t>2023-351</t>
  </si>
  <si>
    <t>2023-352</t>
  </si>
  <si>
    <t>2023-353</t>
  </si>
  <si>
    <t>2023-354</t>
  </si>
  <si>
    <t>2023-355</t>
  </si>
  <si>
    <t>2023-356</t>
  </si>
  <si>
    <t>2023-357</t>
  </si>
  <si>
    <t>2023-358</t>
  </si>
  <si>
    <t>2023-359</t>
  </si>
  <si>
    <t>2023-360</t>
  </si>
  <si>
    <t>2023-361</t>
  </si>
  <si>
    <t>2023-362</t>
  </si>
  <si>
    <t>2023-363</t>
  </si>
  <si>
    <t>2023-364</t>
  </si>
  <si>
    <t>2023-365</t>
  </si>
  <si>
    <t>2023-366</t>
  </si>
  <si>
    <t>2023-367</t>
  </si>
  <si>
    <t>2023-368</t>
  </si>
  <si>
    <t>2023-369</t>
  </si>
  <si>
    <t>2023-370</t>
  </si>
  <si>
    <t>2023-371</t>
  </si>
  <si>
    <t>2023-372</t>
  </si>
  <si>
    <t>2023-373</t>
  </si>
  <si>
    <t>2023-374</t>
  </si>
  <si>
    <t>2023-375</t>
  </si>
  <si>
    <t>2023-376</t>
  </si>
  <si>
    <t>2023-378</t>
  </si>
  <si>
    <t>2023-379</t>
  </si>
  <si>
    <t>2023-380</t>
  </si>
  <si>
    <t>2023-381</t>
  </si>
  <si>
    <t>2023-382</t>
  </si>
  <si>
    <t>2023-383</t>
  </si>
  <si>
    <t>2023-384</t>
  </si>
  <si>
    <t>2023-386</t>
  </si>
  <si>
    <t>2023-387</t>
  </si>
  <si>
    <t>2023-388</t>
  </si>
  <si>
    <t>2023-389</t>
  </si>
  <si>
    <t>2023-390</t>
  </si>
  <si>
    <t>2023-391</t>
  </si>
  <si>
    <t>2023-392</t>
  </si>
  <si>
    <t>2023-393</t>
  </si>
  <si>
    <t>2023-394</t>
  </si>
  <si>
    <t>2023-395</t>
  </si>
  <si>
    <t>2023-396</t>
  </si>
  <si>
    <t>2023-397</t>
  </si>
  <si>
    <t>2023-398</t>
  </si>
  <si>
    <t>2023-399</t>
  </si>
  <si>
    <t>2023-400</t>
  </si>
  <si>
    <t>2023-401</t>
  </si>
  <si>
    <t>2023-402</t>
  </si>
  <si>
    <t>2023-403</t>
  </si>
  <si>
    <t>2023-404</t>
  </si>
  <si>
    <t>2023-405</t>
  </si>
  <si>
    <t>2023-406</t>
  </si>
  <si>
    <t>2023-407</t>
  </si>
  <si>
    <t>2023-408</t>
  </si>
  <si>
    <t>2023-409</t>
  </si>
  <si>
    <t>2023-410</t>
  </si>
  <si>
    <t>2023-411</t>
  </si>
  <si>
    <t>2023-412</t>
  </si>
  <si>
    <t>2023-413</t>
  </si>
  <si>
    <t>2023-414</t>
  </si>
  <si>
    <t>2023-415</t>
  </si>
  <si>
    <t>2023-416</t>
  </si>
  <si>
    <t>2023-417</t>
  </si>
  <si>
    <t>2023-418</t>
  </si>
  <si>
    <t>2023-419</t>
  </si>
  <si>
    <t>2023-420</t>
  </si>
  <si>
    <t>2023-421</t>
  </si>
  <si>
    <t>2023-422</t>
  </si>
  <si>
    <t>2023-423</t>
  </si>
  <si>
    <t>2023-424</t>
  </si>
  <si>
    <t>2023-425</t>
  </si>
  <si>
    <t>2023-426</t>
  </si>
  <si>
    <t>2023-427</t>
  </si>
  <si>
    <t>2023-428</t>
  </si>
  <si>
    <t>2023-429</t>
  </si>
  <si>
    <t>2023-430</t>
  </si>
  <si>
    <t>2023-431</t>
  </si>
  <si>
    <t>2023-432</t>
  </si>
  <si>
    <t>2023-433</t>
  </si>
  <si>
    <t>2023-434</t>
  </si>
  <si>
    <t>2023-435</t>
  </si>
  <si>
    <t>No.</t>
    <phoneticPr fontId="2"/>
  </si>
  <si>
    <t>基本
応用</t>
    <phoneticPr fontId="2"/>
  </si>
  <si>
    <t>評価の
視点</t>
    <phoneticPr fontId="2"/>
  </si>
  <si>
    <t>業務品質
評価項目</t>
    <phoneticPr fontId="2"/>
  </si>
  <si>
    <t>評価
区分</t>
    <phoneticPr fontId="2"/>
  </si>
  <si>
    <t>設問</t>
    <phoneticPr fontId="2"/>
  </si>
  <si>
    <t>結果
集計</t>
    <phoneticPr fontId="2"/>
  </si>
  <si>
    <t>判定</t>
    <phoneticPr fontId="2"/>
  </si>
  <si>
    <t>判定根拠</t>
    <phoneticPr fontId="2"/>
  </si>
  <si>
    <t>オンサイト確認事項①</t>
    <rPh sb="5" eb="7">
      <t>カクニン</t>
    </rPh>
    <rPh sb="7" eb="9">
      <t>ジコウ</t>
    </rPh>
    <phoneticPr fontId="10"/>
  </si>
  <si>
    <t>オンサイト確認事項②</t>
    <phoneticPr fontId="2"/>
  </si>
  <si>
    <t>オンサイト確認事項③</t>
    <rPh sb="5" eb="7">
      <t>カクニン</t>
    </rPh>
    <rPh sb="7" eb="9">
      <t>ジコウ</t>
    </rPh>
    <phoneticPr fontId="10"/>
  </si>
  <si>
    <t>判定者</t>
    <phoneticPr fontId="2"/>
  </si>
  <si>
    <t>確認者</t>
    <phoneticPr fontId="2"/>
  </si>
  <si>
    <r>
      <t>判定</t>
    </r>
    <r>
      <rPr>
        <sz val="12"/>
        <color theme="1"/>
        <rFont val="Meiryo UI"/>
        <family val="3"/>
        <charset val="128"/>
      </rPr>
      <t>（審査会審議を経て最終確定となります）</t>
    </r>
    <rPh sb="0" eb="2">
      <t>ハンテイ</t>
    </rPh>
    <rPh sb="3" eb="6">
      <t>シンサカイ</t>
    </rPh>
    <rPh sb="6" eb="8">
      <t>シンギ</t>
    </rPh>
    <rPh sb="9" eb="10">
      <t>ヘ</t>
    </rPh>
    <rPh sb="11" eb="13">
      <t>サイシュウ</t>
    </rPh>
    <rPh sb="13" eb="15">
      <t>カクテイ</t>
    </rPh>
    <phoneticPr fontId="10"/>
  </si>
  <si>
    <t>　　回答選択肢の入力規則</t>
    <rPh sb="2" eb="4">
      <t>カイトウ</t>
    </rPh>
    <rPh sb="4" eb="7">
      <t>センタクシ</t>
    </rPh>
    <rPh sb="8" eb="10">
      <t>ニュウリョク</t>
    </rPh>
    <rPh sb="10" eb="12">
      <t>キソク</t>
    </rPh>
    <phoneticPr fontId="10"/>
  </si>
  <si>
    <t>　　　　　　　　　判定結果の入力規則</t>
    <rPh sb="9" eb="11">
      <t>ハンテイ</t>
    </rPh>
    <rPh sb="11" eb="13">
      <t>ケッカ</t>
    </rPh>
    <rPh sb="14" eb="16">
      <t>ニュウリョク</t>
    </rPh>
    <rPh sb="16" eb="18">
      <t>キソク</t>
    </rPh>
    <phoneticPr fontId="10"/>
  </si>
  <si>
    <t>回答①</t>
    <rPh sb="0" eb="2">
      <t>カイトウ</t>
    </rPh>
    <phoneticPr fontId="10"/>
  </si>
  <si>
    <t>回答②</t>
    <rPh sb="0" eb="2">
      <t>カイトウ</t>
    </rPh>
    <phoneticPr fontId="2"/>
  </si>
  <si>
    <t>回答③</t>
    <rPh sb="0" eb="2">
      <t>カイトウ</t>
    </rPh>
    <phoneticPr fontId="2"/>
  </si>
  <si>
    <r>
      <t xml:space="preserve">前年度
</t>
    </r>
    <r>
      <rPr>
        <b/>
        <sz val="11"/>
        <color rgb="FF0000CC"/>
        <rFont val="Meiryo UI"/>
        <family val="3"/>
        <charset val="128"/>
      </rPr>
      <t>判定結果</t>
    </r>
    <rPh sb="0" eb="3">
      <t>ゼンネンド</t>
    </rPh>
    <rPh sb="4" eb="6">
      <t>ハンテイ</t>
    </rPh>
    <rPh sb="6" eb="8">
      <t>ケッカ</t>
    </rPh>
    <phoneticPr fontId="2"/>
  </si>
  <si>
    <r>
      <rPr>
        <u/>
        <sz val="12"/>
        <rFont val="Meiryo UI"/>
        <family val="3"/>
        <charset val="128"/>
      </rPr>
      <t>過年度</t>
    </r>
    <r>
      <rPr>
        <sz val="12"/>
        <rFont val="Meiryo UI"/>
        <family val="3"/>
        <charset val="128"/>
      </rPr>
      <t xml:space="preserve">
回答証跡資料</t>
    </r>
    <rPh sb="0" eb="3">
      <t>カネンド</t>
    </rPh>
    <phoneticPr fontId="2"/>
  </si>
  <si>
    <r>
      <rPr>
        <u/>
        <sz val="12"/>
        <rFont val="Meiryo UI"/>
        <family val="3"/>
        <charset val="128"/>
      </rPr>
      <t>過年度</t>
    </r>
    <r>
      <rPr>
        <sz val="12"/>
        <rFont val="Meiryo UI"/>
        <family val="3"/>
        <charset val="128"/>
      </rPr>
      <t xml:space="preserve">
回答詳細説明</t>
    </r>
    <rPh sb="0" eb="3">
      <t>カネンド</t>
    </rPh>
    <phoneticPr fontId="2"/>
  </si>
  <si>
    <r>
      <rPr>
        <u/>
        <sz val="12"/>
        <rFont val="Meiryo UI"/>
        <family val="3"/>
        <charset val="128"/>
      </rPr>
      <t>過年度</t>
    </r>
    <r>
      <rPr>
        <b/>
        <sz val="12"/>
        <rFont val="Meiryo UI"/>
        <family val="3"/>
        <charset val="128"/>
      </rPr>
      <t xml:space="preserve">
回答</t>
    </r>
    <rPh sb="0" eb="3">
      <t>カネンド</t>
    </rPh>
    <rPh sb="4" eb="6">
      <t>カイトウ</t>
    </rPh>
    <phoneticPr fontId="2"/>
  </si>
  <si>
    <t>査定役Ａ</t>
    <rPh sb="0" eb="3">
      <t>サテイヤク</t>
    </rPh>
    <phoneticPr fontId="10"/>
  </si>
  <si>
    <t>査定役Ｂ</t>
    <rPh sb="0" eb="3">
      <t>サテイヤク</t>
    </rPh>
    <phoneticPr fontId="2"/>
  </si>
  <si>
    <t>査定役Ｃ</t>
    <rPh sb="0" eb="3">
      <t>サテイヤク</t>
    </rPh>
    <phoneticPr fontId="2"/>
  </si>
  <si>
    <t>　　　　　　　　非表示列</t>
    <rPh sb="8" eb="11">
      <t>ヒヒョウジ</t>
    </rPh>
    <rPh sb="11" eb="12">
      <t>レツ</t>
    </rPh>
    <phoneticPr fontId="10"/>
  </si>
  <si>
    <t>　　　　　　　　　　　　　　　　　　　　　非表示列</t>
    <rPh sb="21" eb="24">
      <t>ヒヒョウジ</t>
    </rPh>
    <rPh sb="24" eb="25">
      <t>レツ</t>
    </rPh>
    <phoneticPr fontId="10"/>
  </si>
  <si>
    <t>　←　←　Ａ～Ｚ列はＤＢ化(仮運用)における初回・更新・定期各調査共用の制御項目(非表示列・列異動・削除・挿入等変更禁止・数式注意)　　→　→</t>
    <rPh sb="8" eb="9">
      <t>レツ</t>
    </rPh>
    <rPh sb="12" eb="13">
      <t>カ</t>
    </rPh>
    <rPh sb="14" eb="15">
      <t>カリ</t>
    </rPh>
    <rPh sb="15" eb="17">
      <t>ウンヨウ</t>
    </rPh>
    <rPh sb="22" eb="24">
      <t>ショカイ</t>
    </rPh>
    <rPh sb="25" eb="27">
      <t>コウシン</t>
    </rPh>
    <rPh sb="28" eb="30">
      <t>テイキ</t>
    </rPh>
    <rPh sb="30" eb="33">
      <t>カクチョウサ</t>
    </rPh>
    <rPh sb="33" eb="35">
      <t>キョウヨウ</t>
    </rPh>
    <rPh sb="36" eb="38">
      <t>セイギョ</t>
    </rPh>
    <rPh sb="38" eb="40">
      <t>コウモク</t>
    </rPh>
    <rPh sb="41" eb="44">
      <t>ヒヒョウジ</t>
    </rPh>
    <rPh sb="44" eb="45">
      <t>レツ</t>
    </rPh>
    <rPh sb="46" eb="47">
      <t>レツ</t>
    </rPh>
    <rPh sb="47" eb="49">
      <t>イドウ</t>
    </rPh>
    <rPh sb="50" eb="52">
      <t>サクジョ</t>
    </rPh>
    <rPh sb="53" eb="56">
      <t>ソウニュウナド</t>
    </rPh>
    <rPh sb="56" eb="58">
      <t>ヘンコウ</t>
    </rPh>
    <rPh sb="58" eb="60">
      <t>キンシ</t>
    </rPh>
    <rPh sb="61" eb="63">
      <t>スウシキ</t>
    </rPh>
    <rPh sb="63" eb="65">
      <t>チュウイ</t>
    </rPh>
    <phoneticPr fontId="2"/>
  </si>
  <si>
    <t>←　←　　Ａ～Ｚ列はＤＢ化(仮運用)における初回・更新・定期各調査共用の制御項目(非表示列・列異動・削除・挿入等変更禁止・数式注意)　→　→　</t>
    <rPh sb="47" eb="49">
      <t>イドウ</t>
    </rPh>
    <rPh sb="50" eb="52">
      <t>サクジョ</t>
    </rPh>
    <rPh sb="53" eb="55">
      <t>ソウニュウ</t>
    </rPh>
    <rPh sb="55" eb="56">
      <t>トウ</t>
    </rPh>
    <phoneticPr fontId="2"/>
  </si>
  <si>
    <t>2022評価申告シート</t>
    <phoneticPr fontId="10"/>
  </si>
  <si>
    <r>
      <t xml:space="preserve">前年度
</t>
    </r>
    <r>
      <rPr>
        <b/>
        <sz val="9"/>
        <rFont val="Meiryo UI"/>
        <family val="3"/>
        <charset val="128"/>
      </rPr>
      <t>基本応用</t>
    </r>
    <rPh sb="0" eb="3">
      <t>ゼンネンド</t>
    </rPh>
    <rPh sb="4" eb="6">
      <t>キホン</t>
    </rPh>
    <rPh sb="6" eb="8">
      <t>オウヨウ</t>
    </rPh>
    <phoneticPr fontId="2"/>
  </si>
  <si>
    <r>
      <rPr>
        <u/>
        <sz val="12"/>
        <rFont val="Meiryo UI"/>
        <family val="3"/>
        <charset val="128"/>
      </rPr>
      <t>前年度</t>
    </r>
    <r>
      <rPr>
        <sz val="12"/>
        <rFont val="Meiryo UI"/>
        <family val="3"/>
        <charset val="128"/>
      </rPr>
      <t xml:space="preserve">
</t>
    </r>
    <r>
      <rPr>
        <sz val="12"/>
        <color rgb="FF0000CC"/>
        <rFont val="Meiryo UI"/>
        <family val="3"/>
        <charset val="128"/>
      </rPr>
      <t>判定根拠</t>
    </r>
    <rPh sb="0" eb="3">
      <t>ゼンネンド</t>
    </rPh>
    <phoneticPr fontId="2"/>
  </si>
  <si>
    <t>　設問No･記載箇所</t>
    <phoneticPr fontId="10"/>
  </si>
  <si>
    <t>＜回答にあたってご留意いただきたい事項＞</t>
    <rPh sb="1" eb="3">
      <t>カイトウ</t>
    </rPh>
    <rPh sb="9" eb="11">
      <t>リュウイ</t>
    </rPh>
    <rPh sb="17" eb="19">
      <t>ジコウ</t>
    </rPh>
    <phoneticPr fontId="2"/>
  </si>
  <si>
    <r>
      <t>　　なお、提出する証跡資料については</t>
    </r>
    <r>
      <rPr>
        <b/>
        <u/>
        <sz val="11"/>
        <rFont val="Meiryo UI"/>
        <family val="3"/>
        <charset val="128"/>
      </rPr>
      <t>業務品質評価基準ガイドラインに記載の「証跡資料例」を参考</t>
    </r>
    <r>
      <rPr>
        <sz val="11"/>
        <rFont val="Meiryo UI"/>
        <family val="3"/>
        <charset val="128"/>
      </rPr>
      <t>にしてください。</t>
    </r>
    <rPh sb="5" eb="7">
      <t>テイシュツ</t>
    </rPh>
    <rPh sb="37" eb="39">
      <t>ショウセキ</t>
    </rPh>
    <rPh sb="39" eb="41">
      <t>シリョウ</t>
    </rPh>
    <rPh sb="41" eb="42">
      <t>レイ</t>
    </rPh>
    <phoneticPr fontId="10"/>
  </si>
  <si>
    <r>
      <t>　　</t>
    </r>
    <r>
      <rPr>
        <b/>
        <u/>
        <sz val="11"/>
        <color theme="1"/>
        <rFont val="Meiryo UI"/>
        <family val="3"/>
        <charset val="128"/>
      </rPr>
      <t>省略せずにご記載</t>
    </r>
    <r>
      <rPr>
        <sz val="11"/>
        <color theme="1"/>
        <rFont val="Meiryo UI"/>
        <family val="3"/>
        <charset val="128"/>
      </rPr>
      <t>ください。（例：1.コンプライアンスマニュアル）　　また、実際の</t>
    </r>
    <r>
      <rPr>
        <b/>
        <u/>
        <sz val="11"/>
        <color theme="1"/>
        <rFont val="Meiryo UI"/>
        <family val="3"/>
        <charset val="128"/>
      </rPr>
      <t>資料として提出するファイル名と同一</t>
    </r>
    <r>
      <rPr>
        <sz val="11"/>
        <color theme="1"/>
        <rFont val="Meiryo UI"/>
        <family val="3"/>
        <charset val="128"/>
      </rPr>
      <t>にしてください。</t>
    </r>
    <rPh sb="42" eb="44">
      <t>シリョウ</t>
    </rPh>
    <rPh sb="57" eb="59">
      <t>ドウイツ</t>
    </rPh>
    <phoneticPr fontId="10"/>
  </si>
  <si>
    <r>
      <t>■「評価申告シート」の</t>
    </r>
    <r>
      <rPr>
        <b/>
        <sz val="11"/>
        <color rgb="FF0000CC"/>
        <rFont val="Meiryo UI"/>
        <family val="3"/>
        <charset val="128"/>
      </rPr>
      <t>全設問について、以下のとおりご回答</t>
    </r>
    <r>
      <rPr>
        <sz val="11"/>
        <rFont val="Meiryo UI"/>
        <family val="3"/>
        <charset val="128"/>
      </rPr>
      <t>ください。</t>
    </r>
    <rPh sb="2" eb="4">
      <t>ヒョウカ</t>
    </rPh>
    <rPh sb="4" eb="6">
      <t>シンコク</t>
    </rPh>
    <rPh sb="11" eb="12">
      <t>ゼン</t>
    </rPh>
    <rPh sb="12" eb="14">
      <t>セツモン</t>
    </rPh>
    <rPh sb="19" eb="21">
      <t>イカ</t>
    </rPh>
    <rPh sb="26" eb="28">
      <t>カイトウ</t>
    </rPh>
    <phoneticPr fontId="2"/>
  </si>
  <si>
    <t>　　詳細説明欄には、証跡資料の記載箇所・条項番号・ページ数を必ず明記してください（説明内容の不足・不明については再提出となります）。</t>
    <rPh sb="2" eb="6">
      <t>ショウサイセツメイ</t>
    </rPh>
    <rPh sb="6" eb="7">
      <t>ラン</t>
    </rPh>
    <rPh sb="30" eb="31">
      <t>カナラ</t>
    </rPh>
    <rPh sb="46" eb="48">
      <t>フソク</t>
    </rPh>
    <rPh sb="57" eb="59">
      <t>テイシュツ</t>
    </rPh>
    <phoneticPr fontId="10"/>
  </si>
  <si>
    <t>【評価申告シートの回答方法】</t>
    <phoneticPr fontId="10"/>
  </si>
  <si>
    <t>入力不要</t>
    <rPh sb="0" eb="4">
      <t>ニュウリョクフヨウ</t>
    </rPh>
    <phoneticPr fontId="2"/>
  </si>
  <si>
    <t>2024
新設問</t>
    <rPh sb="5" eb="6">
      <t>シン</t>
    </rPh>
    <rPh sb="6" eb="8">
      <t>セツモン</t>
    </rPh>
    <phoneticPr fontId="10"/>
  </si>
  <si>
    <t>――顧客本位の業務運営</t>
    <rPh sb="2" eb="6">
      <t>コキャクホンイ</t>
    </rPh>
    <rPh sb="7" eb="11">
      <t>ギョウムウンエイ</t>
    </rPh>
    <phoneticPr fontId="2"/>
  </si>
  <si>
    <t>　</t>
    <phoneticPr fontId="10"/>
  </si>
  <si>
    <t>【ＦＤ「未達成」判定時のみ記載が必要】
・事務局MT日を　YYMMDD：　として書き出す
・「未達成」と判断するに至った所見・経緯を事実に基づき簡潔に記載する（併せて以下①②③を必ず記載）。
　①関連性の高い設問No.　
　②代理店の管理体制・態勢整備の状況等における問題点　
　③代理店へ伝達した事項、その他
　</t>
    <rPh sb="16" eb="18">
      <t>ヒツヨウ</t>
    </rPh>
    <rPh sb="52" eb="54">
      <t>ハンダン</t>
    </rPh>
    <rPh sb="57" eb="58">
      <t>イタ</t>
    </rPh>
    <rPh sb="63" eb="65">
      <t>ケイイ</t>
    </rPh>
    <rPh sb="66" eb="68">
      <t>ジジツ</t>
    </rPh>
    <rPh sb="69" eb="70">
      <t>モト</t>
    </rPh>
    <rPh sb="72" eb="74">
      <t>カンケツ</t>
    </rPh>
    <rPh sb="75" eb="77">
      <t>キサイ</t>
    </rPh>
    <rPh sb="80" eb="81">
      <t>アワ</t>
    </rPh>
    <rPh sb="83" eb="85">
      <t>イカ</t>
    </rPh>
    <rPh sb="89" eb="90">
      <t>カナラ</t>
    </rPh>
    <rPh sb="91" eb="93">
      <t>キサイ</t>
    </rPh>
    <rPh sb="98" eb="100">
      <t>カンレン</t>
    </rPh>
    <rPh sb="100" eb="101">
      <t>セイ</t>
    </rPh>
    <rPh sb="102" eb="103">
      <t>タカ</t>
    </rPh>
    <rPh sb="104" eb="106">
      <t>セツモン</t>
    </rPh>
    <rPh sb="129" eb="130">
      <t>トウ</t>
    </rPh>
    <rPh sb="141" eb="144">
      <t>ダイリテン</t>
    </rPh>
    <phoneticPr fontId="2"/>
  </si>
  <si>
    <t>代理店名（登記上法人名）</t>
    <rPh sb="0" eb="3">
      <t>ダイリテン</t>
    </rPh>
    <rPh sb="3" eb="4">
      <t>メイ</t>
    </rPh>
    <rPh sb="5" eb="8">
      <t>トウキジョウ</t>
    </rPh>
    <rPh sb="8" eb="10">
      <t>ホウジン</t>
    </rPh>
    <rPh sb="10" eb="11">
      <t>メイ</t>
    </rPh>
    <phoneticPr fontId="2"/>
  </si>
  <si>
    <t>代理店登録番号(13桁)</t>
    <rPh sb="0" eb="3">
      <t>ダイリテン</t>
    </rPh>
    <rPh sb="3" eb="7">
      <t>トウロクバンゴウ</t>
    </rPh>
    <rPh sb="10" eb="11">
      <t>ケタ</t>
    </rPh>
    <phoneticPr fontId="2"/>
  </si>
  <si>
    <t>0123456789012</t>
    <phoneticPr fontId="2"/>
  </si>
  <si>
    <t>質問事項（mm/dd-1）</t>
  </si>
  <si>
    <t>質問事項（mm/dd-2）</t>
    <phoneticPr fontId="2"/>
  </si>
  <si>
    <t>質問事項（mm/dd-3）</t>
    <phoneticPr fontId="2"/>
  </si>
  <si>
    <t>質問事項（mm/dd-4）</t>
    <phoneticPr fontId="2"/>
  </si>
  <si>
    <t>質問事項（mm/dd-5）</t>
    <phoneticPr fontId="2"/>
  </si>
  <si>
    <t>4.03</t>
    <phoneticPr fontId="2"/>
  </si>
  <si>
    <t>1.78</t>
    <phoneticPr fontId="2"/>
  </si>
  <si>
    <t>ああ</t>
    <phoneticPr fontId="2"/>
  </si>
  <si>
    <t>いい</t>
    <phoneticPr fontId="2"/>
  </si>
  <si>
    <t>うう</t>
    <phoneticPr fontId="2"/>
  </si>
  <si>
    <t>おお</t>
    <phoneticPr fontId="2"/>
  </si>
  <si>
    <t>2024-新設1</t>
    <rPh sb="5" eb="7">
      <t>シンセツ</t>
    </rPh>
    <phoneticPr fontId="2"/>
  </si>
  <si>
    <t>2024-新設2</t>
    <rPh sb="5" eb="7">
      <t>シンセツ</t>
    </rPh>
    <phoneticPr fontId="2"/>
  </si>
  <si>
    <t>2024-新設3</t>
    <rPh sb="5" eb="7">
      <t>シンセツ</t>
    </rPh>
    <phoneticPr fontId="2"/>
  </si>
  <si>
    <t>2024-新設4</t>
    <rPh sb="5" eb="7">
      <t>シンセツ</t>
    </rPh>
    <phoneticPr fontId="2"/>
  </si>
  <si>
    <t>FD顧客本位の業務運営</t>
    <rPh sb="2" eb="6">
      <t>コキャクホンイ</t>
    </rPh>
    <rPh sb="7" eb="11">
      <t>ギョウムウンエイ</t>
    </rPh>
    <phoneticPr fontId="2"/>
  </si>
  <si>
    <t>見出し</t>
    <rPh sb="0" eb="2">
      <t>ミダ</t>
    </rPh>
    <phoneticPr fontId="2"/>
  </si>
  <si>
    <r>
      <t xml:space="preserve">以下の事項が明文化され従業員がいつでも閲覧可能な状態になっている
</t>
    </r>
    <r>
      <rPr>
        <sz val="11"/>
        <color rgb="FF0000FF"/>
        <rFont val="Meiryo UI"/>
        <family val="3"/>
        <charset val="128"/>
      </rPr>
      <t>※全て「1.はい」であれば達成</t>
    </r>
    <phoneticPr fontId="2"/>
  </si>
  <si>
    <r>
      <t>募集資料の作成・活用方法につい</t>
    </r>
    <r>
      <rPr>
        <sz val="11"/>
        <rFont val="Meiryo UI"/>
        <family val="3"/>
        <charset val="128"/>
      </rPr>
      <t>て明文化され、従業員</t>
    </r>
    <r>
      <rPr>
        <sz val="11"/>
        <color theme="1"/>
        <rFont val="Meiryo UI"/>
        <family val="3"/>
        <charset val="128"/>
      </rPr>
      <t xml:space="preserve">がいつでも閲覧可能な状態になっている
</t>
    </r>
    <r>
      <rPr>
        <sz val="11"/>
        <color rgb="FF0000FF"/>
        <rFont val="Meiryo UI"/>
        <family val="3"/>
        <charset val="128"/>
      </rPr>
      <t>※全て「1.はい」であれば達成</t>
    </r>
    <rPh sb="16" eb="19">
      <t>メイブンカ</t>
    </rPh>
    <rPh sb="45" eb="46">
      <t>スベ</t>
    </rPh>
    <rPh sb="57" eb="59">
      <t>タッセイ</t>
    </rPh>
    <phoneticPr fontId="10"/>
  </si>
  <si>
    <r>
      <t>【特定保険契約に係る広告等を行う代理店の場合】以下事項を表示する旨</t>
    </r>
    <r>
      <rPr>
        <sz val="11"/>
        <rFont val="Meiryo UI"/>
        <family val="3"/>
        <charset val="128"/>
      </rPr>
      <t>が明文化され従業</t>
    </r>
    <r>
      <rPr>
        <sz val="11"/>
        <color theme="1"/>
        <rFont val="Meiryo UI"/>
        <family val="3"/>
        <charset val="128"/>
      </rPr>
      <t xml:space="preserve">員がいつでも閲覧可能な状態になっている
</t>
    </r>
    <r>
      <rPr>
        <sz val="11"/>
        <color rgb="FF0000FF"/>
        <rFont val="Meiryo UI"/>
        <family val="3"/>
        <charset val="128"/>
      </rPr>
      <t>※全て「1.はい」であれば達成</t>
    </r>
    <rPh sb="20" eb="22">
      <t>バアイ</t>
    </rPh>
    <rPh sb="34" eb="36">
      <t>メイブン</t>
    </rPh>
    <rPh sb="62" eb="63">
      <t>スベ</t>
    </rPh>
    <rPh sb="74" eb="76">
      <t>タッセイ</t>
    </rPh>
    <phoneticPr fontId="10"/>
  </si>
  <si>
    <t>62-1</t>
    <phoneticPr fontId="2"/>
  </si>
  <si>
    <t>62-2</t>
    <phoneticPr fontId="2"/>
  </si>
  <si>
    <t>63-1</t>
    <phoneticPr fontId="2"/>
  </si>
  <si>
    <t>63-2</t>
    <phoneticPr fontId="2"/>
  </si>
  <si>
    <t>64-1</t>
    <phoneticPr fontId="2"/>
  </si>
  <si>
    <t>64-2</t>
    <phoneticPr fontId="2"/>
  </si>
  <si>
    <t>90-1</t>
  </si>
  <si>
    <t>90-2</t>
  </si>
  <si>
    <t>90-3</t>
  </si>
  <si>
    <t>90-4</t>
  </si>
  <si>
    <t>90-5</t>
  </si>
  <si>
    <t>90-6</t>
  </si>
  <si>
    <t>90-7</t>
  </si>
  <si>
    <t>90-8</t>
  </si>
  <si>
    <t>90-9</t>
  </si>
  <si>
    <t>90-10</t>
  </si>
  <si>
    <t>90-11</t>
  </si>
  <si>
    <t>90-12</t>
  </si>
  <si>
    <t>90-13</t>
  </si>
  <si>
    <t>90-14</t>
  </si>
  <si>
    <t>90-15</t>
  </si>
  <si>
    <t>90-16</t>
  </si>
  <si>
    <t>90-17</t>
  </si>
  <si>
    <t>96-1</t>
    <phoneticPr fontId="2"/>
  </si>
  <si>
    <t>96-2</t>
    <phoneticPr fontId="2"/>
  </si>
  <si>
    <t>97-1</t>
    <phoneticPr fontId="2"/>
  </si>
  <si>
    <t>97-2</t>
    <phoneticPr fontId="2"/>
  </si>
  <si>
    <t>97-3</t>
    <phoneticPr fontId="2"/>
  </si>
  <si>
    <t>97-4</t>
    <phoneticPr fontId="2"/>
  </si>
  <si>
    <t>108-1</t>
    <phoneticPr fontId="2"/>
  </si>
  <si>
    <t>108-2</t>
    <phoneticPr fontId="2"/>
  </si>
  <si>
    <t>108-4</t>
  </si>
  <si>
    <t>110-1</t>
  </si>
  <si>
    <t>110-2</t>
  </si>
  <si>
    <t>110-3</t>
  </si>
  <si>
    <t>110-4</t>
  </si>
  <si>
    <t>110-5</t>
  </si>
  <si>
    <t>110-6</t>
  </si>
  <si>
    <t>114-1</t>
  </si>
  <si>
    <t>114-2</t>
  </si>
  <si>
    <t>114-3</t>
  </si>
  <si>
    <t>121-1</t>
  </si>
  <si>
    <t>121-2</t>
  </si>
  <si>
    <t>121-3</t>
  </si>
  <si>
    <t>121-4</t>
  </si>
  <si>
    <t>123-3</t>
  </si>
  <si>
    <t>123-4</t>
  </si>
  <si>
    <t>123-5</t>
  </si>
  <si>
    <t>147-1</t>
  </si>
  <si>
    <t>147-2</t>
  </si>
  <si>
    <t>147-3</t>
  </si>
  <si>
    <t>148-1</t>
    <phoneticPr fontId="2"/>
  </si>
  <si>
    <t>148-2</t>
    <phoneticPr fontId="2"/>
  </si>
  <si>
    <t>他代理店（他の保険募集人を含む。）と商号等を共同使用している代理店のみ対象</t>
    <rPh sb="1" eb="4">
      <t>ダイリテン</t>
    </rPh>
    <rPh sb="22" eb="24">
      <t>キョウドウ</t>
    </rPh>
    <rPh sb="30" eb="33">
      <t>ダイリテン</t>
    </rPh>
    <rPh sb="35" eb="37">
      <t>タイショウ</t>
    </rPh>
    <phoneticPr fontId="10"/>
  </si>
  <si>
    <t>他代理店（他の募集人を含む）が自身と同一の事業を行うものと顧客に誤認させないための適切な措置（両者が別法人であることや商品ラインナップの違いを説明することなど）を講じている</t>
    <rPh sb="0" eb="1">
      <t>タ</t>
    </rPh>
    <rPh sb="1" eb="4">
      <t>ダイリテン</t>
    </rPh>
    <rPh sb="5" eb="6">
      <t>タ</t>
    </rPh>
    <rPh sb="7" eb="9">
      <t>ボシュウ</t>
    </rPh>
    <rPh sb="9" eb="10">
      <t>ニン</t>
    </rPh>
    <rPh sb="11" eb="12">
      <t>フク</t>
    </rPh>
    <rPh sb="15" eb="17">
      <t>ジシン</t>
    </rPh>
    <rPh sb="18" eb="20">
      <t>ドウイツ</t>
    </rPh>
    <rPh sb="21" eb="23">
      <t>ジギョウ</t>
    </rPh>
    <rPh sb="24" eb="25">
      <t>オコナ</t>
    </rPh>
    <rPh sb="29" eb="31">
      <t>コキャク</t>
    </rPh>
    <rPh sb="32" eb="34">
      <t>ゴニン</t>
    </rPh>
    <rPh sb="41" eb="43">
      <t>テキセツ</t>
    </rPh>
    <rPh sb="44" eb="46">
      <t>ソチ</t>
    </rPh>
    <rPh sb="47" eb="49">
      <t>リョウシャ</t>
    </rPh>
    <rPh sb="50" eb="53">
      <t>ベツホウジン</t>
    </rPh>
    <rPh sb="59" eb="61">
      <t>ショウヒン</t>
    </rPh>
    <rPh sb="68" eb="69">
      <t>チガ</t>
    </rPh>
    <rPh sb="71" eb="73">
      <t>セツメイ</t>
    </rPh>
    <rPh sb="81" eb="82">
      <t>コウ</t>
    </rPh>
    <phoneticPr fontId="10"/>
  </si>
  <si>
    <t>㉕EX</t>
    <phoneticPr fontId="2"/>
  </si>
  <si>
    <t>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t>
    <phoneticPr fontId="2"/>
  </si>
  <si>
    <t>基本
項目</t>
    <phoneticPr fontId="2"/>
  </si>
  <si>
    <t>フランチャイザーの代理店のみ対象</t>
    <phoneticPr fontId="10"/>
  </si>
  <si>
    <r>
      <t xml:space="preserve">フランチャイザーの対応について、以下の事項を行っている
</t>
    </r>
    <r>
      <rPr>
        <sz val="11"/>
        <color rgb="FF0000FF"/>
        <rFont val="Meiryo UI"/>
        <family val="3"/>
        <charset val="128"/>
      </rPr>
      <t>※全て「1.はい」であれば達成</t>
    </r>
    <rPh sb="9" eb="11">
      <t>タイオウ</t>
    </rPh>
    <phoneticPr fontId="10"/>
  </si>
  <si>
    <t>150-1</t>
    <phoneticPr fontId="10"/>
  </si>
  <si>
    <t>募集を中心とした教育の実施、販売状況の管理、状況に応じて指導する旨を規定・契約している</t>
    <phoneticPr fontId="10"/>
  </si>
  <si>
    <t>150-2</t>
    <phoneticPr fontId="10"/>
  </si>
  <si>
    <t>規程に則った指導・モニタリングを定期的に実施している</t>
    <phoneticPr fontId="10"/>
  </si>
  <si>
    <t>150-3</t>
    <phoneticPr fontId="10"/>
  </si>
  <si>
    <t>フランチャイジーの代理店のみ対象</t>
    <phoneticPr fontId="10"/>
  </si>
  <si>
    <t>㉖EX</t>
  </si>
  <si>
    <t>2024-新設5</t>
    <rPh sb="5" eb="7">
      <t>シンセツ</t>
    </rPh>
    <phoneticPr fontId="2"/>
  </si>
  <si>
    <t>2024-新設6</t>
    <rPh sb="5" eb="7">
      <t>シンセツ</t>
    </rPh>
    <phoneticPr fontId="2"/>
  </si>
  <si>
    <t>2023-374
(2023-377)</t>
    <phoneticPr fontId="2"/>
  </si>
  <si>
    <t>150 150-2
150 150-5</t>
    <phoneticPr fontId="2"/>
  </si>
  <si>
    <t>2023-379
(2023-385)</t>
    <phoneticPr fontId="2"/>
  </si>
  <si>
    <t xml:space="preserve">㉕EX 
㉖EX </t>
    <phoneticPr fontId="2"/>
  </si>
  <si>
    <t>Ⅳ-130行
Ⅳ-146行</t>
    <phoneticPr fontId="10"/>
  </si>
  <si>
    <t>No.163
下
No.166
下</t>
    <rPh sb="7" eb="8">
      <t>シタ</t>
    </rPh>
    <phoneticPr fontId="10"/>
  </si>
  <si>
    <t>No.159
No.162</t>
    <phoneticPr fontId="10"/>
  </si>
  <si>
    <t>Ⅳ-121行
Ⅳ-124行</t>
    <phoneticPr fontId="10"/>
  </si>
  <si>
    <t>ソート順
(併合後)</t>
    <rPh sb="3" eb="4">
      <t>ジュン</t>
    </rPh>
    <rPh sb="6" eb="8">
      <t>ヘイゴウ</t>
    </rPh>
    <rPh sb="8" eb="9">
      <t>ゴ</t>
    </rPh>
    <phoneticPr fontId="10"/>
  </si>
  <si>
    <t>2024
新設見出し</t>
    <rPh sb="5" eb="6">
      <t>シン</t>
    </rPh>
    <rPh sb="7" eb="9">
      <t>ミダ</t>
    </rPh>
    <phoneticPr fontId="10"/>
  </si>
  <si>
    <t>2024
新設問</t>
    <rPh sb="5" eb="6">
      <t>シン</t>
    </rPh>
    <rPh sb="7" eb="8">
      <t>モン</t>
    </rPh>
    <phoneticPr fontId="10"/>
  </si>
  <si>
    <t>Ⅳ.ガバナンス (10)　不適切事案（含む懸念事項)　への対応</t>
  </si>
  <si>
    <t>2024-新設1</t>
    <rPh sb="5" eb="7">
      <t>シンセツ</t>
    </rPh>
    <phoneticPr fontId="19"/>
  </si>
  <si>
    <t xml:space="preserve"> </t>
  </si>
  <si>
    <t>Ⅰ.顧客対応 (1)　お客さまニーズに合致した提案の実施に向けた募集に関する態勢整備</t>
  </si>
  <si>
    <t>2024-新設2</t>
    <rPh sb="5" eb="7">
      <t>シンセツ</t>
    </rPh>
    <phoneticPr fontId="19"/>
  </si>
  <si>
    <t>Ⅰ.顧客対応 (2)　募集人教育</t>
  </si>
  <si>
    <t>Ⅱ.アフターフォロー (3)　アフターフォロー時の顧客対応態勢</t>
  </si>
  <si>
    <t>Ⅱ.アフターフォロー (4)　お客さまの声・苦情管理態勢</t>
  </si>
  <si>
    <t>Ⅱ.アフターフォロー (5)　顧客・契約情報管理</t>
  </si>
  <si>
    <t>Ⅱ.アフターフォロー (6)　継続率</t>
  </si>
  <si>
    <t>⑮継続率の把握</t>
  </si>
  <si>
    <t>Ⅲ.個人情報保護 (7)　個人情報保護に係る態勢整備・業務運営</t>
  </si>
  <si>
    <t>Ⅳ.ガバナンス (8)　コーポレートガバナンスに関する態勢整備・業務運営</t>
  </si>
  <si>
    <t>⑲ディスクロージャーの適切な配備</t>
  </si>
  <si>
    <t>2024-新設3</t>
    <rPh sb="5" eb="7">
      <t>シンセツ</t>
    </rPh>
    <phoneticPr fontId="19"/>
  </si>
  <si>
    <t>2024-新設4</t>
    <rPh sb="5" eb="7">
      <t>シンセツ</t>
    </rPh>
    <phoneticPr fontId="19"/>
  </si>
  <si>
    <t>2024-新設5</t>
    <rPh sb="5" eb="7">
      <t>シンセツ</t>
    </rPh>
    <phoneticPr fontId="19"/>
  </si>
  <si>
    <t>Ⅳ.ガバナンス (9)　コンプライアンス推進態勢</t>
  </si>
  <si>
    <t>2024-新設6</t>
    <rPh sb="5" eb="7">
      <t>シンセツ</t>
    </rPh>
    <phoneticPr fontId="19"/>
  </si>
  <si>
    <t>　</t>
  </si>
  <si>
    <t>Ⅳ.ガバナンス (11)　従業員管理</t>
  </si>
  <si>
    <t>2024-003</t>
  </si>
  <si>
    <t>2024-004</t>
  </si>
  <si>
    <t>2024-005</t>
  </si>
  <si>
    <t>2024-006</t>
  </si>
  <si>
    <t>2024-007</t>
  </si>
  <si>
    <t>2024-008</t>
  </si>
  <si>
    <t>2024-009</t>
  </si>
  <si>
    <t>2024-010</t>
  </si>
  <si>
    <t>2024-011</t>
  </si>
  <si>
    <t>2024-012</t>
  </si>
  <si>
    <t>2024-013</t>
  </si>
  <si>
    <t>2024-014</t>
  </si>
  <si>
    <t>2024-015</t>
  </si>
  <si>
    <t>2024-016</t>
  </si>
  <si>
    <t>2024-017</t>
  </si>
  <si>
    <t>2024-018</t>
  </si>
  <si>
    <t>2024-019</t>
  </si>
  <si>
    <t>2024-020</t>
  </si>
  <si>
    <t>2024-021</t>
  </si>
  <si>
    <t>2024-022</t>
  </si>
  <si>
    <t>2024-023</t>
  </si>
  <si>
    <t>2024-024</t>
  </si>
  <si>
    <t>2024-025</t>
  </si>
  <si>
    <t>2024-026</t>
  </si>
  <si>
    <t>2024-027</t>
  </si>
  <si>
    <t>2024-028</t>
  </si>
  <si>
    <t>2024-029</t>
  </si>
  <si>
    <t>2024-030</t>
  </si>
  <si>
    <t>2024-031</t>
  </si>
  <si>
    <t>2024-032</t>
  </si>
  <si>
    <t>2024-033</t>
  </si>
  <si>
    <t>2024-034</t>
  </si>
  <si>
    <t>2024-035</t>
  </si>
  <si>
    <t>2024-036</t>
  </si>
  <si>
    <t>2024-037</t>
  </si>
  <si>
    <t>2024-038</t>
  </si>
  <si>
    <t>2024-039</t>
  </si>
  <si>
    <t>2024-040</t>
  </si>
  <si>
    <t>2024-041</t>
  </si>
  <si>
    <t>2024-042</t>
  </si>
  <si>
    <t>2024-043</t>
  </si>
  <si>
    <t>2024-044</t>
  </si>
  <si>
    <t>2024-045</t>
  </si>
  <si>
    <t>2024-046</t>
  </si>
  <si>
    <t>2024-047</t>
  </si>
  <si>
    <t>2024-048</t>
  </si>
  <si>
    <t>2024-049</t>
  </si>
  <si>
    <t>2024-050</t>
  </si>
  <si>
    <t>2024-051</t>
  </si>
  <si>
    <t>2024-052</t>
  </si>
  <si>
    <t>2024-053</t>
  </si>
  <si>
    <t>2024-054</t>
  </si>
  <si>
    <t>2024-055</t>
  </si>
  <si>
    <t>2024-056</t>
  </si>
  <si>
    <t>2024-057</t>
  </si>
  <si>
    <t>2024-058</t>
  </si>
  <si>
    <t>2024-059</t>
  </si>
  <si>
    <t>2024-060</t>
  </si>
  <si>
    <t>2024-061</t>
  </si>
  <si>
    <t>2024-062</t>
  </si>
  <si>
    <t>2024-063</t>
  </si>
  <si>
    <t>2024-064</t>
  </si>
  <si>
    <t>2024-065</t>
  </si>
  <si>
    <t>2024-066</t>
  </si>
  <si>
    <t>2024-067</t>
  </si>
  <si>
    <t>2024-068</t>
  </si>
  <si>
    <t>2024-069</t>
  </si>
  <si>
    <t>2024-070</t>
  </si>
  <si>
    <t>2024-071</t>
  </si>
  <si>
    <t>2024-072</t>
  </si>
  <si>
    <t>2024-073</t>
  </si>
  <si>
    <t>2024-074</t>
  </si>
  <si>
    <t>2024-075</t>
  </si>
  <si>
    <t>2024-076</t>
  </si>
  <si>
    <t>2024-077</t>
  </si>
  <si>
    <t>2024-078</t>
  </si>
  <si>
    <t>2024-079</t>
  </si>
  <si>
    <t>2024-080</t>
  </si>
  <si>
    <t>2024-081</t>
  </si>
  <si>
    <t>2024-082</t>
  </si>
  <si>
    <t>2024-083</t>
  </si>
  <si>
    <t>2024-084</t>
  </si>
  <si>
    <t>2024-085</t>
  </si>
  <si>
    <t>2024-086</t>
  </si>
  <si>
    <t>2024-087</t>
  </si>
  <si>
    <t>2024-088</t>
  </si>
  <si>
    <t>2024-089</t>
  </si>
  <si>
    <t>2024-090</t>
  </si>
  <si>
    <t>2024-091</t>
  </si>
  <si>
    <t>2024-092</t>
  </si>
  <si>
    <t>2024-093</t>
  </si>
  <si>
    <t>2024-094</t>
  </si>
  <si>
    <t>2024-095</t>
  </si>
  <si>
    <t>2024-096</t>
  </si>
  <si>
    <t>2024-097</t>
  </si>
  <si>
    <t>2024-098</t>
  </si>
  <si>
    <t>2024-099</t>
  </si>
  <si>
    <t>2024-100</t>
  </si>
  <si>
    <t>2024-101</t>
  </si>
  <si>
    <t>2024-102</t>
  </si>
  <si>
    <t>2024-103</t>
  </si>
  <si>
    <t>2024-104</t>
  </si>
  <si>
    <t>2024-105</t>
  </si>
  <si>
    <t>2024-106</t>
  </si>
  <si>
    <t>2024-107</t>
  </si>
  <si>
    <t>2024-108</t>
  </si>
  <si>
    <t>2024-109</t>
  </si>
  <si>
    <t>2024-110</t>
  </si>
  <si>
    <t>2024-111</t>
  </si>
  <si>
    <t>2024-112</t>
  </si>
  <si>
    <t>2024-113</t>
  </si>
  <si>
    <t>2024-114</t>
  </si>
  <si>
    <t>2024-115</t>
  </si>
  <si>
    <t>2024-116</t>
  </si>
  <si>
    <t>2024-117</t>
  </si>
  <si>
    <t>2024-118</t>
  </si>
  <si>
    <t>2024-119</t>
  </si>
  <si>
    <t>2024-120</t>
  </si>
  <si>
    <t>2024-121</t>
  </si>
  <si>
    <t>2024-122</t>
  </si>
  <si>
    <t>2024-123</t>
  </si>
  <si>
    <t>2024-124</t>
  </si>
  <si>
    <t>2024-125</t>
  </si>
  <si>
    <t>2024-126</t>
  </si>
  <si>
    <t>2024-127</t>
  </si>
  <si>
    <t>2024-128</t>
  </si>
  <si>
    <t>2024-129</t>
  </si>
  <si>
    <t>2024-130</t>
  </si>
  <si>
    <t>2024-131</t>
  </si>
  <si>
    <t>2024-132</t>
  </si>
  <si>
    <t>2024-133</t>
  </si>
  <si>
    <t>2024-134</t>
  </si>
  <si>
    <t>2024-135</t>
  </si>
  <si>
    <t>2024-136</t>
  </si>
  <si>
    <t>2024-137</t>
  </si>
  <si>
    <t>2024-138</t>
  </si>
  <si>
    <t>2024-139</t>
  </si>
  <si>
    <t>2024-140</t>
  </si>
  <si>
    <t>2024-141</t>
  </si>
  <si>
    <t>2024-142</t>
  </si>
  <si>
    <t>2024-143</t>
  </si>
  <si>
    <t>2024-144</t>
  </si>
  <si>
    <t>2024-145</t>
  </si>
  <si>
    <t>2024-146</t>
  </si>
  <si>
    <t>2024-147</t>
  </si>
  <si>
    <t>2024-148</t>
  </si>
  <si>
    <t>2024-149</t>
  </si>
  <si>
    <t>2024-150</t>
  </si>
  <si>
    <t>2024-151</t>
  </si>
  <si>
    <t>2024-152</t>
  </si>
  <si>
    <t>2024-153</t>
  </si>
  <si>
    <t>2024-154</t>
  </si>
  <si>
    <t>2024-155</t>
  </si>
  <si>
    <t>2024-156</t>
  </si>
  <si>
    <t>2024-157</t>
  </si>
  <si>
    <t>2024-158</t>
  </si>
  <si>
    <t>2024-159</t>
  </si>
  <si>
    <t>2024-160</t>
  </si>
  <si>
    <t>2024-161</t>
  </si>
  <si>
    <t>2024-162</t>
  </si>
  <si>
    <t>2024-163</t>
  </si>
  <si>
    <t>2024-164</t>
  </si>
  <si>
    <t>2024-165</t>
  </si>
  <si>
    <t>2024-166</t>
  </si>
  <si>
    <t>2024-167</t>
  </si>
  <si>
    <t>2024-168</t>
  </si>
  <si>
    <t>2024-169</t>
  </si>
  <si>
    <t>2024-170</t>
  </si>
  <si>
    <t>2024-171</t>
  </si>
  <si>
    <t>2024-172</t>
  </si>
  <si>
    <t>2024-173</t>
  </si>
  <si>
    <t>2024-174</t>
  </si>
  <si>
    <t>2024-175</t>
  </si>
  <si>
    <t>2024-176</t>
  </si>
  <si>
    <t>2024-177</t>
  </si>
  <si>
    <t>2024-178</t>
  </si>
  <si>
    <t>2024-179</t>
  </si>
  <si>
    <t>2024-180</t>
  </si>
  <si>
    <t>2024-181</t>
  </si>
  <si>
    <t>2024-182</t>
  </si>
  <si>
    <t>2024-183</t>
  </si>
  <si>
    <t>2024-184</t>
  </si>
  <si>
    <t>2024-185</t>
  </si>
  <si>
    <t>2024-186</t>
  </si>
  <si>
    <t>2024-187</t>
  </si>
  <si>
    <t>2024-188</t>
  </si>
  <si>
    <t>2024-189</t>
  </si>
  <si>
    <t>2024-190</t>
  </si>
  <si>
    <t>2024-191</t>
  </si>
  <si>
    <t>2024-192</t>
  </si>
  <si>
    <t>2024-193</t>
  </si>
  <si>
    <t>2024-194</t>
  </si>
  <si>
    <t>2024-195</t>
  </si>
  <si>
    <t>2024-196</t>
  </si>
  <si>
    <t>2024-197</t>
  </si>
  <si>
    <t>2024-198</t>
  </si>
  <si>
    <t>2024-199</t>
  </si>
  <si>
    <t>2024-200</t>
  </si>
  <si>
    <t>2024-201</t>
  </si>
  <si>
    <t>2024-202</t>
  </si>
  <si>
    <t>2024-203</t>
  </si>
  <si>
    <t>2024-204</t>
  </si>
  <si>
    <t>2024-205</t>
  </si>
  <si>
    <t>2024-206</t>
  </si>
  <si>
    <t>2024-207</t>
  </si>
  <si>
    <t>2024-208</t>
  </si>
  <si>
    <t>2024-209</t>
  </si>
  <si>
    <t>2024-210</t>
  </si>
  <si>
    <t>2024-211</t>
  </si>
  <si>
    <t>2024-212</t>
  </si>
  <si>
    <t>2024-213</t>
  </si>
  <si>
    <t>2024-214</t>
  </si>
  <si>
    <t>2024-215</t>
  </si>
  <si>
    <t>2024-216</t>
  </si>
  <si>
    <t>2024-217</t>
  </si>
  <si>
    <t>2024-218</t>
  </si>
  <si>
    <t>2024-219</t>
  </si>
  <si>
    <t>2024-220</t>
  </si>
  <si>
    <t>2024-221</t>
  </si>
  <si>
    <t>2024-222</t>
  </si>
  <si>
    <t>2024-223</t>
  </si>
  <si>
    <t>2024-224</t>
  </si>
  <si>
    <t>2024-225</t>
  </si>
  <si>
    <t>2024-226</t>
  </si>
  <si>
    <t>2024-227</t>
  </si>
  <si>
    <t>2024-228</t>
  </si>
  <si>
    <t>2024-229</t>
  </si>
  <si>
    <t>2024-230</t>
  </si>
  <si>
    <t>2024-231</t>
  </si>
  <si>
    <t>2024-232</t>
  </si>
  <si>
    <t>2024-233</t>
  </si>
  <si>
    <t>2024-234</t>
  </si>
  <si>
    <t>2024-235</t>
  </si>
  <si>
    <t>2024-236</t>
  </si>
  <si>
    <t>2024-237</t>
  </si>
  <si>
    <t>2024-238</t>
  </si>
  <si>
    <t>2024-239</t>
  </si>
  <si>
    <t>2024-240</t>
  </si>
  <si>
    <t>2024-241</t>
  </si>
  <si>
    <t>2024-242</t>
  </si>
  <si>
    <t>2024-243</t>
  </si>
  <si>
    <t>2024-244</t>
  </si>
  <si>
    <t>2024-245</t>
  </si>
  <si>
    <t>2024-246</t>
  </si>
  <si>
    <t>2024-247</t>
  </si>
  <si>
    <t>2024-248</t>
  </si>
  <si>
    <t>2024-249</t>
  </si>
  <si>
    <t>2024-250</t>
  </si>
  <si>
    <t>2024-251</t>
  </si>
  <si>
    <t>2024-252</t>
  </si>
  <si>
    <t>2024-253</t>
  </si>
  <si>
    <t>2024-254</t>
  </si>
  <si>
    <t>2024-255</t>
  </si>
  <si>
    <t>2024-256</t>
  </si>
  <si>
    <t>2024-257</t>
  </si>
  <si>
    <t>2024-258</t>
  </si>
  <si>
    <t>2024-259</t>
  </si>
  <si>
    <t>2024-260</t>
  </si>
  <si>
    <t>2024-261</t>
  </si>
  <si>
    <t>2024-262</t>
  </si>
  <si>
    <t>2024-263</t>
  </si>
  <si>
    <t>2024-264</t>
  </si>
  <si>
    <t>2024-265</t>
  </si>
  <si>
    <t>2024-266</t>
  </si>
  <si>
    <t>2024-267</t>
  </si>
  <si>
    <t>2024-268</t>
  </si>
  <si>
    <t>2024-269</t>
  </si>
  <si>
    <t>2024-270</t>
  </si>
  <si>
    <t>2024-271</t>
  </si>
  <si>
    <t>2024-272</t>
  </si>
  <si>
    <t>2024-273</t>
  </si>
  <si>
    <t>2024-274</t>
  </si>
  <si>
    <t>2024-275</t>
  </si>
  <si>
    <t>2024-276</t>
  </si>
  <si>
    <t>2024-277</t>
  </si>
  <si>
    <t>2024-278</t>
  </si>
  <si>
    <t>2024-279</t>
  </si>
  <si>
    <t>2024-280</t>
  </si>
  <si>
    <t>2024-281</t>
  </si>
  <si>
    <t>2024-282</t>
  </si>
  <si>
    <t>2024-283</t>
  </si>
  <si>
    <t>2024-284</t>
  </si>
  <si>
    <t>2024-285</t>
  </si>
  <si>
    <t>2024-286</t>
  </si>
  <si>
    <t>2024-287</t>
  </si>
  <si>
    <t>2024-288</t>
  </si>
  <si>
    <t>2024-289</t>
  </si>
  <si>
    <t>2024-290</t>
  </si>
  <si>
    <t>2024-291</t>
  </si>
  <si>
    <t>2024-292</t>
  </si>
  <si>
    <t>2024-293</t>
  </si>
  <si>
    <t>2024-294</t>
  </si>
  <si>
    <t>2024-295</t>
  </si>
  <si>
    <t>2024-296</t>
  </si>
  <si>
    <t>2024-297</t>
  </si>
  <si>
    <t>2024-298</t>
  </si>
  <si>
    <t>2024-299</t>
  </si>
  <si>
    <t>2024-300</t>
  </si>
  <si>
    <t>2024-301</t>
  </si>
  <si>
    <t>2024-302</t>
  </si>
  <si>
    <t>2024-303</t>
  </si>
  <si>
    <t>2024-304</t>
  </si>
  <si>
    <t>2024-305</t>
  </si>
  <si>
    <t>2024-306</t>
  </si>
  <si>
    <t>2024-307</t>
  </si>
  <si>
    <t>2024-308</t>
  </si>
  <si>
    <t>2024-309</t>
  </si>
  <si>
    <t>2024-310</t>
  </si>
  <si>
    <t>2024-311</t>
  </si>
  <si>
    <t>2024-312</t>
  </si>
  <si>
    <t>2024-313</t>
  </si>
  <si>
    <t>2024-314</t>
  </si>
  <si>
    <t>2024-315</t>
  </si>
  <si>
    <t>2024-316</t>
  </si>
  <si>
    <t>2024-317</t>
  </si>
  <si>
    <t>2024-318</t>
  </si>
  <si>
    <t>2024-319</t>
  </si>
  <si>
    <t>2024-320</t>
  </si>
  <si>
    <t>2024-321</t>
  </si>
  <si>
    <t>2024-322</t>
  </si>
  <si>
    <t>2024-323</t>
  </si>
  <si>
    <t>2024-324</t>
  </si>
  <si>
    <t>2024-325</t>
  </si>
  <si>
    <t>2024-326</t>
  </si>
  <si>
    <t>2024-327</t>
  </si>
  <si>
    <t>2024-328</t>
  </si>
  <si>
    <t>2024-329</t>
  </si>
  <si>
    <t>2024-330</t>
  </si>
  <si>
    <t>2024-331</t>
  </si>
  <si>
    <t>2024-332</t>
  </si>
  <si>
    <t>2024-333</t>
  </si>
  <si>
    <t>2024-334</t>
  </si>
  <si>
    <t>2024-335</t>
  </si>
  <si>
    <t>2024-336</t>
  </si>
  <si>
    <t>2024-337</t>
  </si>
  <si>
    <t>2024-338</t>
  </si>
  <si>
    <t>2024-339</t>
  </si>
  <si>
    <t>2024-340</t>
  </si>
  <si>
    <t>2024-341</t>
  </si>
  <si>
    <t>2024-342</t>
  </si>
  <si>
    <t>2024-343</t>
  </si>
  <si>
    <t>2024-344</t>
  </si>
  <si>
    <t>2024-345</t>
  </si>
  <si>
    <t>2024-346</t>
  </si>
  <si>
    <t>2024-347</t>
  </si>
  <si>
    <t>2024-348</t>
  </si>
  <si>
    <t>2024-349</t>
  </si>
  <si>
    <t>2024-350</t>
  </si>
  <si>
    <t>2024-351</t>
  </si>
  <si>
    <t>2024-352</t>
  </si>
  <si>
    <t>2024-353</t>
  </si>
  <si>
    <t>2024-354</t>
  </si>
  <si>
    <t>2024-355</t>
  </si>
  <si>
    <t>2024-356</t>
  </si>
  <si>
    <t>2024-357</t>
  </si>
  <si>
    <t>2024-358</t>
  </si>
  <si>
    <t>2024-359</t>
  </si>
  <si>
    <t>2024-360</t>
  </si>
  <si>
    <t>2024-361</t>
  </si>
  <si>
    <t>2024-362</t>
  </si>
  <si>
    <t>2024-363</t>
  </si>
  <si>
    <t>2024-364</t>
  </si>
  <si>
    <t>2024-365</t>
  </si>
  <si>
    <t>2024-366</t>
  </si>
  <si>
    <t>2024-367</t>
  </si>
  <si>
    <t>2024-368</t>
  </si>
  <si>
    <t>2024-369</t>
  </si>
  <si>
    <t>2024-370</t>
  </si>
  <si>
    <t>2024-371</t>
  </si>
  <si>
    <t>2024-372</t>
  </si>
  <si>
    <t>2024-373</t>
  </si>
  <si>
    <t>2024-374</t>
  </si>
  <si>
    <t>2024-375</t>
  </si>
  <si>
    <t>2024-376</t>
  </si>
  <si>
    <t>2024-377</t>
  </si>
  <si>
    <t>2024-378</t>
  </si>
  <si>
    <t>2024-379</t>
  </si>
  <si>
    <t>2024-380</t>
  </si>
  <si>
    <t>2024-381</t>
  </si>
  <si>
    <t>2024-382</t>
  </si>
  <si>
    <t>2024-383</t>
  </si>
  <si>
    <t>2024-384</t>
  </si>
  <si>
    <t>2024-385</t>
  </si>
  <si>
    <t>2024-386</t>
  </si>
  <si>
    <t>2024-387</t>
  </si>
  <si>
    <t>2024-388</t>
  </si>
  <si>
    <t>2024-389</t>
  </si>
  <si>
    <t>2024-390</t>
  </si>
  <si>
    <t>2024-391</t>
  </si>
  <si>
    <t>2024-392</t>
  </si>
  <si>
    <t>2024-393</t>
  </si>
  <si>
    <t>2024-394</t>
  </si>
  <si>
    <t>2024-395</t>
  </si>
  <si>
    <t>2024-396</t>
  </si>
  <si>
    <t>2024-397</t>
  </si>
  <si>
    <t>2024-398</t>
  </si>
  <si>
    <t>2024-399</t>
  </si>
  <si>
    <t>2024-400</t>
  </si>
  <si>
    <t>2024-401</t>
  </si>
  <si>
    <t>2024-402</t>
  </si>
  <si>
    <t>2024-403</t>
  </si>
  <si>
    <t>2024-404</t>
  </si>
  <si>
    <t>2024-405</t>
  </si>
  <si>
    <t>2024-406</t>
  </si>
  <si>
    <t>2024-407</t>
  </si>
  <si>
    <t>2024-408</t>
  </si>
  <si>
    <t>2024-409</t>
  </si>
  <si>
    <t>2024-410</t>
  </si>
  <si>
    <t>2024-411</t>
  </si>
  <si>
    <t>2024-412</t>
  </si>
  <si>
    <t>2024-413</t>
  </si>
  <si>
    <t>2024-414</t>
  </si>
  <si>
    <t>2024-415</t>
  </si>
  <si>
    <t>2024-416</t>
  </si>
  <si>
    <t>2024-417</t>
  </si>
  <si>
    <t>2024-418</t>
  </si>
  <si>
    <t>2024-419</t>
  </si>
  <si>
    <t>2024-420</t>
  </si>
  <si>
    <t>2024-421</t>
  </si>
  <si>
    <t>2024-422</t>
  </si>
  <si>
    <t>2024-423</t>
  </si>
  <si>
    <t>2024-424</t>
  </si>
  <si>
    <t>2024-425</t>
  </si>
  <si>
    <t>2024-426</t>
  </si>
  <si>
    <t>2024-427</t>
  </si>
  <si>
    <t>2024-428</t>
  </si>
  <si>
    <t>2024-429</t>
  </si>
  <si>
    <t>2024-430</t>
  </si>
  <si>
    <t>2024-431</t>
  </si>
  <si>
    <t>2024-432</t>
  </si>
  <si>
    <t>2024-433</t>
  </si>
  <si>
    <t>2024-434</t>
  </si>
  <si>
    <t>2024-435</t>
  </si>
  <si>
    <t>2024-436</t>
  </si>
  <si>
    <t>2024-437</t>
  </si>
  <si>
    <t>2024-438</t>
  </si>
  <si>
    <t>2024-439</t>
  </si>
  <si>
    <t>2024-440</t>
  </si>
  <si>
    <t>2024-441</t>
  </si>
  <si>
    <t>2024-442</t>
  </si>
  <si>
    <t>2024-443</t>
  </si>
  <si>
    <t>2024-444</t>
  </si>
  <si>
    <t>2024-445</t>
  </si>
  <si>
    <t>2024-446</t>
  </si>
  <si>
    <t>2024-447</t>
  </si>
  <si>
    <t>2024-448</t>
  </si>
  <si>
    <t>2024-449</t>
  </si>
  <si>
    <t>2024-450</t>
  </si>
  <si>
    <t>2024-451</t>
  </si>
  <si>
    <t>2024-452</t>
  </si>
  <si>
    <t>2024-453</t>
  </si>
  <si>
    <t>2024-454</t>
  </si>
  <si>
    <t>2024-455</t>
  </si>
  <si>
    <t>2024-456</t>
  </si>
  <si>
    <t>2024-457</t>
  </si>
  <si>
    <t>2024-458</t>
  </si>
  <si>
    <t>2024-459</t>
  </si>
  <si>
    <t>2024-460</t>
  </si>
  <si>
    <t>2024-461</t>
  </si>
  <si>
    <t>2024-462</t>
  </si>
  <si>
    <t>2024-463</t>
  </si>
  <si>
    <t>2024-464</t>
  </si>
  <si>
    <t>2024-465</t>
  </si>
  <si>
    <t>2024-466</t>
  </si>
  <si>
    <t>2024-467</t>
  </si>
  <si>
    <t>2024-468</t>
  </si>
  <si>
    <t>2024-469</t>
  </si>
  <si>
    <t>2024-470</t>
  </si>
  <si>
    <t>2024-471</t>
  </si>
  <si>
    <t>2024-472</t>
  </si>
  <si>
    <t>2024-473</t>
  </si>
  <si>
    <t>2024-474</t>
  </si>
  <si>
    <t>2024-475</t>
  </si>
  <si>
    <t>2024-476</t>
  </si>
  <si>
    <t>2024-477</t>
  </si>
  <si>
    <t>2024-478</t>
  </si>
  <si>
    <t>2024-479</t>
  </si>
  <si>
    <t>2024-480</t>
  </si>
  <si>
    <t>2024-481</t>
  </si>
  <si>
    <t>2024-482</t>
  </si>
  <si>
    <t>㉑業務継続計画（BCP）の策定</t>
    <rPh sb="1" eb="3">
      <t>ギョウム</t>
    </rPh>
    <rPh sb="3" eb="5">
      <t>ケイゾク</t>
    </rPh>
    <rPh sb="5" eb="7">
      <t>ケイカク</t>
    </rPh>
    <rPh sb="13" eb="15">
      <t>サクテイ</t>
    </rPh>
    <phoneticPr fontId="2"/>
  </si>
  <si>
    <t>フランチャイズ契約等（保険募集人指導事業）に関わる代理店のみ対象
（フランチャイザー、フランチャイジーのどちらかに該当する代理店）</t>
    <rPh sb="7" eb="9">
      <t>ケイヤク</t>
    </rPh>
    <rPh sb="9" eb="10">
      <t>トウ</t>
    </rPh>
    <rPh sb="22" eb="23">
      <t>カカ</t>
    </rPh>
    <rPh sb="25" eb="28">
      <t>ダイリテン</t>
    </rPh>
    <rPh sb="57" eb="59">
      <t>ガイトウ</t>
    </rPh>
    <rPh sb="61" eb="64">
      <t>ダイリテン</t>
    </rPh>
    <phoneticPr fontId="10"/>
  </si>
  <si>
    <t>2024-002
ｎ年 行ソート
[yyyy-##0]</t>
    <rPh sb="10" eb="11">
      <t>ネン</t>
    </rPh>
    <rPh sb="12" eb="13">
      <t>ギョウ</t>
    </rPh>
    <phoneticPr fontId="2"/>
  </si>
  <si>
    <t>2024-001</t>
    <phoneticPr fontId="2"/>
  </si>
  <si>
    <t>次年度調査担当者への引き継ぎ事項を記載
・調査を通じて把握した引継ぎ事項
・代理店用の評価レポート「改善を期待する事項」への記載の「有」「無」
（当欄は改善課題の有無のみ記載。改善課題の詳細は、評価レポートに書き切る。二重記載は不要）</t>
    <rPh sb="0" eb="3">
      <t>ジネンド</t>
    </rPh>
    <rPh sb="3" eb="5">
      <t>チョウサ</t>
    </rPh>
    <rPh sb="5" eb="8">
      <t>タントウシャ</t>
    </rPh>
    <rPh sb="10" eb="11">
      <t>ヒ</t>
    </rPh>
    <rPh sb="12" eb="13">
      <t>ツ</t>
    </rPh>
    <rPh sb="14" eb="16">
      <t>ジコウ</t>
    </rPh>
    <rPh sb="17" eb="19">
      <t>キサイ</t>
    </rPh>
    <rPh sb="31" eb="33">
      <t>ヒキツ</t>
    </rPh>
    <rPh sb="34" eb="36">
      <t>ジコウ</t>
    </rPh>
    <rPh sb="38" eb="41">
      <t>ダイリテン</t>
    </rPh>
    <rPh sb="41" eb="42">
      <t>ヨウ</t>
    </rPh>
    <rPh sb="62" eb="64">
      <t>キサイ</t>
    </rPh>
    <rPh sb="73" eb="75">
      <t>トウラン</t>
    </rPh>
    <rPh sb="81" eb="83">
      <t>ウム</t>
    </rPh>
    <rPh sb="85" eb="87">
      <t>キサイ</t>
    </rPh>
    <rPh sb="88" eb="92">
      <t>カイゼンカダイ</t>
    </rPh>
    <rPh sb="93" eb="95">
      <t>ショウサイ</t>
    </rPh>
    <rPh sb="97" eb="99">
      <t>ヒョウカ</t>
    </rPh>
    <rPh sb="104" eb="105">
      <t>カ</t>
    </rPh>
    <rPh sb="106" eb="107">
      <t>キ</t>
    </rPh>
    <rPh sb="114" eb="116">
      <t>フヨウ</t>
    </rPh>
    <phoneticPr fontId="2"/>
  </si>
  <si>
    <t>3.対象外</t>
  </si>
  <si>
    <t>以下について、詳細説明欄の記載及び証跡資料「○○資料」P○により確認できた
・他代理店の商号を使用する場合に、別法人である旨、比較推奨販売方針の違い、商品ラインナップの違いを説明する旨が全て規定されていること
・他代理店の商号を使用する場合に、別法人である旨、比較推奨販売方針の違い、商品ラインナップの違いを漏れなく説明できる仕組みその他適切な措置を講じていること
・他代理店の商号を使用する場合に、別法人である旨、比較推奨販売方針の違い、商品ラインナップの違いについての説明を実施しているかについて定期的にモニタリングしていること
・モニタリング結果に基づいて、必要に応じ、相手方を指導・自らを是正し、改善状況を管理・記録していること</t>
    <phoneticPr fontId="10"/>
  </si>
  <si>
    <t>以下について、詳細説明欄の記載及び証跡資料により確認できた
・モニタリングで指摘した事項に関して改善策を徴求していることは、「○○資料」を確認
・必要に応じて、フランチャイジーに対する教育・管理・指導、システムの提供内容の在り方を見直していることは、「○○資料」を確認</t>
    <phoneticPr fontId="10"/>
  </si>
  <si>
    <t>見出し</t>
    <rPh sb="0" eb="2">
      <t>ミダ</t>
    </rPh>
    <phoneticPr fontId="10"/>
  </si>
  <si>
    <t>以下について、詳細説明欄の記載及び証跡資料により確認できた
・お客さまに保険商品を提案するにあたり、お客さまの意向を把握することは、「〇〇資料」P○に記載
・「〇〇資料」はイントラネットに掲載され、全従業員が閲覧可能である</t>
    <phoneticPr fontId="2"/>
  </si>
  <si>
    <t>以下について、詳細説明欄の記載及び証跡資料により確認できた
・お客さまの意向に基づいた保険商品を提案することとし、その説明に際してはプランがお客さまの意向とどのように対応しているか説明することは、「〇〇資料」P○に記載
・「〇〇資料」はイントラネットに掲載され、全従業員が閲覧可能である</t>
    <phoneticPr fontId="2"/>
  </si>
  <si>
    <t>以下について、詳細説明欄の記載及び証跡資料により確認できた
・最終的なお客さまの意向が確定した時点で、その最終意向と当初意向を比較し、両者が相違している場合には、お客さまにその相違点について確認いただくことは、「〇〇資料」P○に記載
・「〇〇資料」はイントラネットに掲載され、全従業員が閲覧可能である</t>
    <phoneticPr fontId="2"/>
  </si>
  <si>
    <t>以下について、詳細説明欄の記載及び証跡資料により確認できた
・契約締結前に、お客さまの最終意向に沿った契約内容となっているかどうかお客さまに確認（意向確認）することは、「〇〇資料」P○に記載
・「〇〇資料」はイントラネットに掲載され、全従業員が閲覧可能である</t>
    <phoneticPr fontId="2"/>
  </si>
  <si>
    <t>以下について、詳細説明欄の記載及び証跡資料により確認できた
・お客さまがどのような分野（医療、死亡、年金等）の保障を望んでいるかを把握することは、「〇〇資料」P○に記載
・「〇〇資料」はイントラネットに掲載され、全従業員が閲覧可能である</t>
    <rPh sb="65" eb="67">
      <t>ハアク</t>
    </rPh>
    <phoneticPr fontId="2"/>
  </si>
  <si>
    <t>以下について、詳細説明欄の記載及び証跡資料により確認できた
・貯蓄部分を必要としているかを把握することは、「〇〇資料」P○に記載
・「〇〇資料」はイントラネットに掲載され、全従業員が閲覧可能である</t>
    <rPh sb="45" eb="47">
      <t>ハアク</t>
    </rPh>
    <phoneticPr fontId="2"/>
  </si>
  <si>
    <t>以下について、詳細説明欄の記載及び証跡資料により確認できた
・保障期間・保険料・保険金額に関する範囲の希望、優先する事項がある場合その旨を把握することは、「〇〇資料」P○に記載
・「〇〇資料」はイントラネットに掲載され、全従業員が閲覧可能である</t>
    <rPh sb="69" eb="71">
      <t>ハアク</t>
    </rPh>
    <phoneticPr fontId="2"/>
  </si>
  <si>
    <t>以下について、詳細説明欄の記載及び証跡資料により確認できた
・募集人は必ず申込日までにお客さまの意向を確認し、意向確認書（特定保険契約の場合は適合性確認書兼意向確認書）を契約者から取付ける旨は、「〇〇資料」P○に記載
・「〇〇資料」はイントラネットに掲載され、全従業員が閲覧可能である</t>
    <phoneticPr fontId="2"/>
  </si>
  <si>
    <t>以下について、詳細説明欄の記載及び証跡資料により確認できた
・意向把握に用いたアンケート、面談記録等を保存する方法は、「〇〇資料」P○に記載
・「〇〇資料」はイントラネットに掲載され、全従業員が閲覧可能である</t>
    <phoneticPr fontId="2"/>
  </si>
  <si>
    <t>以下について、詳細説明欄の記載及び証跡資料により確認できた
・教育項目と教育内容が不足していないことは、「〇〇資料」および詳細説明欄の記載にて確認
・募集行為を行う従業員全員に対して教育を行っていることは、「〇〇資料」および詳細説明欄の記載にて確認</t>
    <rPh sb="31" eb="33">
      <t>キョウイク</t>
    </rPh>
    <rPh sb="33" eb="35">
      <t>コウモク</t>
    </rPh>
    <rPh sb="122" eb="124">
      <t>カクニン</t>
    </rPh>
    <phoneticPr fontId="2"/>
  </si>
  <si>
    <t>以下について、詳細説明欄の記載及び証跡資料により確認できた
・お客さまの意向を踏まえ、公的保険制度に関する情報提供を行うことは、「〇〇資料」P○に記載
・お客さまに対して、公的保険制度に関する情報提供を行うツールがあることは、「〇〇資料」を確認</t>
    <rPh sb="73" eb="75">
      <t>キサイ</t>
    </rPh>
    <phoneticPr fontId="2"/>
  </si>
  <si>
    <t>以下について、詳細説明欄の記載及び証跡資料により確認できた
・公的保険制度に関する教育内容となっていることは、「○○資料」を確認
・募集行為を行う従業員全員に対して教育を行っていることは、「○○資料」および詳細説明欄の記載を確認</t>
    <phoneticPr fontId="2"/>
  </si>
  <si>
    <t>以下について、詳細説明欄の記載及び証跡資料により確認できた
・当初意向と最終意向のみならず、意向の変遷が第三者にもわかるよう、プロセスについても全件記録し保管することは、「○○資料」P○に記載
・プロセスを全件記録できる仕組みがあることは、「○○資料」P○を確認
・プロセスについても全件記録することが徹底されていることは、「○○資料」P○を確認
・当初意向から最終意向までのプロセスが記録し保存されていることは、「○○資料」を確認</t>
    <rPh sb="129" eb="131">
      <t>カクニン</t>
    </rPh>
    <rPh sb="171" eb="173">
      <t>カクニン</t>
    </rPh>
    <rPh sb="214" eb="216">
      <t>カクニン</t>
    </rPh>
    <phoneticPr fontId="2"/>
  </si>
  <si>
    <t>以下について、詳細説明欄の記載及び証跡資料により確認できた
・当初意向から最終意向に変更があった場合の合理性（正当性）について、担当募集人以外による定期的な検証・確認を行うことのルール化は、「○○資料」P○に記載
・当初意向から最終意向に変更があった場合の合理性について、担当募集人以外による定期的な検証・確認が行われていることは、「○○資料」を確認</t>
    <rPh sb="74" eb="77">
      <t>テイキテキ</t>
    </rPh>
    <rPh sb="92" eb="93">
      <t>カ</t>
    </rPh>
    <rPh sb="173" eb="175">
      <t>カクニン</t>
    </rPh>
    <phoneticPr fontId="2"/>
  </si>
  <si>
    <t>以下について、詳細説明欄の記載及び証跡資料により確認できた
・当初意向から最終意向に変更があった場合の合理性（正当性）について、営業部門から独立した担当部門・担当者による定期的な検証・確認が行われていることは、「○○資料」P○に記載
・No.7が達成</t>
    <rPh sb="123" eb="125">
      <t>タッセイ</t>
    </rPh>
    <phoneticPr fontId="2"/>
  </si>
  <si>
    <t>以下について、詳細説明欄の記載及び証跡資料により確認できた
・お客さまに対して、保険や公的保険制度等に関する知識の向上に向けた取組みを実施していることは、「○○資料」に記載</t>
    <rPh sb="63" eb="65">
      <t>トリク</t>
    </rPh>
    <rPh sb="67" eb="69">
      <t>ジッシ</t>
    </rPh>
    <rPh sb="84" eb="86">
      <t>キサイ</t>
    </rPh>
    <phoneticPr fontId="2"/>
  </si>
  <si>
    <t>①意向把握・確認義務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</si>
  <si>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・保険募集を行う際にあらかじめお客さまに対し明示すべき事項として、保険募集人としての権限（保険契約の締結の媒介）を説明することは、「○○資料」P○に記載
・「○○資料」はイントラネットに掲載され、全従業員が閲覧可能である</t>
    <rPh sb="104" eb="106">
      <t>キサイ</t>
    </rPh>
    <phoneticPr fontId="2"/>
  </si>
  <si>
    <t>所属保険会社等の商号、名称または氏名を明示することは、代理店チャネルにおいて本項目と次項目は事実上同義となることから、次項目の達成を以って本項目も達成とする</t>
    <rPh sb="19" eb="21">
      <t>メイジ</t>
    </rPh>
    <phoneticPr fontId="2"/>
  </si>
  <si>
    <t>以下について、詳細説明欄の記載及び証跡資料により確認できた
・専属・乗合の別や取扱保険会社一覧を提示することは、「○○資料」P○に記載
・「○○資料」はイントラネットに掲載され、全従業員が閲覧可能である</t>
    <rPh sb="65" eb="67">
      <t>キサイ</t>
    </rPh>
    <phoneticPr fontId="2"/>
  </si>
  <si>
    <t>以下について、詳細説明欄の記載及び証跡資料により確認できた
・生命保険募集人には告知受領権がないため、生命保険募集人に話をしていただくだけでは告知したことにならず、お客さま自身で告知書に記入していただく必要があることは、「○○資料」P○に記載
・「○○資料」はイントラネットに掲載され、全従業員が閲覧可能である</t>
    <rPh sb="119" eb="121">
      <t>キサイ</t>
    </rPh>
    <phoneticPr fontId="2"/>
  </si>
  <si>
    <t>以下について、詳細説明欄の記載及び証跡資料により確認できた
・お客さまのニーズに合致した提案を行い、お客さまの知識・経験・財産の状況・契約締結時の目的・年齢等を踏まえた上で契約の内容およびそのリスク等をお客さまに対して適切かつ十分に説明することは、「○○資料」P○に記載
・「○○資料」はイントラネットに掲載され、全従業員が閲覧可能である</t>
    <rPh sb="133" eb="135">
      <t>キサイ</t>
    </rPh>
    <phoneticPr fontId="2"/>
  </si>
  <si>
    <t>以下について、詳細説明欄の記載及び証跡資料により確認できた
・契約締結前に「ご契約のしおり／約款」「契約締結前交付書面（契約概要／注意喚起情報）」もしくは「契約概要」および「注意喚起情報」をお客さまに交付することは、「○○資料」P○に記載
・「○○資料」はイントラネットに掲載され、全従業員が閲覧可能である</t>
    <rPh sb="117" eb="119">
      <t>キサイ</t>
    </rPh>
    <phoneticPr fontId="2"/>
  </si>
  <si>
    <t>以下について、詳細説明欄の記載及び証跡資料により確認できた
・お客さまに口頭で説明する事項として、①当該書面を読むことが重要であること、②主な免責事由等お客さまにとって特に不利益な情報が記載された部分を読むことが重要であること、③特に、乗換、転換等の場合は、お客さまにとって不利益となる可能性があることは、「○○資料」P○に記載
・「○○資料」はイントラネットに掲載され、全従業員が閲覧可能である</t>
    <rPh sb="162" eb="164">
      <t>キサイ</t>
    </rPh>
    <phoneticPr fontId="2"/>
  </si>
  <si>
    <t>以下について、詳細説明欄の記載及び証跡資料により確認できた
・契約締結前に「ご契約のしおり／約款」「契約締結前交付書面（契約概要／注意喚起情報）」もしくは「契約概要」および「注意喚起情報」の内容をお客さまが理解するための十分な時間を確保し、お客さまに内容をご理解いただくことは、「○○資料」P○に記載
・「○○資料」はイントラネットに掲載され、全従業員が閲覧可能である</t>
    <rPh sb="148" eb="150">
      <t>キサイ</t>
    </rPh>
    <phoneticPr fontId="2"/>
  </si>
  <si>
    <t>以下について、詳細説明欄の記載及び証跡資料により確認できた
・生命保険契約の締結の媒介を行うこと（保険募集人としての権限）のお客さまへの明示は、「○○資料」P○を確認</t>
    <rPh sb="31" eb="33">
      <t>セイメイ</t>
    </rPh>
    <rPh sb="33" eb="35">
      <t>ホケン</t>
    </rPh>
    <rPh sb="35" eb="37">
      <t>ケイヤク</t>
    </rPh>
    <rPh sb="38" eb="40">
      <t>テイケツ</t>
    </rPh>
    <rPh sb="41" eb="43">
      <t>バイカイ</t>
    </rPh>
    <rPh sb="44" eb="45">
      <t>オコナ</t>
    </rPh>
    <rPh sb="49" eb="51">
      <t>ホケン</t>
    </rPh>
    <rPh sb="51" eb="53">
      <t>ボシュウ</t>
    </rPh>
    <rPh sb="53" eb="54">
      <t>ニン</t>
    </rPh>
    <rPh sb="58" eb="60">
      <t>ケンゲン</t>
    </rPh>
    <rPh sb="63" eb="64">
      <t>キャク</t>
    </rPh>
    <rPh sb="68" eb="70">
      <t>メイジ</t>
    </rPh>
    <rPh sb="81" eb="83">
      <t>カクニン</t>
    </rPh>
    <phoneticPr fontId="2"/>
  </si>
  <si>
    <t>所属保険会社等の商号、名称または氏名を明示することは、代理店チャネルにおいて本項目と次項目は事実上同義となることから、次項目の達成を以って本項目も達成とする</t>
    <phoneticPr fontId="2"/>
  </si>
  <si>
    <t>以下について、詳細説明欄の記載及び証跡資料により確認できた
・専属・乗合の別や取扱保険会社一覧のお客さまへの明示は、「○○資料」P○を確認</t>
    <phoneticPr fontId="2"/>
  </si>
  <si>
    <t>以下についてお客さまへ明示していることは、詳細説明欄の記載及び証跡資料により確認できた
・生命保険募集人には告知受領権がないことは「○○資料」P○を確認
・生命保険募集人に話をしていただくだけでは告知したことにならず、お客さま自身で告知書に記入していただく必要があることは「○○資料」P○を確認</t>
    <phoneticPr fontId="2"/>
  </si>
  <si>
    <t>以下について、詳細説明欄の記載及び証跡資料により確認できた
・「ご契約のしおり／約款」「契約締結前交付書面（契約概要／注意喚起情報）」（または「契約概要」および「注意喚起情報」）をお客さまへ交付していることは、「○○資料」を確認
・適切な情報の提供を行っていることは、「○○資料」を確認</t>
    <rPh sb="125" eb="126">
      <t>オコナ</t>
    </rPh>
    <rPh sb="141" eb="143">
      <t>カクニン</t>
    </rPh>
    <phoneticPr fontId="2"/>
  </si>
  <si>
    <t>以下について、詳細説明欄の記載及び証跡資料により確認できた
・「契約概要」および「注意喚起情報」の書面の交付の際に設問に記載の３つの事項について口頭説明を行っていることは、「○○資料」を確認</t>
    <rPh sb="66" eb="68">
      <t>ジコウ</t>
    </rPh>
    <rPh sb="93" eb="95">
      <t>カクニン</t>
    </rPh>
    <phoneticPr fontId="2"/>
  </si>
  <si>
    <t>以下について、詳細説明欄の記載及び証跡資料により確認できた
・「契約概要」および「注意喚起情報」の内容をお客さまが理解するための十分な時間の確保することは、「○○資料」を確認</t>
    <rPh sb="85" eb="87">
      <t>カクニン</t>
    </rPh>
    <phoneticPr fontId="2"/>
  </si>
  <si>
    <t>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t>
    <rPh sb="31" eb="32">
      <t>アキ</t>
    </rPh>
    <rPh sb="35" eb="37">
      <t>キョウイク</t>
    </rPh>
    <rPh sb="37" eb="39">
      <t>コウモク</t>
    </rPh>
    <rPh sb="65" eb="67">
      <t>ショウサイ</t>
    </rPh>
    <rPh sb="67" eb="69">
      <t>セツメイ</t>
    </rPh>
    <rPh sb="69" eb="70">
      <t>ラン</t>
    </rPh>
    <rPh sb="71" eb="73">
      <t>キサイ</t>
    </rPh>
    <rPh sb="75" eb="77">
      <t>カクニン</t>
    </rPh>
    <phoneticPr fontId="2"/>
  </si>
  <si>
    <t>②情報提供義務（重要事項説明）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</si>
  <si>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・募集人が所属保険会社とお客さまとの間で中立であるといったお客さまの誤認を防止する方法は、「○○資料」P○に記載
・適切にその実施状況を確認・検証する態勢を構築していることは、「○○資料」P○を確認
・「○○資料」はイントラネットに掲載され、全従業員が閲覧可能である</t>
    <rPh sb="127" eb="129">
      <t>カクニン</t>
    </rPh>
    <phoneticPr fontId="2"/>
  </si>
  <si>
    <t>以下について、詳細説明欄の記載及び証跡資料により確認できた
・比較推奨販売の実施状況について記録し保存することは、「○○資料」P○に記載
・比較推奨販売の実施状況を確認・検証する方法は、「○○資料」P○に記載
・「○○資料」はイントラネットに掲載され、全従業員が閲覧可能である</t>
    <phoneticPr fontId="2"/>
  </si>
  <si>
    <t>以下について、詳細説明欄の記載及び証跡資料により確認できた
・お客さまあて提案内容とお客さまの意向が合致していることを定期的に確認・検証することのルール化は、「○○資料」P○に記載
・お客さまあて提案内容とお客さまの意向が合致していることを定期的に確認・検証していることは、「○○資料」を確認</t>
    <rPh sb="76" eb="77">
      <t>カ</t>
    </rPh>
    <rPh sb="88" eb="90">
      <t>キサイ</t>
    </rPh>
    <rPh sb="144" eb="146">
      <t>カクニン</t>
    </rPh>
    <phoneticPr fontId="2"/>
  </si>
  <si>
    <t>以下について、詳細説明欄の記載及び証跡資料により確認できた
・お客さまあて提案内容とお客さまの意向が合致していることを全件確認・検証することは、「○○資料」P○に記載
・お客さまあて提案内容とお客さまの意向が合致していることを募集人以外の担当部門・担当者が全件確認・検証していることは、「○○資料」P○を確認
・No.16の設問が達成</t>
    <rPh sb="152" eb="154">
      <t>カクニン</t>
    </rPh>
    <rPh sb="162" eb="164">
      <t>セツモン</t>
    </rPh>
    <rPh sb="165" eb="167">
      <t>タッセイ</t>
    </rPh>
    <phoneticPr fontId="2"/>
  </si>
  <si>
    <t>以下について、詳細説明欄の記載及び証跡資料「○○資料」P○により確認できた
・自社以外の第三者による監査を行い、お客さまの意向に沿った適切な提案ができていることの確認していること</t>
    <phoneticPr fontId="2"/>
  </si>
  <si>
    <t>以下について、詳細説明欄の記載及び証跡資料により確認できた
・お客さまあて提案内容とお客さまの意向が合致しているか、営業部門からの独立性を確保した担当部門・担当者が確認していることは、「○○資料」P○を確認
・No.16またはNo.18の設問が達成</t>
    <rPh sb="101" eb="103">
      <t>カクニン</t>
    </rPh>
    <phoneticPr fontId="2"/>
  </si>
  <si>
    <t>③情報提供義務（比較推奨販売）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</si>
  <si>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・虚偽の説明および重要事項不告知の禁止は、「○○資料」P○に記載
・「○○資料」はイントラネットに掲載され、全従業員が閲覧可能である</t>
    <phoneticPr fontId="2"/>
  </si>
  <si>
    <t>以下について、詳細説明欄の記載及び証跡資料により確認できた
・虚偽の告知を勧めることの禁止は、「○○資料」P○に記載
・「○○資料」はイントラネットに掲載され、全従業員が閲覧可能である</t>
    <phoneticPr fontId="2"/>
  </si>
  <si>
    <t>以下について、詳細説明欄の記載及び証跡資料により確認できた
・事実の告知を妨げることおよび告知しないことを勧めることの禁止は、「○○資料」P○に記載
・「○○資料」はイントラネットに掲載され、全従業員が閲覧可能である</t>
    <rPh sb="45" eb="47">
      <t>コクチ</t>
    </rPh>
    <rPh sb="53" eb="54">
      <t>スス</t>
    </rPh>
    <phoneticPr fontId="2"/>
  </si>
  <si>
    <t>以下について、詳細説明欄の記載及び証跡資料により確認できた
・不利益となる事実を告げずに乗換募集を行うことの禁止は、「○○資料」P○に記載
・「○○資料」はイントラネットに掲載され、全従業員が閲覧可能である</t>
    <phoneticPr fontId="2"/>
  </si>
  <si>
    <t>以下について、詳細説明欄の記載及び証跡資料により確認できた
・保険料の割引・割戻しその他特別の利益の提供を約し、または提供することの禁止は、「○○資料」P○に記載
・「○○資料」はイントラネットに掲載され、全従業員が閲覧可能である</t>
    <phoneticPr fontId="2"/>
  </si>
  <si>
    <t>以下について、詳細説明欄の記載及び証跡資料により確認できた
・過度なサービス品・施策品のお客さまへの提供の禁止は、「○○資料」P○に記載
・「○○資料」はイントラネットに掲載され、全従業員が閲覧可能である</t>
    <phoneticPr fontId="2"/>
  </si>
  <si>
    <t>以下について、詳細説明欄の記載及び証跡資料により確認できた
・誤解を招くおそれのある保険内容の比較説明または表示の禁止は、「○○資料」P○に記載
・「○○資料」はイントラネットに掲載され、全従業員が閲覧可能である</t>
    <phoneticPr fontId="2"/>
  </si>
  <si>
    <t>以下について、詳細説明欄の記載及び証跡資料により確認できた
・将来における配当金の分配等の不確実な事項について断定的判断を示すまたは確実であると誤解させる恐れのある説明・表示をすることの禁止は、「○○資料」P○に記載
・「○○資料」はイントラネットに掲載され、全従業員が閲覧可能である</t>
    <phoneticPr fontId="2"/>
  </si>
  <si>
    <t>以下について、詳細説明欄の記載及び証跡資料により確認できた
・威圧的募集もしくは優越的地位を利用した募集をすることの禁止は、「○○資料」P○に記載
・「○○資料」はイントラネットに掲載され、全従業員が閲覧可能である</t>
    <phoneticPr fontId="2"/>
  </si>
  <si>
    <t>以下について、詳細説明欄の記載及び証跡資料により確認できた
・他社を誹謗・中傷するような説明・表示をすることの禁止は、「○○資料」P○に記載
・「○○資料」はイントラネットに掲載され、全従業員が閲覧可能である</t>
    <phoneticPr fontId="2"/>
  </si>
  <si>
    <t>以下について、詳細説明欄の記載及び証跡資料により確認できた
・保険料の費消・流用の禁止は、「○○資料」P○に記載
・「○○資料」はイントラネットに掲載され、全従業員が閲覧可能である</t>
    <phoneticPr fontId="2"/>
  </si>
  <si>
    <t>以下について、詳細説明欄の記載及び証跡資料により確認できた
・社員代行募集・付績行為の禁止は、「○○資料」P○に記載
・「○○資料」はイントラネットに掲載され、全従業員が閲覧可能である</t>
    <phoneticPr fontId="2"/>
  </si>
  <si>
    <t>以下について、詳細説明欄の記載及び証跡資料により確認できた
・無面接募集の禁止は、「○○資料」P○に記載
・「○○資料」はイントラネットに掲載され、全従業員が閲覧可能である</t>
    <phoneticPr fontId="2"/>
  </si>
  <si>
    <t>以下について、詳細説明欄の記載及び証跡資料により確認できた
・代筆・代印の禁止は、「○○資料」P○に記載
・「○○資料」はイントラネットに掲載され、全従業員が閲覧可能である</t>
    <phoneticPr fontId="2"/>
  </si>
  <si>
    <t>以下について、詳細説明欄の記載及び証跡資料により確認できた
・作成契約（架空契約）・名義借契約・無断契約の禁止は、「○○資料」P○に記載
・「○○資料」はイントラネットに掲載され、全従業員が閲覧可能である</t>
    <phoneticPr fontId="2"/>
  </si>
  <si>
    <t>以下について、詳細説明欄の記載及び証跡資料により確認できた
・保険本来の趣旨を逸脱する募集行為の禁止は、P○「○○資料」に記載
・「○○資料」はイントラネットに掲載され、全従業員が閲覧可能である</t>
    <phoneticPr fontId="2"/>
  </si>
  <si>
    <t>以下について、詳細説明欄の記載及び証跡資料により確認できた
・SNS（会社アカウント・個人アカウントの両方）による募集活動の禁止は、「○○資料」P○に記載
・「○○資料」はイントラネットに掲載され、全従業員が閲覧可能である</t>
    <phoneticPr fontId="2"/>
  </si>
  <si>
    <t>以下について、詳細説明欄の記載及び証跡資料により確認できた
・特定関係法人等を管理する部門が、特定関係法人等の追加や変更がある都度、速やかに更新し、更新した旨を社内に周知する方法は、「○○資料」P○に記載
・「○○資料」はイントラネットに掲載され、全従業員が閲覧可能である</t>
    <phoneticPr fontId="2"/>
  </si>
  <si>
    <t>以下について、詳細説明欄の記載及び証跡資料により確認できた
・特定関係法人等を管理する部門が、特定関係法人等の追加や変更がある都度、速やかに保険会社に報告する方法は、「○○資料」P○に記載
・「○○資料」はイントラネットに掲載され、全従業員が閲覧可能である</t>
    <phoneticPr fontId="2"/>
  </si>
  <si>
    <t>以下について、詳細説明欄の記載及び証跡資料により確認できた
・自己契約・特定契約の手数料不払いは、「○○資料」P○に記載
・「○○資料」はイントラネットに掲載され、全従業員が閲覧可能である</t>
    <phoneticPr fontId="2"/>
  </si>
  <si>
    <t>以下について、詳細説明欄の記載及び証跡資料により確認できた
・構成員契約の申込みを行わないことは、「○○資料」P○に記載
・「○○資料」はイントラネットに掲載され、全従業員が閲覧可能である</t>
    <phoneticPr fontId="2"/>
  </si>
  <si>
    <t>以下について、詳細説明欄の記載及び証跡資料により確認できた
・特定関係法人等が社内共有されていることは、「○○資料」P○を確認
・募集しようとしている契約が自己契約あるいは特定契約に該当するか否か募集人が確認できることは、「○○資料」を確認</t>
    <rPh sb="61" eb="63">
      <t>カクニン</t>
    </rPh>
    <rPh sb="118" eb="120">
      <t>カクニン</t>
    </rPh>
    <phoneticPr fontId="2"/>
  </si>
  <si>
    <t>以下について、詳細説明欄の記載及び証跡資料により確認できた
・特定関係法人等が社内共有されていることは、「○○資料」P○を確認
・募集しようとしている契約が構成員契約に該当するか否か募集人が確認できることは、「○○資料」を確認</t>
    <rPh sb="78" eb="81">
      <t>コウセイイン</t>
    </rPh>
    <rPh sb="111" eb="113">
      <t>カクニン</t>
    </rPh>
    <phoneticPr fontId="2"/>
  </si>
  <si>
    <t>以下について、詳細説明欄の記載及び証跡資料により確認できた
・教育項目と教育内容が不足していないことは、「○○資料」P○および詳細説明欄の記載にて確認
・募集行為を行う従業員全員に対して教育を行っていることは、「○○資料」および詳細説明欄の記載にて確認</t>
    <rPh sb="31" eb="33">
      <t>キョウイク</t>
    </rPh>
    <rPh sb="33" eb="35">
      <t>コウモク</t>
    </rPh>
    <phoneticPr fontId="2"/>
  </si>
  <si>
    <t>以下について、詳細説明欄の記載及び証跡資料により確認できた
・営業部門から独立した担当部門・担当者が、拠点独自で過度なサービス品提供が行われていないかモニタリングしていることは、「○○資料」P○を確認</t>
    <rPh sb="98" eb="100">
      <t>カクニン</t>
    </rPh>
    <phoneticPr fontId="2"/>
  </si>
  <si>
    <t>④募集時の禁止行為・著しく不適当な行為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</si>
  <si>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・高齢者募集ルールとして、保険募集時に高齢者およびその親族等の同席者に対して、商品内容の説明等を実施することは、「○○資料」P○を確認
・「○○資料」がファイルサーバーに掲載され全従業員が閲覧可能な状態になっていることを確認</t>
    <rPh sb="115" eb="117">
      <t>ケイサイ</t>
    </rPh>
    <rPh sb="119" eb="120">
      <t>ゼン</t>
    </rPh>
    <rPh sb="120" eb="123">
      <t>ジュウギョウイン</t>
    </rPh>
    <rPh sb="124" eb="126">
      <t>エツラン</t>
    </rPh>
    <rPh sb="126" eb="128">
      <t>カノウ</t>
    </rPh>
    <rPh sb="129" eb="131">
      <t>ジョウタイ</t>
    </rPh>
    <rPh sb="140" eb="142">
      <t>カクニン</t>
    </rPh>
    <phoneticPr fontId="2"/>
  </si>
  <si>
    <t>以下について、詳細説明欄の記載及び証跡資料により確認できた
・高齢者募集ルールとして、２名以上の募集人により面談の上、商品内容の説明等を実施し、説明者ではない募集人が、高齢者の言動や態度を観察し、商品内容の理解度を確認する等の丁寧な対応を行うことは、「○○資料」P○を確認
・「○○資料」がファイルサーバーに掲載され全従業員が閲覧可能な状態になっていることを確認</t>
    <rPh sb="154" eb="156">
      <t>ケイサイ</t>
    </rPh>
    <rPh sb="158" eb="159">
      <t>ゼン</t>
    </rPh>
    <rPh sb="159" eb="162">
      <t>ジュウギョウイン</t>
    </rPh>
    <rPh sb="163" eb="165">
      <t>エツラン</t>
    </rPh>
    <rPh sb="165" eb="167">
      <t>カノウ</t>
    </rPh>
    <rPh sb="168" eb="170">
      <t>ジョウタイ</t>
    </rPh>
    <rPh sb="179" eb="181">
      <t>カクニン</t>
    </rPh>
    <phoneticPr fontId="2"/>
  </si>
  <si>
    <t>以下について、詳細説明欄の記載及び証跡資料により確認できた
・高齢者募集ルールとして、高齢者に対して、商品内容等に関して自身の意向に沿った内容であるかを検討する機会を確保する観点から、契約締結までに複数回の面談を設けることは、「○○資料」P○を確認
・「○○資料」がファイルサーバーに掲載され全従業員が閲覧可能な状態になっていることを確認</t>
    <rPh sb="142" eb="144">
      <t>ケイサイ</t>
    </rPh>
    <rPh sb="146" eb="147">
      <t>ゼン</t>
    </rPh>
    <rPh sb="147" eb="150">
      <t>ジュウギョウイン</t>
    </rPh>
    <rPh sb="151" eb="153">
      <t>エツラン</t>
    </rPh>
    <rPh sb="153" eb="155">
      <t>カノウ</t>
    </rPh>
    <rPh sb="156" eb="158">
      <t>ジョウタイ</t>
    </rPh>
    <rPh sb="167" eb="169">
      <t>カクニン</t>
    </rPh>
    <phoneticPr fontId="2"/>
  </si>
  <si>
    <t>以下について、詳細説明欄の記載及び証跡資料により確認できた
・高齢者募集ルールとして、保険募集を行った者以外の者が保険契約申込の受付後に高齢者に電話等を行い、高齢者の意向に沿った商品内容であることをあらためて確認することは、「○○資料」P○を確認
・「○○資料」がファイルサーバーに掲載され全従業員が閲覧可能な状態になっていることを確認</t>
    <rPh sb="141" eb="143">
      <t>ケイサイ</t>
    </rPh>
    <rPh sb="145" eb="146">
      <t>ゼン</t>
    </rPh>
    <rPh sb="146" eb="149">
      <t>ジュウギョウイン</t>
    </rPh>
    <rPh sb="150" eb="152">
      <t>エツラン</t>
    </rPh>
    <rPh sb="152" eb="154">
      <t>カノウ</t>
    </rPh>
    <rPh sb="155" eb="157">
      <t>ジョウタイ</t>
    </rPh>
    <rPh sb="166" eb="168">
      <t>カクニン</t>
    </rPh>
    <phoneticPr fontId="2"/>
  </si>
  <si>
    <t>以下について、詳細説明欄の記載及び証跡資料により確認できた
・高齢者募集ルールとして、形式的なものとならないよう、高齢者の商品内容についての理解度を把握した上で、個別・実効的な承認を行っていることに留意し、役席者が事前承認することは、「○○資料」P○を確認
・「○○資料」がファイルサーバーに掲載され全従業員が閲覧可能な状態になっていることを確認</t>
    <rPh sb="146" eb="148">
      <t>ケイサイ</t>
    </rPh>
    <rPh sb="150" eb="151">
      <t>ゼン</t>
    </rPh>
    <rPh sb="151" eb="154">
      <t>ジュウギョウイン</t>
    </rPh>
    <rPh sb="155" eb="157">
      <t>エツラン</t>
    </rPh>
    <rPh sb="157" eb="159">
      <t>カノウ</t>
    </rPh>
    <rPh sb="160" eb="162">
      <t>ジョウタイ</t>
    </rPh>
    <rPh sb="171" eb="173">
      <t>カクニン</t>
    </rPh>
    <phoneticPr fontId="2"/>
  </si>
  <si>
    <t>以下について、詳細説明欄の記載及び証跡資料により確認できた
・高齢者募集ルールとして、契約締結後に契約内容に係るフォローアップを電話や再面談等で行うことは、「○○資料」P○を確認
・「○○資料」がファイルサーバーに掲載され全従業員が閲覧可能な状態になっていることを確認</t>
    <rPh sb="107" eb="109">
      <t>ケイサイ</t>
    </rPh>
    <rPh sb="111" eb="112">
      <t>ゼン</t>
    </rPh>
    <rPh sb="112" eb="115">
      <t>ジュウギョウイン</t>
    </rPh>
    <rPh sb="116" eb="118">
      <t>エツラン</t>
    </rPh>
    <rPh sb="118" eb="120">
      <t>カノウ</t>
    </rPh>
    <rPh sb="121" eb="123">
      <t>ジョウタイ</t>
    </rPh>
    <rPh sb="132" eb="134">
      <t>カクニン</t>
    </rPh>
    <phoneticPr fontId="2"/>
  </si>
  <si>
    <t>以下について、詳細説明欄の記載及び証跡資料により確認できた
・高齢者募集ルールとして、保険募集内容を記録（録音・報告書への記録等）することは、「○○資料」P○を確認
・「○○資料」がファイルサーバーに掲載され全従業員が閲覧可能な状態になっていることを確認</t>
    <rPh sb="53" eb="55">
      <t>ロクオン</t>
    </rPh>
    <rPh sb="56" eb="59">
      <t>ホウコクショ</t>
    </rPh>
    <rPh sb="61" eb="63">
      <t>キロク</t>
    </rPh>
    <rPh sb="63" eb="64">
      <t>トウ</t>
    </rPh>
    <rPh sb="100" eb="102">
      <t>ケイサイ</t>
    </rPh>
    <rPh sb="104" eb="105">
      <t>ゼン</t>
    </rPh>
    <rPh sb="105" eb="108">
      <t>ジュウギョウイン</t>
    </rPh>
    <rPh sb="109" eb="111">
      <t>エツラン</t>
    </rPh>
    <rPh sb="111" eb="113">
      <t>カノウ</t>
    </rPh>
    <rPh sb="114" eb="116">
      <t>ジョウタイ</t>
    </rPh>
    <rPh sb="125" eb="127">
      <t>カクニン</t>
    </rPh>
    <phoneticPr fontId="2"/>
  </si>
  <si>
    <t>以下について、詳細説明欄の記載及び証跡資料により確認できた
・その他保険会社の承認を得て、代理店が独自に定めた高齢者募集ルール（□□□□□）を「○○資料」P○にて確認
・「○○資料」がファイルサーバーに掲載され全従業員が閲覧可能な状態になっていることを確認</t>
    <rPh sb="101" eb="103">
      <t>ケイサイ</t>
    </rPh>
    <rPh sb="105" eb="106">
      <t>ゼン</t>
    </rPh>
    <rPh sb="106" eb="109">
      <t>ジュウギョウイン</t>
    </rPh>
    <rPh sb="110" eb="112">
      <t>エツラン</t>
    </rPh>
    <rPh sb="112" eb="114">
      <t>カノウ</t>
    </rPh>
    <rPh sb="115" eb="117">
      <t>ジョウタイ</t>
    </rPh>
    <rPh sb="126" eb="128">
      <t>カクニン</t>
    </rPh>
    <phoneticPr fontId="2"/>
  </si>
  <si>
    <t>以下について、詳細説明欄の記載及び証跡資料「○○資料」P○により確認できた
・高齢者募集ルールがもれなく実施される仕組みが整備されていること</t>
    <rPh sb="61" eb="63">
      <t>セイビ</t>
    </rPh>
    <phoneticPr fontId="2"/>
  </si>
  <si>
    <t>以下について、詳細説明欄の記載及び証跡資料により確認できた
・高齢者募集ルールの募集人の実施状況を営業部門からの独立性を確保した担当部門・担当者がモニタリングしていることは、「○○資料」を確認
・No.33の設問を達成している</t>
    <rPh sb="94" eb="96">
      <t>カクニン</t>
    </rPh>
    <phoneticPr fontId="2"/>
  </si>
  <si>
    <t>⑥高齢者募集ルール に関する貴社取組み［お客さまへアピールしたい取組み／募集人等従業者に好評な取組み］として認識しました。（［ ］内は判定時に不要文言を削除する）</t>
    <phoneticPr fontId="2"/>
  </si>
  <si>
    <t>⑦お客さまの利便性向上に向けた態勢整備状況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</si>
  <si>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・早期消滅契約の発生状況およびその改善策について、全社共有していることは、「○○資料」P○を確認
・No.38の設問を達成している</t>
    <rPh sb="76" eb="78">
      <t>カクニン</t>
    </rPh>
    <rPh sb="86" eb="88">
      <t>セツモン</t>
    </rPh>
    <rPh sb="89" eb="91">
      <t>タッセイ</t>
    </rPh>
    <phoneticPr fontId="2"/>
  </si>
  <si>
    <t>⑧早期消滅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</si>
  <si>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・保険会社の商品に触れているものの、保険会社が承認していない募集資料を使用してはならない旨は、「○○資料」P○を確認
・「○○資料」がファイルサーバーに掲載され全従業員が閲覧可能な状態になっていることを確認</t>
    <rPh sb="106" eb="108">
      <t>ケイサイ</t>
    </rPh>
    <rPh sb="110" eb="111">
      <t>ゼン</t>
    </rPh>
    <rPh sb="111" eb="114">
      <t>ジュウギョウイン</t>
    </rPh>
    <rPh sb="115" eb="117">
      <t>エツラン</t>
    </rPh>
    <rPh sb="117" eb="119">
      <t>カノウ</t>
    </rPh>
    <rPh sb="120" eb="122">
      <t>ジョウタイ</t>
    </rPh>
    <rPh sb="131" eb="133">
      <t>カクニン</t>
    </rPh>
    <phoneticPr fontId="2"/>
  </si>
  <si>
    <t>以下について、詳細説明欄の記載及び証跡資料「○○資料」P○により確認できた
・保険会社の募集資料を代理店として管理する仕組みがあること</t>
    <phoneticPr fontId="2"/>
  </si>
  <si>
    <t>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t>
    <rPh sb="31" eb="32">
      <t>アキ</t>
    </rPh>
    <rPh sb="35" eb="37">
      <t>キョウイク</t>
    </rPh>
    <rPh sb="37" eb="39">
      <t>コウモク</t>
    </rPh>
    <rPh sb="65" eb="70">
      <t>ショウサイセツメイラン</t>
    </rPh>
    <rPh sb="71" eb="73">
      <t>キサイ</t>
    </rPh>
    <rPh sb="116" eb="121">
      <t>ショウサイセツメイラン</t>
    </rPh>
    <rPh sb="122" eb="124">
      <t>キサイ</t>
    </rPh>
    <phoneticPr fontId="2"/>
  </si>
  <si>
    <t>以下について、詳細説明欄の記載及び証跡資料により確認できた
・募集資料の管理状況について、営業部門から独立した担当部門・担当者による確認が行われていることは、「○○資料」を確認
・No.42およびNo.45の設問を達成している</t>
    <rPh sb="104" eb="106">
      <t>セツモン</t>
    </rPh>
    <rPh sb="107" eb="109">
      <t>タッセイ</t>
    </rPh>
    <phoneticPr fontId="2"/>
  </si>
  <si>
    <t>⑨募集資料等の適切な管理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</si>
  <si>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・勧誘方針に設問に記載の３つの事項について全て記載があることは、「○○資料」を確認
・勧誘方針が代理店の本社・営業店等の全拠点で掲示・提示されていることをオンサイトおよび詳細説明欄の記載にて確認</t>
    <rPh sb="36" eb="38">
      <t>セツモン</t>
    </rPh>
    <rPh sb="39" eb="41">
      <t>キサイ</t>
    </rPh>
    <rPh sb="45" eb="47">
      <t>ジコウ</t>
    </rPh>
    <rPh sb="97" eb="99">
      <t>テイジ</t>
    </rPh>
    <rPh sb="115" eb="120">
      <t>ショウサイセツメイラン</t>
    </rPh>
    <rPh sb="121" eb="123">
      <t>キサイ</t>
    </rPh>
    <rPh sb="125" eb="127">
      <t>カクニン</t>
    </rPh>
    <phoneticPr fontId="2"/>
  </si>
  <si>
    <t>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・金融庁のお客さま本位の業務運営に関する原則に沿った自社の方針をホームページで公表していることは、「○○資料」を確認</t>
    <rPh sb="68" eb="69">
      <t>カン</t>
    </rPh>
    <rPh sb="106" eb="108">
      <t>カクニン</t>
    </rPh>
    <rPh sb="126" eb="127">
      <t>カン</t>
    </rPh>
    <rPh sb="165" eb="167">
      <t>カクニン</t>
    </rPh>
    <phoneticPr fontId="2"/>
  </si>
  <si>
    <t>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・金融庁のお客さま本位の業務運営に関する原則に沿った自社の方針を全拠点で掲示・公表していることは、「○○資料」を確認</t>
    <rPh sb="68" eb="69">
      <t>カン</t>
    </rPh>
    <rPh sb="110" eb="111">
      <t>カネ</t>
    </rPh>
    <rPh sb="126" eb="127">
      <t>カン</t>
    </rPh>
    <rPh sb="165" eb="167">
      <t>カクニン</t>
    </rPh>
    <phoneticPr fontId="2"/>
  </si>
  <si>
    <t>以下について、詳細説明欄の記載及び証跡資料により確認できた
・お客さま本位の業務運営に沿ったKPIを1項目以上設定していることは、「○○資料」を確認
・お客さま本位の業務運営の取組み状況とあわせてKPIの遂行状況を公表していることは、「○○資料」を確認</t>
    <phoneticPr fontId="2"/>
  </si>
  <si>
    <t>以下について、詳細説明欄の記載及び証跡資料「○○資料」P○により確認できた
・お客さま本位の業務運営に係る自社で定めた方針について、毎年振返り・経営層への報告を行っていること</t>
    <phoneticPr fontId="2"/>
  </si>
  <si>
    <t>以下について、詳細説明欄の記載及び証跡資料により確認できた
・振返り結果を踏まえ、必要に応じて見直しを実施し公表することのルール化は「○○資料」P○を確認
・お客さま本位の業務運営に係る自社で定めた方針の振返り結果を踏まえ、必要に応じて見直しを実施し公表していることは、「○○資料」を確認</t>
    <rPh sb="64" eb="65">
      <t>カ</t>
    </rPh>
    <rPh sb="142" eb="144">
      <t>カクニン</t>
    </rPh>
    <phoneticPr fontId="2"/>
  </si>
  <si>
    <t>⑩勧誘方針・お客さま本位の業務運営に係る方針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</si>
  <si>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・全ての乗合保険会社商品について、募集人が学習できる環境があることは、「○○資料」P○を確認
・代理店が主体となり、乗合保険会社の商品に関して募集人に学習させていることは、「○○資料」を確認</t>
    <rPh sb="74" eb="76">
      <t>カクニン</t>
    </rPh>
    <phoneticPr fontId="2"/>
  </si>
  <si>
    <t>以下について、詳細説明欄の記載及び証跡資料により確認できた
・募集人の募集状況について本人以外の者が確認していることは、「○○資料」P○を確認
・確認の結果、不十分な点等があった場合には適宜募集人に指導を行っていることは、「○○資料」P○を確認</t>
    <rPh sb="69" eb="71">
      <t>カクニン</t>
    </rPh>
    <phoneticPr fontId="2"/>
  </si>
  <si>
    <t>以下について、詳細説明欄の記載及び証跡資料により確認できた
・好取組みおよび改善点を代理店として収集していることは、「○○資料」を確認
・自社の好取組みおよび改善点を全社で共有していることは、「○○資料」を確認</t>
    <phoneticPr fontId="2"/>
  </si>
  <si>
    <t>以下について、詳細説明欄の記載及び証跡資料「○○資料」P○により確認できた
・保険募集等業務全般に関し、当年度の年間の教育計画が示されていること（ただし、個人情報保護に関する教育計画は除く）</t>
    <phoneticPr fontId="2"/>
  </si>
  <si>
    <t>以下について、詳細説明欄の記載及び証跡資料「○○資料」P○により確認できた
・代理店が主体となり、継続教育制度以外のテストを実施していること</t>
    <phoneticPr fontId="2"/>
  </si>
  <si>
    <t>以下について、詳細説明欄の記載及び証跡資料「○○資料」P○により確認できた
・お客さま志向の醸成に資する研修を実施していること</t>
    <phoneticPr fontId="2"/>
  </si>
  <si>
    <t>以下について、詳細説明欄の記載及び証跡資料「○○資料」P○により確認できた
・代理店として募集人に対し、金融・保険に関する各種公的資格取得を推進していること</t>
    <phoneticPr fontId="2"/>
  </si>
  <si>
    <t>⑪募集人教育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</si>
  <si>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・保全受付から保険会社への取次ぎの一連の流れ（代理店で手続きを取次ぐ場合と取次がない場合がある代理店はそれぞれについての流れ）
【または】
保全に関し、一切手続きを取次がないこと、およびお客さまへの案内方法</t>
    <rPh sb="39" eb="41">
      <t>ホゼン</t>
    </rPh>
    <rPh sb="85" eb="88">
      <t>ダイリテン</t>
    </rPh>
    <rPh sb="98" eb="99">
      <t>ナガ</t>
    </rPh>
    <phoneticPr fontId="2"/>
  </si>
  <si>
    <t>以下について、詳細説明欄の記載及び証跡資料「○○資料」P○により確認できた
・保全対応案件について、担当者任せではなく、組織として対応もれが発生しない仕組みがあること</t>
    <phoneticPr fontId="2"/>
  </si>
  <si>
    <t>以下について、詳細説明欄の記載及び証跡資料「○○資料」P○により確認できた
・失効（未収解除を含む）防止に向けた入金勧奨の対応フロー</t>
    <rPh sb="50" eb="52">
      <t>ボウシ</t>
    </rPh>
    <rPh sb="53" eb="54">
      <t>ム</t>
    </rPh>
    <rPh sb="56" eb="58">
      <t>ニュウキン</t>
    </rPh>
    <phoneticPr fontId="2"/>
  </si>
  <si>
    <t>以下について、詳細説明欄の記載及び証跡資料「○○資料」P○により確認できた
・失効（未収解除を含む）防止に向けた入金勧奨について、担当者任せではなく、組織として対応もれが発生しない仕組みがあること</t>
    <rPh sb="50" eb="52">
      <t>ボウシ</t>
    </rPh>
    <rPh sb="53" eb="54">
      <t>ム</t>
    </rPh>
    <rPh sb="56" eb="58">
      <t>ニュウキン</t>
    </rPh>
    <phoneticPr fontId="2"/>
  </si>
  <si>
    <t>以下について、詳細説明欄の記載及び証跡資料「○○資料」P○により確認できた
・失効契約に対する復活勧奨の対応フロー</t>
    <phoneticPr fontId="2"/>
  </si>
  <si>
    <t>以下について、詳細説明欄の記載及び証跡資料「○○資料」P○により確認できた
・失効契約に対する復活勧奨について、担当者任せではなく、組織として対応もれが発生しない仕組みがあること</t>
    <phoneticPr fontId="2"/>
  </si>
  <si>
    <t>以下について、詳細説明欄の記載及び証跡資料により確認できた
お客さまからの保全対応依頼に接した際に、お客さまの他の契約やお客さま家族の契約についても同様の対応が必要か確認することのルール化は、「○○資料」P○を確認
・ルール化したことが募集人に徹底されていることは、「○○資料」を確認</t>
    <rPh sb="113" eb="114">
      <t>カ</t>
    </rPh>
    <rPh sb="141" eb="143">
      <t>カクニン</t>
    </rPh>
    <phoneticPr fontId="2"/>
  </si>
  <si>
    <t>以下について、詳細説明欄の記載及び証跡資料「○○資料」P○により確認できた
・代理店としてお客さまに対し、能動的にアフターフォローを行っていること</t>
    <phoneticPr fontId="2"/>
  </si>
  <si>
    <t>⑫アフターフォロー時の顧客対応態勢の整備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</si>
  <si>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・苦情の定義</t>
    <phoneticPr fontId="2"/>
  </si>
  <si>
    <t>以下について、詳細説明欄の記載及び証跡資料「○○資料」P○により確認できた
・苦情に接した際の一連の流れ</t>
    <phoneticPr fontId="2"/>
  </si>
  <si>
    <t>以下について、詳細説明欄の記載及び証跡資料「○○資料」P○により確認できた
・苦情を一元的に管理する部門または担当者がおり、かつ、当該部門または担当者が営業部門から独立していること</t>
    <rPh sb="55" eb="58">
      <t>タントウシャ</t>
    </rPh>
    <rPh sb="72" eb="75">
      <t>タントウシャ</t>
    </rPh>
    <phoneticPr fontId="2"/>
  </si>
  <si>
    <t>以下について、詳細説明欄の記載及び証跡資料「○○資料」P○により確認できた
・代理店が受け付けた苦情について、発生の経緯や発生原因が全て記録される仕組みとなっていること</t>
    <phoneticPr fontId="2"/>
  </si>
  <si>
    <t>以下について、詳細説明欄の記載及び証跡資料により確認できた
・苦情について発生状況を経営層に報告していることは、「○○資料」P○を確認
・苦情案件の内容に応じて、社内共有化や再発防止策が必要である場合、それらを実施していることは、「○○資料」を確認</t>
    <phoneticPr fontId="2"/>
  </si>
  <si>
    <t>以下について、詳細説明欄の記載及び証跡資料により確認できた
・苦情について改善策を実施した場合、経営層がその後の改善状況を確認することのルール化は「○○資料」P○を確認
・苦情によって明らかになった課題に対して講じた改善策がある場合、その後の改善状況を経営層が確認していることは、「○○資料」を確認</t>
    <rPh sb="71" eb="72">
      <t>カ</t>
    </rPh>
    <phoneticPr fontId="2"/>
  </si>
  <si>
    <t>以下について、詳細説明欄の記載及び証跡資料「○○資料」P○により確認できた
・苦情・感謝の声等をお客さまが代理店に伝えるための窓口をお客さまに周知していること</t>
    <phoneticPr fontId="2"/>
  </si>
  <si>
    <t xml:space="preserve">以下について、詳細説明欄の記載及び証跡資料により確認できた
・感謝の声（意見や要望を含む）について申出内容を記録し管理していることは、「○○資料」を確認
・感謝の声（意見や要望を含む）について申出内容を記録するとともに適宜業務に反映させることのルール化は「○○資料」P○を確認
・感謝の声（意見や要望を含む）によって判明した好取組事例を適宜業務に反映できるよう、感謝の声の管理部門等が好取組事例を関係部門に共有していることは、「○○資料」を確認
</t>
    <phoneticPr fontId="2"/>
  </si>
  <si>
    <t>以下について、詳細説明欄の記載及び証跡資料「○○資料」P○により確認できた
・感謝の声（意見や要望を含む）としていただいたご意見について、経営層に報告していること</t>
    <phoneticPr fontId="2"/>
  </si>
  <si>
    <t>以下について、詳細説明欄の記載及び証跡資料「○○資料」P○により確認できた
・能動的にお客さまの声を収集する仕組みがあること</t>
    <phoneticPr fontId="2"/>
  </si>
  <si>
    <t>以下について、詳細説明欄の記載及び証跡資料により確認できた
・アンケート等の実施等により収集したお客さまの声を社内共有化し適宜業務に反映させることのルール化は「○○資料」P○を確認
・アンケートの実施等により収集したお客さまの声に基づき業務の改善要否を検討し、必要に応じて適宜改善を実施していることは、「○○資料」を確認</t>
    <rPh sb="77" eb="78">
      <t>カ</t>
    </rPh>
    <phoneticPr fontId="2"/>
  </si>
  <si>
    <t>⑬お褒めの言葉も含めたお客さまの声・苦情管理態勢の整備（募集時／募集時以外含む）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</si>
  <si>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・お客さまの情報を最新の状態に保つようルール化されていること</t>
    <phoneticPr fontId="2"/>
  </si>
  <si>
    <t>以下について、詳細説明欄の記載及び証跡資料「○○資料」P○により確認できた
・お客さまの契約内容を最新の状態に保つようルール化されていること</t>
    <phoneticPr fontId="2"/>
  </si>
  <si>
    <t>以下について、詳細説明欄の記載及び証跡資料「○○資料」P○により確認できた
・代理店としてお客さまに対し能動的にお客さま情報の変更の有無について確認していること</t>
    <phoneticPr fontId="2"/>
  </si>
  <si>
    <t>⑭顧客情報の適切な管理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</si>
  <si>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・継続率を定期的に把握・分析していることは、「○○資料」を確認
・継続率の把握・分析の結果、継続率が相対的に低い等、問題があった場合は当該募集人への指導等の改善策を講じていることは、「○○資料」を確認</t>
    <phoneticPr fontId="2"/>
  </si>
  <si>
    <t>⑮継続率の把握 に関する貴社取組み［お客さまへアピールしたい取組み／募集人等従業者に好評な取組み］として認識しました。（［ ］内は判定時に不要文言を削除する）</t>
    <phoneticPr fontId="2"/>
  </si>
  <si>
    <t>以下、個人情報の定義として、詳細説明欄の記載及び証跡資料「○○資料」P○により確認できた
　ア.氏名のみでも個人情報に該当すること
　イ.証券記号番号等の個人識別符号も個人情報に該当する旨</t>
    <rPh sb="48" eb="50">
      <t>シメイ</t>
    </rPh>
    <phoneticPr fontId="2"/>
  </si>
  <si>
    <t>以下について、詳細説明欄の記載及び証跡資料「○○資料」P○により確認できた
・生命保険販売に関する利用目的</t>
    <phoneticPr fontId="2"/>
  </si>
  <si>
    <t>以下について、詳細説明欄の記載及び証跡資料「○○資料」P○により確認できた
・あらかじめ契約者等の本人の同意なく、個人情報を第三者に提供してはならない旨</t>
    <phoneticPr fontId="2"/>
  </si>
  <si>
    <t>以下について、詳細説明欄の記載及び証跡資料により確認できた
・個人データの追加、削除・廃棄等が発生した際に台帳へ反映することは、「○○資料」P○を確認
・定期的（年に１回以上）に棚卸を行うことは、「○○資料」P○を確認</t>
    <phoneticPr fontId="2"/>
  </si>
  <si>
    <t>以下について、詳細説明欄の記載及び証跡資料「○○資料」P○により確認できた
・自代理店で定めた利用目的を超えた個人情報の利用を禁止している旨</t>
    <phoneticPr fontId="2"/>
  </si>
  <si>
    <t>以下について、詳細説明欄の記載及び証跡資料「○○資料」P○により確認できた
・募集人が退職時に個人情報を全て破棄する旨</t>
    <phoneticPr fontId="2"/>
  </si>
  <si>
    <t>以下について、詳細説明欄の記載及び証跡資料「○○資料」P○により確認できた
・マイナンバーを万が一取得した際には、速やかにマイナンバー記載部分をマスキングする旨</t>
    <phoneticPr fontId="2"/>
  </si>
  <si>
    <t>以下について、詳細説明欄の記載及び証跡資料「○○資料」P○により確認できた
・個人情報の利用目的に応じた保存期間を設定すること</t>
    <phoneticPr fontId="2"/>
  </si>
  <si>
    <t>以下について、詳細説明欄の記載及び証跡資料「○○資料」P○により確認できた
・保存期間経過後は遅滞なく廃棄・削除する旨</t>
    <phoneticPr fontId="2"/>
  </si>
  <si>
    <t>以下について、詳細説明欄の記載及び証跡資料により確認できた
・私有パソコン等の業務利用を禁止としていることは、「○○資料」P○を確認。
【または】
・私有パソコン等への個人情報の保存を禁止していること（社内システムへリモート接続をしているケース等）は、「○○資料」P○を確認。</t>
    <rPh sb="58" eb="60">
      <t>シリョウ</t>
    </rPh>
    <rPh sb="64" eb="66">
      <t>カクニン</t>
    </rPh>
    <rPh sb="129" eb="131">
      <t>シリョウ</t>
    </rPh>
    <rPh sb="135" eb="137">
      <t>カクニン</t>
    </rPh>
    <phoneticPr fontId="2"/>
  </si>
  <si>
    <t>以下について、詳細説明欄の記載及び証跡資料「○○資料」P○により確認できた
・会社管理下に無い無線LANネットワークへの接続を禁止していること
（対象外の場合）
会社管理下に無い無線LANネットワークへの接続をシステム制御していることは、詳細説明欄で確認</t>
    <rPh sb="74" eb="77">
      <t>タイショウガイ</t>
    </rPh>
    <rPh sb="78" eb="80">
      <t>バアイ</t>
    </rPh>
    <phoneticPr fontId="2"/>
  </si>
  <si>
    <t>以下について、詳細説明欄の記載及び証跡資料により確認できた
・プライバシーポリシーに設問記載の4つの事項が策定されていることは「○○資料」を確認
・プライバシーポリシーを公表していることは「○○資料」を確認</t>
    <rPh sb="42" eb="44">
      <t>セツモン</t>
    </rPh>
    <rPh sb="44" eb="46">
      <t>キサイ</t>
    </rPh>
    <rPh sb="50" eb="52">
      <t>ジコウ</t>
    </rPh>
    <rPh sb="70" eb="72">
      <t>カクニン</t>
    </rPh>
    <rPh sb="101" eb="103">
      <t>カクニン</t>
    </rPh>
    <phoneticPr fontId="2"/>
  </si>
  <si>
    <t>以下について、詳細説明欄の記載及び証跡資料により確認できた
・個人データ管理責任者が設置されていることは、「○○資料」P○を確認
・個人データを取り扱う各部署に個人データ管理者を設置していることは、「○○資料」P○を確認</t>
    <phoneticPr fontId="2"/>
  </si>
  <si>
    <t>以下について、詳細説明欄の記載及び証跡資料により確認できた
・従業員との契約書において個人情報の非開示項目があることは、「○○資料」を確認
・従業員の退職後も非開示義務（秘密保持義務）が継続することを定めていることは、「○○資料」を確認
・従業員と非開示契約を締結していることは、「○○資料」を確認</t>
    <rPh sb="116" eb="118">
      <t>カクニン</t>
    </rPh>
    <phoneticPr fontId="2"/>
  </si>
  <si>
    <t>以下について、詳細説明欄の記載及び証跡資料により確認できた
・個人情報を取り扱う部署ごとに個人データ管理台帳を作成していることは、「○○資料」を確認
・個人データ管理台帳の定期的な棚卸（年１回以上）を実施していることは、「○○資料」を確認</t>
    <phoneticPr fontId="2"/>
  </si>
  <si>
    <t>以下について、詳細説明欄の記載及び証跡資料により確認できた
・個人情報保護に関する年間教育計画があることは、「○○資料」を確認
・教育計画通りに研修等が実施されていることは、「○○資料」を確認</t>
    <rPh sb="61" eb="63">
      <t>カクニン</t>
    </rPh>
    <phoneticPr fontId="2"/>
  </si>
  <si>
    <t>以下について、詳細説明欄の記載及び証跡資料により確認できた
・テストを定期的（年１回以上）に実施していることは、「○○資料」を確認
・テストの受講簿等の実施状況を管理するものがあることは、「○○資料」を確認
・追加指導が必要な場合、追試の実施や拠点長による現場指導等の指示がされていることは、「○○資料」を確認</t>
    <phoneticPr fontId="2"/>
  </si>
  <si>
    <t>以下について、詳細説明欄の記載及び証跡資料により確認できた
・個人所有電子機器の業務利用の禁止について規定した規程・マニュアルがあることは、「○○資料」P○を確認
・業務上利用するパソコンが個人情報を取り扱う従業員全員に貸与されていることは、「○○資料」を確認</t>
    <phoneticPr fontId="2"/>
  </si>
  <si>
    <t>以下について、詳細説明欄の記載及び証跡資料により確認できた
・第三者のメールアドレスから全従業員に対し、実際のサイバー攻撃を模したダミーの訓練用のメールを送信の上、開封者を把握し、適切な指導を行っていることは、「○○資料」を確認
・訓練を定期的（年１回以上）に実施していることは、「○○資料」を確認</t>
    <phoneticPr fontId="2"/>
  </si>
  <si>
    <t>以下について、詳細説明欄の記載及び証跡資料「○○資料」P○により確認できた
・システム制御により外部記憶媒体が利用できないこと</t>
    <phoneticPr fontId="2"/>
  </si>
  <si>
    <t>以下について、詳細説明欄の記載及び証跡資料により確認できた
・個人情報を管理するシステムへの社内からのアクセス状況（ログ）を定期的にモニタリングしていることは、「○○資料」を確認
・不必要なアクセスが多い従業員がいた場合は指導等を行う態勢となっていることは、「○○資料」P○を確認</t>
    <phoneticPr fontId="2"/>
  </si>
  <si>
    <t>IPSを導入していることは、「○○資料」P○を確認</t>
    <phoneticPr fontId="2"/>
  </si>
  <si>
    <t>IDSを導入していることは、「○○資料」P○を確認</t>
    <phoneticPr fontId="2"/>
  </si>
  <si>
    <t>WAFを導入していることは、「○○資料」P○を確認</t>
    <phoneticPr fontId="2"/>
  </si>
  <si>
    <t>□□□は、「○○資料」P○を確認</t>
    <phoneticPr fontId="2"/>
  </si>
  <si>
    <t>以下について、詳細説明欄の記載及び証跡資料により確認できた
・個人情報保護に関する第三者機関による認証制度を取得していることは「○○資料」を確認
・有効期限切れとなっていないことは、「○○資料」を確認</t>
    <phoneticPr fontId="2"/>
  </si>
  <si>
    <t>⑯個人情報保護に係る態勢の整備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</si>
  <si>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・業務上不要な個人情報へのアクセス禁止をシステム制御により行っていること</t>
    <phoneticPr fontId="2"/>
  </si>
  <si>
    <t>以下について、詳細説明欄の記載及び証跡資料「○○資料」P○により確認できた
・顧客リストのダウンロードが誰でも可能となっていないこと
・ダウンロード可能な従業員は、拠点長やシステム管理者等の合理的な範囲に限定されていること</t>
    <phoneticPr fontId="2"/>
  </si>
  <si>
    <t>以下について、詳細説明欄の記載及び証跡資料「○○資料」P○により確認できた
・システム制御により8文字以上且つ大文字・小文字・記号の混合等の複雑なパスワード設定となっていること
【または】
・パスワード設定時にシステム部門等からパスワード設定ルールを遵守するよう従業員に発信する等、運用で複雑なパスワード設定を担保していること</t>
    <phoneticPr fontId="2"/>
  </si>
  <si>
    <t>以下について、詳細説明欄の記載及び証跡資料「○○資料」P○により確認できた
・要素が異なる２要素以上の認証を行っていること</t>
    <phoneticPr fontId="2"/>
  </si>
  <si>
    <t>以下について、詳細説明欄の記載及び証跡資料「○○資料」P○により確認できた
・□□□は、「○○資料」を確認</t>
    <phoneticPr fontId="2"/>
  </si>
  <si>
    <t>以下について、詳細説明欄の記載及び証跡資料「○○資料」P○により確認できた
・個人所有電子機器を利用していない旨をチェックしていること
【または】
個人所有電子機器に個人情報が保存されていないことをチェックしていること
【もしくは】
個人所有電子機器へのデータの移動・コピーができないようにシステム制御されていること</t>
    <phoneticPr fontId="2"/>
  </si>
  <si>
    <t>以下について、詳細説明欄の記載及び証跡資料「○○資料」P○により確認できた
・会社が貸与している機器の返却状況が記録されていること</t>
    <phoneticPr fontId="2"/>
  </si>
  <si>
    <t>以下について、詳細説明欄の記載及び証跡資料「○○資料」P○により確認できた
・会社がパソコンを貸与し、ウイルス対策ソフトを導入していること
【または】
・個人パソコンに会社提供のウイルス対策ソフトを導入していること
【もしくは】
・個人パソコンへのウイルス対策ソフトの導入方法および本社の確認方法が実効的であること</t>
    <phoneticPr fontId="2"/>
  </si>
  <si>
    <t>以下について、詳細説明欄の記載及び証跡資料「○○資料」P○により確認できた
・会社がパソコンを貸与し、システム制御により更新状況が把握できること
【または】
・自己申告により更新状況が把握できること</t>
    <phoneticPr fontId="2"/>
  </si>
  <si>
    <t>以下について、詳細説明欄の記載及び証跡資料「○○資料」P○により確認できた
・会社がパソコンを貸与し、システム制御により発生時にアラートが上がる仕組みであること
【または】
・発生時にシステム部門・担当者への連絡が徹底されていること</t>
    <phoneticPr fontId="2"/>
  </si>
  <si>
    <t>以下について、詳細説明欄の記載及び証跡資料「○○資料」P○により確認できた
・安全性が確保されたネットワークを構築していること</t>
    <phoneticPr fontId="2"/>
  </si>
  <si>
    <t>以下について、詳細説明欄の記載及び証跡資料「○○資料」P○により確認できた
・システム制御により会社所定以外のWebメールのサイトへのアクセスを禁止していること
【または】
・会社所定以外のWebメールサイトへのアクセスの禁止はしていないものの、アクセスしたことを管理部門が事後的に検知できる仕組みがあること</t>
    <rPh sb="48" eb="54">
      <t>カイシャショテイイガイ</t>
    </rPh>
    <rPh sb="88" eb="94">
      <t>カイシャショテイイガイ</t>
    </rPh>
    <phoneticPr fontId="2"/>
  </si>
  <si>
    <t>以下について、詳細説明欄の記載及び証跡資料「○○資料」P○により確認できた
・権限設定により従業員によるインストールを不可としていること
【または】
インストールはできるものの、管理部門が事後的にシステムでインストールをしたことが検知でき、検知した際は削除を指示していること</t>
    <phoneticPr fontId="2"/>
  </si>
  <si>
    <t>システム担当部門や担当者が一元的に更新を管理していることは、「○○資料」P○を確認
【または】
以下について、詳細説明欄の記載及び証跡資料により確認できた
・更新が必要な場合にシステム担当部門や担当者から従業員宛に連絡をしていることは、「○○資料」を確認
・定期的にOSやセキュリティパッチのバージョンを確認していることは、「○○資料」を確認</t>
    <phoneticPr fontId="2"/>
  </si>
  <si>
    <t>⑰個人情報保護に係るシステム面の整備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</si>
  <si>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・最後に登記を行ってから12年経過していないこと
・直近の登記日が20■■年■月■日であること</t>
    <rPh sb="64" eb="66">
      <t>チョッキン</t>
    </rPh>
    <phoneticPr fontId="2"/>
  </si>
  <si>
    <t>以下について、詳細説明欄の記載及び証跡資料「○○資料」P○により確認できた
・直近の年度の決算報告書が202■年■月■日に作成されていること</t>
    <phoneticPr fontId="2"/>
  </si>
  <si>
    <t>⑱適切な業務（会社）運営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</si>
  <si>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・乗合保険会社のディスクロージャー資料を閲覧可能な状態にしていること</t>
    <phoneticPr fontId="2"/>
  </si>
  <si>
    <t>⑲ディスクロージャーの適切な配備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</si>
  <si>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・自己点検の対象が全拠点となっていることは、「○○資料」P○を確認
・自己点検の実施頻度は、「○○資料」P○を確認
・不備があった場合は改善を図る旨は、「○○資料」P○を確認</t>
    <rPh sb="61" eb="63">
      <t>カクニン</t>
    </rPh>
    <rPh sb="70" eb="72">
      <t>ジッシ</t>
    </rPh>
    <rPh sb="85" eb="87">
      <t>カクニン</t>
    </rPh>
    <rPh sb="115" eb="117">
      <t>カクニン</t>
    </rPh>
    <phoneticPr fontId="2"/>
  </si>
  <si>
    <t>以下について、詳細説明欄の記載及び証跡資料「○○資料」P○により確認できた
・自己点検表が存在すること</t>
    <phoneticPr fontId="2"/>
  </si>
  <si>
    <t>以下について、詳細説明欄の記載及び証跡資料により確認できた
・内部監査の定義は、「○○資料」P○を確認
・内部監査の対象が全拠点となっていることは、「○○資料」P○を確認
・内部監査の手順・フローは、「○○資料」P○を確認
・内部監査の実施主体は、「○○資料」P○を確認
・内部監査の結果を経営会議やコンプライアンス委員会等の経営層が出席する会議体に報告することは、「○○資料」P○を確認</t>
    <rPh sb="49" eb="51">
      <t>カクニン</t>
    </rPh>
    <rPh sb="83" eb="85">
      <t>カクニン</t>
    </rPh>
    <rPh sb="109" eb="111">
      <t>カクニン</t>
    </rPh>
    <rPh sb="133" eb="135">
      <t>カクニン</t>
    </rPh>
    <rPh sb="192" eb="194">
      <t>カクニン</t>
    </rPh>
    <phoneticPr fontId="2"/>
  </si>
  <si>
    <t>以下について、詳細説明欄の記載及び証跡資料「○○資料」P○により確認できた
・営業部門から独立した内部監査部門を設置していること
【または】
・営業部門から独立したコンプライアンス部門等の管理部門に内部監査に関する職務を付与していること</t>
    <phoneticPr fontId="2"/>
  </si>
  <si>
    <t>以下について、詳細説明欄の記載及び証跡資料「○○資料」P○により確認できた
・保険募集に関する法令や保険契約に関する知識等を有する人材を配置していること</t>
    <phoneticPr fontId="2"/>
  </si>
  <si>
    <t>以下について、詳細説明欄の記載及び証跡資料により確認できた
・全拠点に対して内部監査を実施していることは、「○○資料」を確認
・内部監査結果および改善策を経営層へ報告していることは、「○○資料」を確認
・拠点に対する監査の頻度は１年に１回であることは、「○○資料」を確認</t>
    <phoneticPr fontId="2"/>
  </si>
  <si>
    <t>以下について、詳細説明欄の記載及び証跡資料により確認できた
・被監査部署ごとに改善策を設定していることは、「○○資料」P○を確認
・改善傾向にあることのモニタリングの手法が適切であることは、「○○資料」P○を確認</t>
    <phoneticPr fontId="2"/>
  </si>
  <si>
    <t>以下について、詳細説明欄の記載及び証跡資料により確認できた
・内部監査部門に対する第三者による監査や外部評価を受審していることは、「○○資料」を確認
・監査内容が形式的なものになっていないことは、「○○資料」を確認</t>
    <rPh sb="31" eb="33">
      <t>ナイブ</t>
    </rPh>
    <rPh sb="33" eb="35">
      <t>カンサ</t>
    </rPh>
    <rPh sb="35" eb="37">
      <t>ブモン</t>
    </rPh>
    <rPh sb="38" eb="39">
      <t>タイ</t>
    </rPh>
    <phoneticPr fontId="2"/>
  </si>
  <si>
    <t>⑳自己点検・内部監査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</si>
  <si>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・緊急連絡の方策を整備していること</t>
    <phoneticPr fontId="2"/>
  </si>
  <si>
    <t>以下について、詳細説明欄の記載及び証跡資料により確認できた
・災害等により通常事業の継続が困難または事業を縮小せざるを得ない場合を想定した事業の優先順位を設定し、書面化されていることは、「○○資料」を確認
・優先順位がお客さま本位の内容となっていることは、「○○資料」を確認</t>
    <phoneticPr fontId="2"/>
  </si>
  <si>
    <t>以下について、詳細説明欄の記載及び証跡資料により確認できた
・事業の優先順位、提供サービスレベル、復旧目標時期、代替策が全て規定されていることは、「○○資料」P○を確認
・有効に機能するか定期的に見直していることは、「○○資料」を確認</t>
    <phoneticPr fontId="2"/>
  </si>
  <si>
    <t>㉑業務継続計画(BCP)の策定 に関する貴社取組み［お客さまへアピールしたい取組み／募集人等従業者に好評な取組み］として認識しました。（［ ］内は判定時に不要文言を削除する）</t>
    <phoneticPr fontId="2"/>
  </si>
  <si>
    <t>以下について、詳細説明欄の記載及び証跡資料「○○資料」P○により確認できた
・業務管理責任者は保険募集管理業務を主管する者としての権限を有していること</t>
    <phoneticPr fontId="2"/>
  </si>
  <si>
    <t>以下について、詳細説明欄の記載及び証跡資料「○○資料」P○により確認できた
・教育責任者は教育および研修を推進する者としての権限を有していること</t>
    <phoneticPr fontId="2"/>
  </si>
  <si>
    <t>以下について、詳細説明欄の記載及び証跡資料により確認できた
・保険募集管理業務を主管する者として業務管理責任者が配置されていることは、「○○資料」P○を確認
・変更があった場合には保険会社に報告していることは、「○○資料」を確認</t>
    <phoneticPr fontId="2"/>
  </si>
  <si>
    <t>以下について、詳細説明欄の記載及び証跡資料により確認できた
・教育および研修を推進する者として、教育責任者が配置されていることは、「○○資料」P○を確認
・変更があった場合には保険会社に報告していることは、「○○資料」を確認</t>
    <phoneticPr fontId="2"/>
  </si>
  <si>
    <t>以下について、詳細説明欄の記載及び証跡資料により確認できた
・募集人の所属事務所が管理されていることは、「○○資料」を確認
・募集人の中に監査役等が含まれていないことは、「○○資料」を確認</t>
    <phoneticPr fontId="2"/>
  </si>
  <si>
    <t>以下について、詳細説明欄の記載及び証跡資料により確認できた
・募集人登録事項の変更を代申会社へ報告していることは、「○○資料」を確認
・代申会社への報告漏れ、報告遅延がないことは「○○資料」を確認</t>
    <phoneticPr fontId="2"/>
  </si>
  <si>
    <t>以下について、詳細説明欄の記載及び証跡資料により確認できた
・社保加入対象者の場合は、採用直後から社会保険に加入していることは、「○○資料」を確認
・給与支払が4~6月のみ意図的に低位でないことは、「○○資料」を確認
・意図的に社会保険対象外の期間を設けていないことは、「○○資料」を確認
・社保加入対象外となる短時間勤務者において勤務時間を把握していることは、「○○資料」を確認</t>
    <phoneticPr fontId="2"/>
  </si>
  <si>
    <t>㉘募集人管理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</si>
  <si>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・代理店内で発覚した法令等違反行為またはその疑いがある事案の報告先・フロー・担当部門の対応手順等の態勢は、「○○資料」P○を確認
・代理店内で発覚した個人情報の漏えい事案の報告先・フロー・担当部門の対応手順等の態勢は、「○○資料」P○を確認
・代理店内で発覚したサイバー事案の報告先・フロー・担当部門の対応手順等の態勢は、「○○資料」P○を確認</t>
    <rPh sb="68" eb="70">
      <t>タントウ</t>
    </rPh>
    <rPh sb="70" eb="72">
      <t>ブモン</t>
    </rPh>
    <rPh sb="77" eb="78">
      <t>トウ</t>
    </rPh>
    <rPh sb="185" eb="186">
      <t>トウ</t>
    </rPh>
    <phoneticPr fontId="2"/>
  </si>
  <si>
    <t>以下について、詳細説明欄の記載及び証跡資料「○○資料」P○により確認できた
・法令等遵守に関する責任者・担当部署の確認事項・対応内容・権限</t>
    <phoneticPr fontId="2"/>
  </si>
  <si>
    <t>以下について、詳細説明欄の記載及び証跡資料「○○資料」P○により確認できた
・営業部門から独立した組織として法令等遵守責任者を任命し、担当部署を明記していること</t>
    <rPh sb="63" eb="65">
      <t>ニンメイ</t>
    </rPh>
    <rPh sb="72" eb="74">
      <t>メイキ</t>
    </rPh>
    <phoneticPr fontId="2"/>
  </si>
  <si>
    <t>以下について、詳細説明欄の記載及び証跡資料「○○資料」P○により確認できた
・コンプライアンス上の懸念事案全件および対応結果について、経営層が出席する会議等の最高意思決定機関へ報告する旨</t>
    <phoneticPr fontId="2"/>
  </si>
  <si>
    <t>以下について、詳細説明欄の記載及び証跡資料により確認できた
・経営層への報告が遅滞なく行われていることは、「○○資料」を確認
・不適切事案の対象の保険会社への報告が遅滞なく行われていることは、「○○資料」を確認</t>
    <phoneticPr fontId="2"/>
  </si>
  <si>
    <t>以下について、詳細説明欄の記載及び証跡資料により確認できた
・不適切事案惹起時の罰則が定められていることは「○○資料」P○を確認
・事案の軽重に応じた罰則が定められていることは、「○○資料」P○を確認
・罰則を決定するプロセスは、「○○資料」P○を確認</t>
    <phoneticPr fontId="2"/>
  </si>
  <si>
    <t>以下について、詳細説明欄の記載及び証跡資料により確認できた
・懲戒処分の是非の妥当性を規程に定められた責任者が判断の上、懲戒処分を行っていることは、「○○資料」を確認
・過去の懲戒処分を行った事案を一覧管理していることは、「○○資料」を確認</t>
    <phoneticPr fontId="2"/>
  </si>
  <si>
    <t>以下について、詳細説明欄の記載及び証跡資料により確認できた
・発生した不適切事案に対する原因分析、再発防止策の策定が行われていることは、「○○資料」を確認
・不適切事案の内容、原因、再発防止策が経営層の出席する会議等で共有されていることは、「○○資料」を確認
・惹起所属や惹起者に対し、再発防止教育・再発防止策を実施し、改善状況を確認していることは、「○○資料」を確認</t>
    <phoneticPr fontId="2"/>
  </si>
  <si>
    <t>以下について、詳細説明欄の記載及び証跡資料「○○資料」P○により確認できた
・経営層が出席する会議へ定期的（最低四半期に1回程度）に報告されていること</t>
    <phoneticPr fontId="2"/>
  </si>
  <si>
    <t>以下について、詳細説明欄の記載及び証跡資料により確認できた
・独立性が担保された内部通報制度となっていることは、「○○資料」を確認
・内部通報制度を全従業員に周知するための取組みは、「○○資料」を確認</t>
    <phoneticPr fontId="2"/>
  </si>
  <si>
    <t>㉙不適切事案への対応態勢の整備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</si>
  <si>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・有給休暇の取得勧奨が行われていることは、「○○資料」を確認
・有給休暇の取得状況の把握ができていることは、「○○資料」を確認
・全従業員が年５日の有給休暇の取得を行っていることは、「○○資料」および詳細説明欄の記載にて確認</t>
    <phoneticPr fontId="2"/>
  </si>
  <si>
    <t>以下について、詳細説明欄の記載及び証跡資料により確認できた
・時間外勤務の状況が把握できることは、「○○資料」を確認
・36協定を超過（懸念を含む）する時間外労働を行っている場合、指導を行っていることは、「○○資料」を確認</t>
    <phoneticPr fontId="2"/>
  </si>
  <si>
    <t>原則として全従業員が定期健康診断を受診していることは、「○○資料」および詳細説明欄の記載にて確認
【または】
以下について、詳細説明欄の記載及び証跡資料により確認できた
・健康経営優良法人の認定を取得していることは、「○○資料」を確認
・認定が有効期限切れとなっていないことは、「○○資料」を確認
・全従業員が定期健康診断を受診している旨は、詳細説明欄の記載を確認</t>
    <rPh sb="0" eb="2">
      <t>ゲンソク</t>
    </rPh>
    <rPh sb="86" eb="88">
      <t>ケンコウ</t>
    </rPh>
    <rPh sb="88" eb="90">
      <t>ケイエイ</t>
    </rPh>
    <rPh sb="90" eb="92">
      <t>ユウリョウ</t>
    </rPh>
    <rPh sb="92" eb="94">
      <t>ホウジン</t>
    </rPh>
    <rPh sb="95" eb="97">
      <t>ニンテイ</t>
    </rPh>
    <rPh sb="119" eb="121">
      <t>ニンテイ</t>
    </rPh>
    <rPh sb="177" eb="179">
      <t>キサイ</t>
    </rPh>
    <phoneticPr fontId="2"/>
  </si>
  <si>
    <t>以下について、詳細説明欄の記載及び証跡資料により確認できた
・就業規則があることは、「○○資料」を確認
・給与・賃金規程があることは、「○○資料」を確認</t>
    <phoneticPr fontId="2"/>
  </si>
  <si>
    <t>以下について、詳細説明欄の記載及び証跡資料により確認できた
・勤怠管理について本人の報告のみならず、管理者による承認がされていることは、「○○資料」を確認
・勤怠担当部門による毎月の確認が行われていることは、「○○資料」を確認</t>
    <phoneticPr fontId="2"/>
  </si>
  <si>
    <t>以下について、詳細説明欄の記載及び証跡資料により確認できた
・時間外勤務の上限（目標）が定められていることは、「○○資料」P○を確認
・時間外勤務の上限（目標）が社内に周知されていることは、「○○資料」を確認</t>
    <phoneticPr fontId="2"/>
  </si>
  <si>
    <t>以下について、詳細説明欄の記載及び証跡資料により確認できた
・経営理念が策定されていることは、「○○資料」を確認
・経営理念が周知されていることは、「○○資料」を確認
・経営理念が徹底されていることは、「○○資料」を確認</t>
    <phoneticPr fontId="2"/>
  </si>
  <si>
    <t>以下について、詳細説明欄の記載及び証跡資料により確認できた
・数値のみの販売計画ではなく、代理店の発展に向けた具体的な施策を定めた経営計画が策定されていることは、「○○資料」を確認
・経営計画が周知されていることは、「○○資料」を確認
・経営計画が徹底されていることは、「○○資料」を確認</t>
    <phoneticPr fontId="2"/>
  </si>
  <si>
    <t>以下について、詳細説明欄の記載及び証跡資料により確認できた
・お客さま本位の業務運営が策定されていることは、「○○資料」を確認
・お客さま本位の業務運営が周知されていることは、「○○資料」を確認
・お客さま本位の業務運営に基づく取組みの実施状況についてモニタリングを行い、適宜改善・改革を図っていることは、「○○資料」を確認</t>
    <phoneticPr fontId="2"/>
  </si>
  <si>
    <t>以下について、詳細説明欄の記載及び証跡資料により確認できた
・経営計画について、 経営会議等でモニタリングの状況を報告していることは、「○○資料」を確認
・適宜取組みの改善・改革を図っていることは、「○○資料」を確認</t>
    <phoneticPr fontId="2"/>
  </si>
  <si>
    <t>以下について、詳細説明欄の記載及び証跡資料「○○資料」P○により確認できた
・従業員満足度を高める取組みを実施していること</t>
    <phoneticPr fontId="2"/>
  </si>
  <si>
    <t>㉚従業員管理・従業員満足度向上に向けた取組み に関する貴社取組み［お客さまへアピールしたい取組み／募集人等従業者に好評な取組み］として認識しました。（［ ］内は判定時に不要文言を削除する）</t>
    <phoneticPr fontId="2"/>
  </si>
  <si>
    <t>以下について、詳細説明欄の記載及び証跡資料により確認できた
・苦情について申出内容や対応履歴を記録していることは、「○○資料」を確認
・担当者まかせではなく、組織として苦情の申出内容・対応履歴の記録に基づき、対応もれが発生しない仕組みがあることは、「○○資料」P○を確認</t>
    <rPh sb="68" eb="71">
      <t>タントウシャ</t>
    </rPh>
    <rPh sb="79" eb="81">
      <t>ソシキ</t>
    </rPh>
    <phoneticPr fontId="2"/>
  </si>
  <si>
    <t>黄色セル</t>
    <rPh sb="0" eb="2">
      <t>キイロ</t>
    </rPh>
    <phoneticPr fontId="2"/>
  </si>
  <si>
    <t>質問事項あり（質問事項欄参照）</t>
    <rPh sb="0" eb="2">
      <t>シツモン</t>
    </rPh>
    <rPh sb="2" eb="4">
      <t>ジコウ</t>
    </rPh>
    <rPh sb="7" eb="9">
      <t>シツモン</t>
    </rPh>
    <rPh sb="9" eb="11">
      <t>ジコウ</t>
    </rPh>
    <rPh sb="11" eb="12">
      <t>ラン</t>
    </rPh>
    <rPh sb="12" eb="14">
      <t>サンショウ</t>
    </rPh>
    <phoneticPr fontId="2"/>
  </si>
  <si>
    <t>未達成・未取組</t>
    <rPh sb="0" eb="3">
      <t>ミタッセイ</t>
    </rPh>
    <rPh sb="4" eb="7">
      <t>ミトリク</t>
    </rPh>
    <phoneticPr fontId="2"/>
  </si>
  <si>
    <t>対象外</t>
    <rPh sb="0" eb="3">
      <t>タイショウガイ</t>
    </rPh>
    <phoneticPr fontId="2"/>
  </si>
  <si>
    <t>達成</t>
    <rPh sb="0" eb="2">
      <t>タッセイ</t>
    </rPh>
    <phoneticPr fontId="2"/>
  </si>
  <si>
    <r>
      <t>資料の現物実地確認実施（オンサイト確認事項欄</t>
    </r>
    <r>
      <rPr>
        <sz val="12"/>
        <rFont val="Meiryo UI"/>
        <family val="3"/>
        <charset val="128"/>
      </rPr>
      <t>参照）</t>
    </r>
    <rPh sb="0" eb="2">
      <t>シリョウ</t>
    </rPh>
    <rPh sb="3" eb="5">
      <t>ゲンブツ</t>
    </rPh>
    <rPh sb="5" eb="7">
      <t>ジッチ</t>
    </rPh>
    <rPh sb="7" eb="9">
      <t>カクニン</t>
    </rPh>
    <rPh sb="9" eb="11">
      <t>ジッシ</t>
    </rPh>
    <rPh sb="21" eb="22">
      <t>ラン</t>
    </rPh>
    <rPh sb="22" eb="24">
      <t>サンショウ</t>
    </rPh>
    <phoneticPr fontId="2"/>
  </si>
  <si>
    <t>対面募集／非対面募集の選択肢の整備状況</t>
    <phoneticPr fontId="2"/>
  </si>
  <si>
    <t>・条項や該当ページ
・教育その他徹底方法</t>
    <rPh sb="1" eb="3">
      <t>ジョウコウ</t>
    </rPh>
    <rPh sb="4" eb="6">
      <t>ガイトウ</t>
    </rPh>
    <rPh sb="11" eb="13">
      <t>キョウイク</t>
    </rPh>
    <rPh sb="15" eb="16">
      <t>タ</t>
    </rPh>
    <phoneticPr fontId="2"/>
  </si>
  <si>
    <t>3.対象外</t>
    <phoneticPr fontId="2"/>
  </si>
  <si>
    <t>代理店とその役員、従業者が携わる業務全般の遂行において、法令等を遵守し、誠実に「顧客本位の業務運営」を行っている</t>
    <rPh sb="36" eb="38">
      <t>セイジツ</t>
    </rPh>
    <phoneticPr fontId="2"/>
  </si>
  <si>
    <t>当初意向から最終意向に変更があった場合の合理性について、担当募集人以外による定期的な検証・確認を行う態勢（お客さま対応記録の検証等）を整備している</t>
    <rPh sb="28" eb="30">
      <t>タントウ</t>
    </rPh>
    <rPh sb="30" eb="32">
      <t>ボシュウ</t>
    </rPh>
    <rPh sb="32" eb="33">
      <t>ニン</t>
    </rPh>
    <rPh sb="38" eb="41">
      <t>テイキテキ</t>
    </rPh>
    <rPh sb="54" eb="55">
      <t>キャク</t>
    </rPh>
    <rPh sb="57" eb="59">
      <t>タイオウ</t>
    </rPh>
    <rPh sb="59" eb="61">
      <t>キロク</t>
    </rPh>
    <rPh sb="62" eb="65">
      <t>ケンショウナド</t>
    </rPh>
    <phoneticPr fontId="10"/>
  </si>
  <si>
    <t>募集人がお客さまに対し以下の事項を実施しておりその実施状況を記録している
 ・お客さまの意向に沿って商品を選別して提案する場合は、比較可能な同種類の保険商品の概要の明示および商品特性や保険料水準等の客観的な基準・理由の説明
 ・代理店（募集人）側の理由・基準により特定の商品を提案する場合は、合理的な基準・理由の説明</t>
    <rPh sb="5" eb="6">
      <t>キャク</t>
    </rPh>
    <phoneticPr fontId="10"/>
  </si>
  <si>
    <t xml:space="preserve">以下について、詳細説明欄の記載及び証跡資料により確認できた
［比較説明・推奨販売の方針に応じて、該当する判定根拠を選択して入力すること、または両方について入力すること］（［ ］の文言は判定時に削除する）
・お客さまの意向に沿って商品を選別して提案する場合は、比較可能な同種類の保険商品の概要を明示していることおよび商品特性や保険料水準等の客観的な基準・理由を説明していることについて、それらの実施状況が記録されていることは、「○○資料」P○を確認
・代理店（募集人）側の理由・基準により特定の商品を提案する場合は、合理的な基準・理由を説明していることについて、その実施状況が記録されていることは、「○○資料」を確認
</t>
    <rPh sb="31" eb="35">
      <t>ヒカクセツメイ</t>
    </rPh>
    <rPh sb="36" eb="40">
      <t>スイショウハンバイ</t>
    </rPh>
    <rPh sb="41" eb="43">
      <t>ホウシン</t>
    </rPh>
    <rPh sb="44" eb="45">
      <t>オウ</t>
    </rPh>
    <rPh sb="48" eb="50">
      <t>ガイトウ</t>
    </rPh>
    <rPh sb="52" eb="56">
      <t>ハンテイコンキョ</t>
    </rPh>
    <rPh sb="57" eb="59">
      <t>センタク</t>
    </rPh>
    <rPh sb="61" eb="63">
      <t>ニュウリョク</t>
    </rPh>
    <rPh sb="71" eb="73">
      <t>リョウホウ</t>
    </rPh>
    <rPh sb="77" eb="79">
      <t>ニュウリョク</t>
    </rPh>
    <rPh sb="89" eb="91">
      <t>モンゴン</t>
    </rPh>
    <rPh sb="221" eb="223">
      <t>カクニン</t>
    </rPh>
    <rPh sb="305" eb="307">
      <t>カクニン</t>
    </rPh>
    <phoneticPr fontId="2"/>
  </si>
  <si>
    <t>特定保険契約に係る広告等を行う代理店のみ対象
※特定保険契約に係る広告等を行っていない場合は「対象外」を選択</t>
    <rPh sb="0" eb="2">
      <t>トクテイ</t>
    </rPh>
    <rPh sb="2" eb="4">
      <t>ホケン</t>
    </rPh>
    <rPh sb="4" eb="6">
      <t>ケイヤク</t>
    </rPh>
    <rPh sb="7" eb="8">
      <t>カカワ</t>
    </rPh>
    <rPh sb="9" eb="12">
      <t>コウコクトウ</t>
    </rPh>
    <rPh sb="13" eb="14">
      <t>オコナ</t>
    </rPh>
    <rPh sb="15" eb="18">
      <t>ダイリテン</t>
    </rPh>
    <rPh sb="20" eb="22">
      <t>タイショウ</t>
    </rPh>
    <rPh sb="24" eb="26">
      <t>トクテイ</t>
    </rPh>
    <rPh sb="26" eb="28">
      <t>ホケン</t>
    </rPh>
    <rPh sb="28" eb="30">
      <t>ケイヤク</t>
    </rPh>
    <rPh sb="31" eb="32">
      <t>カカワ</t>
    </rPh>
    <rPh sb="33" eb="36">
      <t>コウコクトウ</t>
    </rPh>
    <rPh sb="37" eb="38">
      <t>オコナ</t>
    </rPh>
    <rPh sb="43" eb="45">
      <t>バアイ</t>
    </rPh>
    <rPh sb="47" eb="50">
      <t>タイショウガイ</t>
    </rPh>
    <rPh sb="52" eb="54">
      <t>センタク</t>
    </rPh>
    <phoneticPr fontId="10"/>
  </si>
  <si>
    <t>短期（契約始期日から半年以内等、短期の期間の定義は各乗合保険会社のルールを参考に代理店で定めたものとする）での失効・解約について、理由・経緯を分析・管理し、取扱者に事情を確認の上、必要に応じて指導する態勢を整備している</t>
    <rPh sb="14" eb="15">
      <t>トウ</t>
    </rPh>
    <rPh sb="16" eb="18">
      <t>タンキ</t>
    </rPh>
    <rPh sb="19" eb="21">
      <t>キカン</t>
    </rPh>
    <rPh sb="22" eb="24">
      <t>テイギ</t>
    </rPh>
    <rPh sb="25" eb="26">
      <t>カク</t>
    </rPh>
    <phoneticPr fontId="10"/>
  </si>
  <si>
    <t>短期（契約始期日から半年以内等、短期の期間の定義は各乗合保険会社のルールを参考に代理店で定めたものとする）での失効・解約の状況およびその改善策について全社で共有されている</t>
    <rPh sb="22" eb="24">
      <t>テイギ</t>
    </rPh>
    <phoneticPr fontId="10"/>
  </si>
  <si>
    <t>勧誘方針について、以下の事項を包含したものを策定し全拠点で掲示・公表（※）している
　 ・勧誘の対象となる者の知識、経験及び財産の状況に照らして配慮すべき事項
　 ・勧誘の方法および時間帯に関し、勧誘の対象となる者に配慮すべき事項
　 ・その他勧誘の適正の確保に関する事項
※ホームページに掲載している場合でも、代理店の本店・営業店等の各代理店事務所での掲示・公表の対応は必要</t>
    <rPh sb="26" eb="28">
      <t>キョテン</t>
    </rPh>
    <rPh sb="145" eb="147">
      <t>ケイサイ</t>
    </rPh>
    <rPh sb="151" eb="153">
      <t>バアイ</t>
    </rPh>
    <rPh sb="177" eb="179">
      <t>ケイジ</t>
    </rPh>
    <rPh sb="180" eb="182">
      <t>コウヒョウ</t>
    </rPh>
    <phoneticPr fontId="10"/>
  </si>
  <si>
    <r>
      <t>以下について、詳細説明欄の記載及び証跡資料「○○資料」P○により確認できた
・お客さまの要望に応じて、対面・非対面募集の選択ができる態勢</t>
    </r>
    <r>
      <rPr>
        <sz val="11"/>
        <color theme="4" tint="-0.249977111117893"/>
        <rFont val="Meiryo UI"/>
        <family val="3"/>
        <charset val="128"/>
      </rPr>
      <t>であること</t>
    </r>
    <phoneticPr fontId="2"/>
  </si>
  <si>
    <t>オンサイト時質問内容</t>
    <rPh sb="5" eb="6">
      <t>ジ</t>
    </rPh>
    <rPh sb="6" eb="10">
      <t>シツモンナイヨウ</t>
    </rPh>
    <phoneticPr fontId="2"/>
  </si>
  <si>
    <t>継続教育制度に関して、年に1回以上、募集人全員（※）が研修を受講している
※募集人全員＝自社において募集活動に従事する者全員（雇用形態や常勤・非常勤の別は問わない）</t>
    <rPh sb="38" eb="41">
      <t>ボシュウニン</t>
    </rPh>
    <rPh sb="41" eb="43">
      <t>ゼンイン</t>
    </rPh>
    <rPh sb="59" eb="60">
      <t>モノ</t>
    </rPh>
    <rPh sb="65" eb="67">
      <t>ケイタイ</t>
    </rPh>
    <rPh sb="75" eb="76">
      <t>ベツ</t>
    </rPh>
    <phoneticPr fontId="10"/>
  </si>
  <si>
    <t>個人情報保護に関し、実施すべき事項（設問No.90～124の内容）を全従業員に徹底（年１回以上の研修実施等）している</t>
    <rPh sb="0" eb="4">
      <t>コジンジョウホウ</t>
    </rPh>
    <rPh sb="4" eb="6">
      <t>ホゴ</t>
    </rPh>
    <rPh sb="7" eb="8">
      <t>カン</t>
    </rPh>
    <rPh sb="10" eb="12">
      <t>ジッシ</t>
    </rPh>
    <rPh sb="15" eb="17">
      <t>ジコウ</t>
    </rPh>
    <rPh sb="39" eb="41">
      <t>テッテイ</t>
    </rPh>
    <phoneticPr fontId="10"/>
  </si>
  <si>
    <t>個人情報保護に関し、年間の教育計画を策定し、教育計画通りに実行できている</t>
    <rPh sb="10" eb="12">
      <t>ネンカン</t>
    </rPh>
    <rPh sb="13" eb="15">
      <t>キョウイク</t>
    </rPh>
    <rPh sb="15" eb="17">
      <t>ケイカク</t>
    </rPh>
    <rPh sb="18" eb="20">
      <t>サクテイ</t>
    </rPh>
    <rPh sb="22" eb="24">
      <t>キョウイク</t>
    </rPh>
    <rPh sb="24" eb="26">
      <t>ケイカク</t>
    </rPh>
    <rPh sb="26" eb="27">
      <t>ドオ</t>
    </rPh>
    <rPh sb="29" eb="31">
      <t>ジッコウ</t>
    </rPh>
    <phoneticPr fontId="10"/>
  </si>
  <si>
    <t>108-3</t>
    <phoneticPr fontId="2"/>
  </si>
  <si>
    <t>④複雑なパスワード（8文字以上且つ大文字・小文字・記号の混合等）を設定している</t>
    <rPh sb="15" eb="16">
      <t>カ</t>
    </rPh>
    <phoneticPr fontId="10"/>
  </si>
  <si>
    <t>個人所有電子機器（パソコン等）の業務利用がされていないこと、もしくは個人所有電子機器に個人情報が保存されていないことが定期的に確認・管理されている、または、システムにより個人所有電子機器の利用および個人情報の保存を制御している</t>
    <phoneticPr fontId="10"/>
  </si>
  <si>
    <t>全拠点が自己点検を定期的に実施し、不備があった場合は改善を図っている</t>
    <rPh sb="17" eb="19">
      <t>フビ</t>
    </rPh>
    <rPh sb="23" eb="25">
      <t>バアイ</t>
    </rPh>
    <rPh sb="26" eb="28">
      <t>カイゼン</t>
    </rPh>
    <rPh sb="29" eb="30">
      <t>ハカ</t>
    </rPh>
    <phoneticPr fontId="10"/>
  </si>
  <si>
    <t>モニタリングで指摘した事項に関して改善策を徴求しており、必要に応じて、フランチャイジーに対する教育・管理・指導、システムの提供内容の在り方を見直している</t>
    <phoneticPr fontId="2"/>
  </si>
  <si>
    <t>以下について、詳細説明欄の記載及び証跡資料「○○資料」P○により確認できた
・全事業所で労使協定が締結されていること</t>
    <rPh sb="39" eb="40">
      <t>ゼン</t>
    </rPh>
    <rPh sb="40" eb="43">
      <t>ジギョウショ</t>
    </rPh>
    <phoneticPr fontId="2"/>
  </si>
  <si>
    <t>以下について、詳細説明欄の記載及び証跡資料により確認できた
・短期での失効・解約について、理由・経緯を代理店として分析・管理していることは、「○○資料」P○を確認
・短期での失効・解約について、相対的に当該件数が多い等、必要に応じて問題があった場合は当該募集人への指導等の改善策を講じていることは、「○○資料」を確認</t>
    <rPh sb="156" eb="158">
      <t>カクニン</t>
    </rPh>
    <phoneticPr fontId="2"/>
  </si>
  <si>
    <t>以下について、詳細説明欄の記載及び証跡資料「○○資料」P○により確認できた
・募集人全員がもれなく継続教育を受講していること</t>
    <rPh sb="42" eb="44">
      <t>ゼンイン</t>
    </rPh>
    <phoneticPr fontId="2"/>
  </si>
  <si>
    <t>No.53・No.58に関する以下の取組みについて、詳細説明欄の記載及び証跡資料「○○資料」P○により確認できた
・個人の習熟状況を把握し、必要に応じて募集人に追加指導を行っていること</t>
    <rPh sb="12" eb="13">
      <t>カン</t>
    </rPh>
    <phoneticPr fontId="2"/>
  </si>
  <si>
    <t>以下について、詳細説明欄の記載及び証跡資料により確認できた
・保全活動を行う際の高齢者・障がい者等やお客さまの属性（行為能力や意思能力）にあわせた対応のルール化については、「○○資料」P○を確認
・ルール化した高齢者・障がい者等への対応が実践されていることは、「○○資料」を確認</t>
    <rPh sb="44" eb="45">
      <t>ショウ</t>
    </rPh>
    <rPh sb="47" eb="48">
      <t>シャ</t>
    </rPh>
    <rPh sb="48" eb="49">
      <t>トウ</t>
    </rPh>
    <rPh sb="79" eb="80">
      <t>カ</t>
    </rPh>
    <rPh sb="109" eb="110">
      <t>ショウ</t>
    </rPh>
    <rPh sb="112" eb="113">
      <t>シャ</t>
    </rPh>
    <rPh sb="113" eb="114">
      <t>トウ</t>
    </rPh>
    <rPh sb="137" eb="139">
      <t>カクニン</t>
    </rPh>
    <phoneticPr fontId="2"/>
  </si>
  <si>
    <t>以下について、詳細説明欄の記載及び証跡資料により確認できた
・保全対応状況について、営業部門から独立した担当部門・担当者による確認が行われていることは、「○○資料」を確認
・No.62－２の設問を達成している</t>
    <phoneticPr fontId="2"/>
  </si>
  <si>
    <t>以下について、詳細説明欄の記載及び証跡資料により確認できた
・経営層が出席する会議等で保全対応状況を共有し、必要に応じてモニタリング方法を改善していることは、「○○資料」を確認
・No.67の設問を達成している</t>
    <phoneticPr fontId="2"/>
  </si>
  <si>
    <t>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・No.63-2の設問を達成している</t>
    <rPh sb="90" eb="91">
      <t>オコナ</t>
    </rPh>
    <phoneticPr fontId="2"/>
  </si>
  <si>
    <t>以下について、詳細説明欄の記載及び証跡資料により確認できた
・失効（未収解除を含む）・未収防止のための取組みについて、効果的に取組みが行われているかモニタリングをしていることは、「○○資料」を確認
・モニタリングの結果を踏まえた取組みの振返りを行っていることは、「○○資料」を確認
・振返りの結果、取組み内容に改善が必要であると判断した場合は改善策を講じていることは、「○○資料」を確認
・No.63-2およびNo.64-2の設問を達成している</t>
    <phoneticPr fontId="2"/>
  </si>
  <si>
    <t>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・保有個人データの利用目的の通知又は保有個人データの開示をする際に徴収する手数料の額（手数料を徴収しない場合は不要）
上記5点につき「○○資料」P○を確認</t>
    <rPh sb="232" eb="233">
      <t>ガク</t>
    </rPh>
    <rPh sb="250" eb="252">
      <t>ジョウキ</t>
    </rPh>
    <rPh sb="253" eb="254">
      <t>テン</t>
    </rPh>
    <phoneticPr fontId="2"/>
  </si>
  <si>
    <t>以下について、詳細説明欄の記載及び証跡資料「○○資料」P○により確認できた
・個人データの取扱いにおける各段階に応じた「組織的安全管理措置」、「人的安全管理措置」、「物理的安全措置」及び「技術的安全管理措置」について</t>
    <rPh sb="83" eb="86">
      <t>ブツリテキ</t>
    </rPh>
    <rPh sb="86" eb="90">
      <t>アンゼンソチ</t>
    </rPh>
    <phoneticPr fontId="2"/>
  </si>
  <si>
    <t>■外部記憶媒体の社外持ち出しを例外的に認めている場合（システム制御されている場合）
以下について、詳細説明欄の記載及び証跡資料により確認できた
・外部記憶媒体を利用する際の申請手続きは、「○○資料」P○を確認
・持ち出し管理台帳による管理や上司あて承諾申請等、代理店として外部記憶媒体による持ち出し状況が管理できる仕組みは、「○○資料」P○を確認
■外部記憶媒体の社外持ち出しを例外的に認めている場合（システム制御されていない場合）
以下について、詳細説明欄の記載及び証跡資料により確認できた
・原則、利用不可である旨が定められていることは、「○○資料」P○を確認
・持ち出し管理台帳による管理や上司あて承諾申請等、代理店として外部記憶媒体による持ち出し状況が管理できる仕組みは、「○○資料」P○を確認
■外部記憶媒体の社外持ち出しを一切認めていない場合（システム制御されておらず、特認利用を認めていない場合）
・利用不可である旨が定められていることは、「○○資料」P○を確認
■外部記憶媒体の社外持ち出しを一切認めていない場合（システム制御されており、特認利用を認めていない場合）
・回答は「対象外」を選択し、システム制御されている旨は詳細説明欄を確認</t>
    <rPh sb="8" eb="11">
      <t>シャガイモ</t>
    </rPh>
    <rPh sb="12" eb="13">
      <t>ダ</t>
    </rPh>
    <rPh sb="15" eb="18">
      <t>レイガイテキ</t>
    </rPh>
    <rPh sb="19" eb="20">
      <t>ミト</t>
    </rPh>
    <rPh sb="24" eb="26">
      <t>バアイ</t>
    </rPh>
    <rPh sb="31" eb="33">
      <t>セイギョ</t>
    </rPh>
    <rPh sb="38" eb="40">
      <t>バアイ</t>
    </rPh>
    <rPh sb="258" eb="259">
      <t>ムネ</t>
    </rPh>
    <rPh sb="260" eb="261">
      <t>サダ</t>
    </rPh>
    <rPh sb="367" eb="369">
      <t>イッサイ</t>
    </rPh>
    <rPh sb="369" eb="370">
      <t>ミト</t>
    </rPh>
    <rPh sb="391" eb="395">
      <t>トクニンリヨウ</t>
    </rPh>
    <rPh sb="396" eb="397">
      <t>ミト</t>
    </rPh>
    <rPh sb="493" eb="495">
      <t>カイトウ</t>
    </rPh>
    <rPh sb="497" eb="500">
      <t>タイショウガイ</t>
    </rPh>
    <rPh sb="502" eb="504">
      <t>センタク</t>
    </rPh>
    <rPh sb="510" eb="512">
      <t>セイギョ</t>
    </rPh>
    <rPh sb="517" eb="518">
      <t>ムネ</t>
    </rPh>
    <rPh sb="519" eb="521">
      <t>ショウサイ</t>
    </rPh>
    <rPh sb="521" eb="523">
      <t>セツメイ</t>
    </rPh>
    <rPh sb="523" eb="524">
      <t>ラン</t>
    </rPh>
    <rPh sb="525" eb="527">
      <t>カクニン</t>
    </rPh>
    <phoneticPr fontId="10"/>
  </si>
  <si>
    <t>以下について、詳細説明欄の記載及び証跡資料により確認できた
・従業員が外部記憶媒体を利用する際のルールは、「○○資料」P○を確認
・外部記憶媒体を利用していることのログが取れていることは、「○○資料」を確認
※「対象外」の場合
・外部記憶媒体の利用をシステム制御で不可としており、特認利用も認めていないことは、詳細説明欄で確認</t>
    <rPh sb="62" eb="64">
      <t>カクニン</t>
    </rPh>
    <rPh sb="106" eb="109">
      <t>タイショウガイ</t>
    </rPh>
    <rPh sb="111" eb="113">
      <t>バアイ</t>
    </rPh>
    <phoneticPr fontId="10"/>
  </si>
  <si>
    <t>以下について、詳細説明欄の記載及び証跡資料「○○資料」P○により確認できた
・システム制御により定期的なパスワード変更が必須となっていること【または】
・パスワード変更時期にシステム部門等からパスワード変更依頼を従業員に発信し、完了報告を受領する等、運用で定期的なパスワード変更を担保していること</t>
    <rPh sb="60" eb="62">
      <t>ヒッス</t>
    </rPh>
    <phoneticPr fontId="2"/>
  </si>
  <si>
    <t>以下について、詳細説明欄の記載及び証跡資料により確認できた
・自己点検の実施結果が全拠点分あることは、「○○資料」を確認
・四半期に1回以上実施していることは、「○○資料」を確認
・自己点検にて不備があった場合には、改善に向けた取組みを実施していることは、「○○資料」を確認</t>
    <rPh sb="91" eb="95">
      <t>ジコテンケン</t>
    </rPh>
    <rPh sb="97" eb="99">
      <t>フビ</t>
    </rPh>
    <rPh sb="103" eb="105">
      <t>バアイ</t>
    </rPh>
    <rPh sb="108" eb="110">
      <t>カイゼン</t>
    </rPh>
    <rPh sb="111" eb="112">
      <t>ム</t>
    </rPh>
    <rPh sb="114" eb="116">
      <t>トリク</t>
    </rPh>
    <rPh sb="118" eb="120">
      <t>ジッシ</t>
    </rPh>
    <rPh sb="131" eb="133">
      <t>シリョウ</t>
    </rPh>
    <rPh sb="135" eb="137">
      <t>カクニン</t>
    </rPh>
    <phoneticPr fontId="2"/>
  </si>
  <si>
    <t>以下について、詳細説明欄の記載及び証跡資料「○○資料」P○により確認できた
・直近の事業報告書が事業年度経過後3か月以内に本店を管轄する財務局に提出されていること（202■年■月■日に提出）</t>
    <phoneticPr fontId="2"/>
  </si>
  <si>
    <t>以下について、詳細説明欄の記載及び証跡資料により確認できた
・契約者ごと、所属保険会社等ごとに保険契約の締結日・保険会社名・保険料・手数料を記載していることは、「○○資料」を確認
・保険契約の応当日が最新化（手数料の入金タイミング）されていることは、「○○資料」を確認
・規模が大きい特定保険募集人に該当した年度末の翌日から、事務所ごとに５年間保存されていることは、以下を確認
（紙による保管の場合）
　・全拠点に当該拠点の帳簿書類が閲覧可能な状態で保存されていることは、「○○資料」を確認
（電磁的記録の場合）
 ・ファイルサーバーや掲示板等の、閲覧可能な場所に保存されていることは、「○○資料」を確認</t>
    <rPh sb="183" eb="185">
      <t>イカ</t>
    </rPh>
    <phoneticPr fontId="10"/>
  </si>
  <si>
    <t>以下について、詳細説明欄の記載及び証跡資料「○○資料」P○により確認できた
・募集関連行為委託先よりチェックシート等を用いて、設問No.147-1において規程として定められた内容の報告を受領していること</t>
    <phoneticPr fontId="2"/>
  </si>
  <si>
    <t>保険募集等業務全般に関し、年間の教育計画がある（ただし、個人情報保護に関する教育計画は除く）</t>
    <rPh sb="0" eb="2">
      <t>ホケン</t>
    </rPh>
    <rPh sb="2" eb="5">
      <t>ボシュウトウ</t>
    </rPh>
    <rPh sb="5" eb="7">
      <t>ギョウム</t>
    </rPh>
    <rPh sb="7" eb="9">
      <t>ゼンパン</t>
    </rPh>
    <rPh sb="10" eb="11">
      <t>カン</t>
    </rPh>
    <rPh sb="13" eb="15">
      <t>ネンカン</t>
    </rPh>
    <rPh sb="16" eb="18">
      <t>キョウイク</t>
    </rPh>
    <rPh sb="18" eb="20">
      <t>ケイカク</t>
    </rPh>
    <rPh sb="28" eb="30">
      <t>コジン</t>
    </rPh>
    <rPh sb="30" eb="32">
      <t>ジョウホウ</t>
    </rPh>
    <rPh sb="32" eb="34">
      <t>ホゴ</t>
    </rPh>
    <rPh sb="35" eb="36">
      <t>カン</t>
    </rPh>
    <rPh sb="38" eb="40">
      <t>キョウイク</t>
    </rPh>
    <rPh sb="40" eb="42">
      <t>ケイカク</t>
    </rPh>
    <rPh sb="43" eb="44">
      <t>ノゾ</t>
    </rPh>
    <phoneticPr fontId="17"/>
  </si>
  <si>
    <t>以下について、詳細説明欄の記載及び証跡資料により確認できた
・自社にて機器廃棄を行う際のデータ削除・廃棄の状況がわかる台帳が作成されていることは、「○○資料」を確認
・物理的に破壊している、またはデータシュレッダーによる処理など適切なデータ消去がされていることは、「○○資料」P○を確認
【または】
・廃棄業者に委託し、機器のデータ削除もしくは機器の物理的破壊を証明できるものが残されていることは、「○○資料」を確認</t>
    <rPh sb="84" eb="87">
      <t>ブツリテキ</t>
    </rPh>
    <rPh sb="88" eb="90">
      <t>ハカイ</t>
    </rPh>
    <rPh sb="156" eb="158">
      <t>イタク</t>
    </rPh>
    <rPh sb="172" eb="174">
      <t>キキ</t>
    </rPh>
    <rPh sb="175" eb="178">
      <t>ブツリテキ</t>
    </rPh>
    <rPh sb="178" eb="180">
      <t>ハカイ</t>
    </rPh>
    <phoneticPr fontId="2"/>
  </si>
  <si>
    <t>以下について、詳細説明欄の記載及び証跡資料「○○資料」P○により確認できた
・直近の事業報告書が事業年度経過後3か月以内に本店を管轄する財務局に提出されていること（202■年■月■日に提出）</t>
    <phoneticPr fontId="2"/>
  </si>
  <si>
    <t>以下について、詳細説明欄の記載及び証跡資料「○○資料」P○により確認できた
・専任募集人（常勤・常駐の保険募集人）が各事務所に配置されていること</t>
    <rPh sb="39" eb="41">
      <t>センニン</t>
    </rPh>
    <rPh sb="41" eb="44">
      <t>ボシュウニン</t>
    </rPh>
    <phoneticPr fontId="2"/>
  </si>
  <si>
    <t>以下について、詳細説明欄の記載及び証跡資料「○○資料」P○により確認できた
・不適切事案が発生した際の対応を行う担当部署または対応責任者</t>
  </si>
  <si>
    <t>以下について、詳細説明欄の記載及び証跡資料「○○資料」P○により確認できた
・不適切事案が発生した際の対応を行う担当部署または対応責任者</t>
    <phoneticPr fontId="2"/>
  </si>
  <si>
    <t>以下について、詳細説明欄の記載及び証跡資料「○○資料」P○により確認できた
・サイバー事案の防止に向け、ネットワーク不正や異常がないかの監視・分析・事案発生時の対応を行う担当部署または担当者</t>
  </si>
  <si>
    <t>以下について、詳細説明欄の記載及び証跡資料「○○資料」P○により確認できた
・サイバー事案の防止に向け、ネットワーク不正や異常がないかの監視・分析・事案発生時の対応を行う担当部署または担当者</t>
    <phoneticPr fontId="2"/>
  </si>
  <si>
    <t>募集人個人の行う副業・兼業に関して、生命保険商品にかかる営業活動のなかで、副業・兼業を原因に結果としてお客さまからの信頼を損なうことのないよう、会社としての考え方やルールを明確に示すとともに、その理由等についての募集人への教育、副業・兼業の実態の定期的な確認などの仕組みを整備している</t>
    <rPh sb="3" eb="5">
      <t>コジン</t>
    </rPh>
    <rPh sb="6" eb="7">
      <t>オコナ</t>
    </rPh>
    <rPh sb="106" eb="109">
      <t>ボシュウニン</t>
    </rPh>
    <rPh sb="117" eb="119">
      <t>ケンギョウ</t>
    </rPh>
    <phoneticPr fontId="10"/>
  </si>
  <si>
    <t>共通</t>
    <rPh sb="0" eb="2">
      <t>キョウツウ</t>
    </rPh>
    <phoneticPr fontId="2"/>
  </si>
  <si>
    <t>共通項目</t>
    <rPh sb="0" eb="2">
      <t>キョウツウ</t>
    </rPh>
    <rPh sb="2" eb="4">
      <t>コウモク</t>
    </rPh>
    <phoneticPr fontId="2"/>
  </si>
  <si>
    <t>受審取下げまたは調査取止め（調査開始後）</t>
    <rPh sb="0" eb="2">
      <t>ジュシン</t>
    </rPh>
    <rPh sb="2" eb="4">
      <t>トリサ</t>
    </rPh>
    <rPh sb="8" eb="10">
      <t>チョウサ</t>
    </rPh>
    <rPh sb="10" eb="12">
      <t>トリヤ</t>
    </rPh>
    <phoneticPr fontId="2"/>
  </si>
  <si>
    <r>
      <t xml:space="preserve">外部記憶媒体の使用を一時的に許可した場合は、本社システム担当部門・システム担当者が動作を監視する仕組みが整備されている
</t>
    </r>
    <r>
      <rPr>
        <sz val="11"/>
        <color rgb="FF0000FF"/>
        <rFont val="Meiryo UI"/>
        <family val="3"/>
        <charset val="128"/>
      </rPr>
      <t>※外部記憶媒体の利用をシステム制御で不可としており、特認利用も認めていない場合は「3.対象外」を選択</t>
    </r>
    <rPh sb="22" eb="24">
      <t>ホンシャ</t>
    </rPh>
    <rPh sb="28" eb="30">
      <t>タントウ</t>
    </rPh>
    <rPh sb="30" eb="32">
      <t>ブモン</t>
    </rPh>
    <rPh sb="37" eb="40">
      <t>タントウシャ</t>
    </rPh>
    <phoneticPr fontId="10"/>
  </si>
  <si>
    <t>保全対応および未収・失効対応に関し、実施すべき事項（No.62～65の内容）を募集人に徹底（年１回以上の研修実施等）している</t>
    <rPh sb="46" eb="47">
      <t>ネン</t>
    </rPh>
    <rPh sb="48" eb="51">
      <t>カイイジョウ</t>
    </rPh>
    <rPh sb="52" eb="54">
      <t>ケンシュウ</t>
    </rPh>
    <rPh sb="54" eb="56">
      <t>ジッシ</t>
    </rPh>
    <rPh sb="56" eb="57">
      <t>ナド</t>
    </rPh>
    <phoneticPr fontId="10"/>
  </si>
  <si>
    <t>No.62-2の保全対応状況確認を行う主体が、営業部門からの独立性を確保した担当部門・担当者である</t>
    <phoneticPr fontId="10"/>
  </si>
  <si>
    <t>苦情管理に関し、実施すべき事項（No.73 ～78の内容）を募集人に徹底（年１回以上の研修実施等）している</t>
    <rPh sb="37" eb="38">
      <t>ネン</t>
    </rPh>
    <rPh sb="39" eb="42">
      <t>カイイジョウ</t>
    </rPh>
    <rPh sb="43" eb="45">
      <t>ケンシュウ</t>
    </rPh>
    <rPh sb="45" eb="47">
      <t>ジッシ</t>
    </rPh>
    <rPh sb="47" eb="48">
      <t>ナド</t>
    </rPh>
    <phoneticPr fontId="10"/>
  </si>
  <si>
    <r>
      <t xml:space="preserve">特定保険契約を取扱っている代理店のみ対象
</t>
    </r>
    <r>
      <rPr>
        <sz val="11"/>
        <color rgb="FF0000FF"/>
        <rFont val="Meiryo UI"/>
        <family val="3"/>
        <charset val="128"/>
      </rPr>
      <t>※特定保険契約を取扱っていない場合は「対象外」を選択</t>
    </r>
    <phoneticPr fontId="2"/>
  </si>
  <si>
    <r>
      <t xml:space="preserve">以下の事項が明文化され従業員がいつでも閲覧可能な状態になっている
</t>
    </r>
    <r>
      <rPr>
        <sz val="11"/>
        <color rgb="FF0000FF"/>
        <rFont val="Meiryo UI"/>
        <family val="3"/>
        <charset val="128"/>
      </rPr>
      <t>※全て「1.はい」であれば達成（「3.対象外」を選択した項目は除く）</t>
    </r>
    <rPh sb="6" eb="8">
      <t>メイブン</t>
    </rPh>
    <phoneticPr fontId="10"/>
  </si>
  <si>
    <r>
      <t xml:space="preserve">適合性確認について、実施状況を全件記録する態勢（ヒアリングシート等による、属性情報・資産収入等の財産状況・過去の金融商品の取引購入経験・保険料原資が金融商品となる場合の当該金融商品・加入目的等の情報の管理等）を整備している
</t>
    </r>
    <r>
      <rPr>
        <sz val="11"/>
        <color rgb="FF0000FF"/>
        <rFont val="Meiryo UI"/>
        <family val="3"/>
        <charset val="128"/>
      </rPr>
      <t>※特定保険契約を扱っていない場合はNo.28で「対象外」を選択</t>
    </r>
    <phoneticPr fontId="2"/>
  </si>
  <si>
    <r>
      <t xml:space="preserve">特定保険契約募集に関し、実施すべき事項（No.28～29の内容）を募集人に徹底（年１回以上の研修実施等）している
</t>
    </r>
    <r>
      <rPr>
        <sz val="11"/>
        <color rgb="FF0000FF"/>
        <rFont val="Meiryo UI"/>
        <family val="3"/>
        <charset val="128"/>
      </rPr>
      <t>※特定保険契約を扱っていない場合はNo.28で「対象外」を選択</t>
    </r>
    <phoneticPr fontId="2"/>
  </si>
  <si>
    <r>
      <t>募集関連行為委託先の取組み状況についてのモニタリングについて、以下の事項を行っている</t>
    </r>
    <r>
      <rPr>
        <strike/>
        <sz val="11"/>
        <color theme="1"/>
        <rFont val="Meiryo UI"/>
        <family val="3"/>
        <charset val="128"/>
      </rPr>
      <t xml:space="preserve">
</t>
    </r>
    <r>
      <rPr>
        <sz val="11"/>
        <color rgb="FF0000FF"/>
        <rFont val="Meiryo UI"/>
        <family val="3"/>
        <charset val="128"/>
      </rPr>
      <t>※全て「1.はい」であれば達成</t>
    </r>
    <r>
      <rPr>
        <sz val="11"/>
        <color theme="1"/>
        <rFont val="游ゴシック"/>
        <family val="2"/>
        <charset val="128"/>
        <scheme val="minor"/>
      </rPr>
      <t/>
    </r>
    <phoneticPr fontId="10"/>
  </si>
  <si>
    <r>
      <t xml:space="preserve">募集関連行為の第三者への委託にあたり、以下の事項を行っている
</t>
    </r>
    <r>
      <rPr>
        <sz val="11"/>
        <color rgb="FF0000FF"/>
        <rFont val="Meiryo UI"/>
        <family val="3"/>
        <charset val="128"/>
      </rPr>
      <t>※全て「1.はい」であれば達成</t>
    </r>
    <r>
      <rPr>
        <sz val="11"/>
        <color theme="1"/>
        <rFont val="游ゴシック"/>
        <family val="2"/>
        <charset val="128"/>
        <scheme val="minor"/>
      </rPr>
      <t/>
    </r>
    <rPh sb="7" eb="10">
      <t>ダイサンシャ</t>
    </rPh>
    <rPh sb="12" eb="14">
      <t>イタク</t>
    </rPh>
    <phoneticPr fontId="10"/>
  </si>
  <si>
    <r>
      <t xml:space="preserve">以下の事項を行っている
</t>
    </r>
    <r>
      <rPr>
        <sz val="11"/>
        <color rgb="FF0000FF"/>
        <rFont val="Meiryo UI"/>
        <family val="3"/>
        <charset val="128"/>
      </rPr>
      <t>※全て「1.はい」であれば達成</t>
    </r>
    <phoneticPr fontId="10"/>
  </si>
  <si>
    <t>【該当社のみ】
商号等の使用許諾</t>
    <phoneticPr fontId="10"/>
  </si>
  <si>
    <t>【該当社のみ】
商号等の使用許諾</t>
    <phoneticPr fontId="2"/>
  </si>
  <si>
    <t>㉕【該当社のみ】商号等の使用許諾</t>
  </si>
  <si>
    <t>㉕【該当社のみ】商号等の使用許諾</t>
    <phoneticPr fontId="10"/>
  </si>
  <si>
    <t>㉕商号等の使用許諾</t>
    <phoneticPr fontId="2"/>
  </si>
  <si>
    <t>㉕【該当社のみ】商号等の使用許諾 における貴社取組み［お客さまへアピールしたい取組み／募集人等従業者に好評な取組み］として認識しました。（［ ］内は判定時に不要文言を削除する）</t>
    <phoneticPr fontId="2"/>
  </si>
  <si>
    <t>㉕【該当社のみ】商号等の使用許諾 における貴社取組み［お客さまへアピールしたい取組み／募集人等従業者に好評な取組み］として認識しました。（［ ］内は判定時に不要文言を削除する）</t>
    <phoneticPr fontId="10"/>
  </si>
  <si>
    <t>以下について、詳細説明欄の記載及び証跡資料「○○資料」P○により確認できた
・募集人は募集可能日（※）まで募集できない旨
　※「募集可能日」とは、生命保険協会の募集人登録日ではなく、各委託元生命保険会社所定の登録前後研修を受講し、当該委託元生命保険会社の商品が販売可能となった日を指す。</t>
    <phoneticPr fontId="2"/>
  </si>
  <si>
    <t>以下について、詳細説明欄の記載及び証跡資料「○○資料」P○により確認できた
・募集可能日（※）を通知していること
　※「募集可能日」とは、生命保険協会の募集人登録日ではなく、各委託元生命保険会社所定の登録前後研修を受講し、当該委託元生命保険会社の商品が販売可能となった日を指す。</t>
    <phoneticPr fontId="2"/>
  </si>
  <si>
    <t>以下について、詳細説明欄の記載及び証跡資料「○○資料」P○により確認できた
・募集可能日（※）や販売可能な保険会社等が管理されていること
　※「募集可能日」とは、生命保険協会の募集人登録日ではなく、各委託元生命保険会社所定の登録前後研修を受講し、当該委託元生命保険会社の商品が販売可能となった日を指す。</t>
    <phoneticPr fontId="2"/>
  </si>
  <si>
    <t>以下について、詳細説明欄の記載及び証跡資料「○○資料」P○により確認できた
・募集可能日（※）を通知していること
　※「募集可能日」とは、生命保険協会の募集人登録日ではなく、各委託元生命保険会社所定の登録前後研修を受講し、当該委託元生命保険会社の商品が販売可能となった日を指す。</t>
    <phoneticPr fontId="2"/>
  </si>
  <si>
    <t>以下について、詳細説明欄の記載及び証跡資料「○○資料」P○により確認できた
・募集人は募集可能日（※）まで募集できない旨
　※「募集可能日」とは、生命保険協会の募集人登録日ではなく、各委託元生命保険会社所定の登録前後研修を受講し、当該委託元生命保険会社の商品が販売可能となった日を指す。</t>
    <phoneticPr fontId="10"/>
  </si>
  <si>
    <t>以下について、詳細説明欄の記載及び証跡資料により確認できた
・募集人個人の行う副業・兼業に関する会社としての考え方やルールについては、「○○資料」P○を確認
・上記の考え方やルールについて、募集人に対して教育を行っていることは、「○○資料」を確認
  または（※）
・副業・兼業の実態の定期的な確認をしていることは、「○○資料」を確認
※「徹底方法」（2024年度）：募集人への教育等の実施状況、もしくは副業・兼業の把握・確認状況の証跡資料をもって総合的に判断</t>
    <rPh sb="171" eb="175">
      <t>テッテイホウホウ</t>
    </rPh>
    <rPh sb="192" eb="193">
      <t>トウ</t>
    </rPh>
    <rPh sb="217" eb="221">
      <t>ショウセキシリョウ</t>
    </rPh>
    <rPh sb="227" eb="228">
      <t>テキ</t>
    </rPh>
    <phoneticPr fontId="2"/>
  </si>
  <si>
    <t>法人番号(国税庁,13桁)</t>
    <rPh sb="0" eb="4">
      <t>ホウジンバンゴウ</t>
    </rPh>
    <rPh sb="5" eb="8">
      <t>コクゼイチョウ</t>
    </rPh>
    <rPh sb="11" eb="12">
      <t>ケタ</t>
    </rPh>
    <phoneticPr fontId="2"/>
  </si>
  <si>
    <t>以下について、詳細説明欄の記載及び証跡資料により確認できた
・当初意向と最終意向を全て記録し保存する仕組みがあることは、「〇〇資料」P○に記載
・当初意向と最終意向を全件記録・保存することを募集人に徹底していることは、「〇〇資料」P○に記載
・当初意向および最終意向が記録し保存されていることは、「〇〇資料」に記載</t>
    <rPh sb="69" eb="71">
      <t>キサイ</t>
    </rPh>
    <rPh sb="84" eb="85">
      <t>ケン</t>
    </rPh>
    <rPh sb="118" eb="120">
      <t>キサイ</t>
    </rPh>
    <rPh sb="155" eb="157">
      <t>キサイ</t>
    </rPh>
    <phoneticPr fontId="2"/>
  </si>
  <si>
    <t>以下について、詳細説明欄の記載及び証跡資料により確認できた
・明らかに教育項目と教育内容が不足していないことは、「○○資料」を確認
・従業員全員に対して教育を行っていることは、「○○資料」および詳細説明欄の記載にて確認</t>
    <rPh sb="31" eb="32">
      <t>アキ</t>
    </rPh>
    <rPh sb="35" eb="37">
      <t>キョウイク</t>
    </rPh>
    <rPh sb="37" eb="39">
      <t>コウモク</t>
    </rPh>
    <rPh sb="97" eb="99">
      <t>ショウサイ</t>
    </rPh>
    <rPh sb="99" eb="101">
      <t>セツメイ</t>
    </rPh>
    <rPh sb="101" eb="102">
      <t>ラン</t>
    </rPh>
    <rPh sb="103" eb="105">
      <t>キサイ</t>
    </rPh>
    <rPh sb="107" eb="109">
      <t>カクニン</t>
    </rPh>
    <phoneticPr fontId="2"/>
  </si>
  <si>
    <t>3.対象外</t>
    <phoneticPr fontId="2"/>
  </si>
  <si>
    <r>
      <t xml:space="preserve">（代理店が他業を兼業している場合）他業のサービスの割引等の提供
</t>
    </r>
    <r>
      <rPr>
        <sz val="11"/>
        <color rgb="FF0000FF"/>
        <rFont val="Meiryo UI"/>
        <family val="3"/>
        <charset val="128"/>
      </rPr>
      <t>※兼業していない場合は「3.対象外」を選択</t>
    </r>
    <phoneticPr fontId="10"/>
  </si>
  <si>
    <t>評価申告シート(2024)</t>
    <rPh sb="2" eb="4">
      <t>シンコク</t>
    </rPh>
    <phoneticPr fontId="10"/>
  </si>
  <si>
    <t>以下について、詳細説明欄の記載及び証跡資料により確認できた
・当初意向と最終意向を全て記録し保存する仕組みがあることは、「〇〇資料」P○に記載
・当初意向と最終意向を全件記録・保存することを募集人に徹底していることは、「〇〇資料」P○に記載
・当初意向および最終意向が記録し保存されていることは、「〇〇資料」に記載</t>
    <rPh sb="69" eb="71">
      <t>キサイ</t>
    </rPh>
    <rPh sb="84" eb="85">
      <t>ケン</t>
    </rPh>
    <rPh sb="118" eb="120">
      <t>キサイ</t>
    </rPh>
    <rPh sb="155" eb="157">
      <t>キサイ</t>
    </rPh>
    <phoneticPr fontId="10"/>
  </si>
  <si>
    <t>以下について、詳細説明欄の記載及び証跡資料により確認できた
・当初意向から最終意向に変更があった場合の合理性（正当性）について、担当募集人以外による定期的な検証・確認を行うことのルール化は、「○○資料」P○に記載
・当初意向から最終意向に変更があった場合の合理性について、担当募集人以外による定期的な検証・確認が行われていることは、「○○資料」を確認</t>
    <rPh sb="74" eb="77">
      <t>テイキテキ</t>
    </rPh>
    <rPh sb="92" eb="93">
      <t>カ</t>
    </rPh>
    <rPh sb="173" eb="175">
      <t>カクニン</t>
    </rPh>
    <phoneticPr fontId="10"/>
  </si>
  <si>
    <t>以下について、詳細説明欄の記載及び証跡資料により確認できた
・当初意向から最終意向に変更があった場合の合理性（正当性）について、営業部門から独立した担当部門・担当者による定期的な検証・確認が行われていることは、「○○資料」P○に記載
・No.7が達成</t>
    <rPh sb="123" eb="125">
      <t>タッセイ</t>
    </rPh>
    <phoneticPr fontId="10"/>
  </si>
  <si>
    <t xml:space="preserve">以下について、詳細説明欄の記載及び証跡資料により確認できた
［比較説明・推奨販売の方針に応じて、該当する判定根拠を選択して入力すること、または両方について入力すること］（［ ］の文言は判定時に削除する）
・お客さまの意向に沿って商品を選別して提案する場合は、比較可能な同種類の保険商品の概要を明示していることおよび商品特性や保険料水準等の客観的な基準・理由を説明していることについて、それらの実施状況が記録されていることは、「○○資料」P○を確認
・代理店（募集人）側の理由・基準により特定の商品を提案する場合は、合理的な基準・理由を説明していることについて、その実施状況が記録されていることは、「○○資料」を確認
</t>
    <rPh sb="31" eb="35">
      <t>ヒカクセツメイ</t>
    </rPh>
    <rPh sb="36" eb="40">
      <t>スイショウハンバイ</t>
    </rPh>
    <rPh sb="41" eb="43">
      <t>ホウシン</t>
    </rPh>
    <rPh sb="44" eb="45">
      <t>オウ</t>
    </rPh>
    <rPh sb="48" eb="50">
      <t>ガイトウ</t>
    </rPh>
    <rPh sb="52" eb="56">
      <t>ハンテイコンキョ</t>
    </rPh>
    <rPh sb="57" eb="59">
      <t>センタク</t>
    </rPh>
    <rPh sb="61" eb="63">
      <t>ニュウリョク</t>
    </rPh>
    <rPh sb="71" eb="73">
      <t>リョウホウ</t>
    </rPh>
    <rPh sb="77" eb="79">
      <t>ニュウリョク</t>
    </rPh>
    <rPh sb="221" eb="223">
      <t>カクニン</t>
    </rPh>
    <rPh sb="305" eb="307">
      <t>カクニン</t>
    </rPh>
    <phoneticPr fontId="10"/>
  </si>
  <si>
    <t>以下について、詳細説明欄の記載及び証跡資料「○○資料」P○により確認できた
・お客さまの要望に応じて、対面・非対面募集の選択ができる態勢であること</t>
    <phoneticPr fontId="2"/>
  </si>
  <si>
    <t>以下について、詳細説明欄の記載及び証跡資料により確認できた
・短期での失効・解約について、理由・経緯を代理店として分析・管理していることは、「○○資料」P○を確認
・短期での失効・解約について、相対的に当該件数が多い等、必要に応じて問題があった場合は当該募集人への指導等の改善策を講じていることは、「○○資料」を確認</t>
    <phoneticPr fontId="10"/>
  </si>
  <si>
    <t>以下について、詳細説明欄の記載及び証跡資料「○○資料」P○により確認できた
・募集人全員がもれなく継続教育を受講していること</t>
    <phoneticPr fontId="2"/>
  </si>
  <si>
    <t>以下について、詳細説明欄の記載及び証跡資料「○○資料」P○により確認できた
・保険募集等業務全般に関し、当年度の年間の教育計画が示されていること（ただし、個人情報保護に関する教育計画は除く）</t>
    <phoneticPr fontId="10"/>
  </si>
  <si>
    <t>No.53・No.58に関する以下の取組みについて、詳細説明欄の記載及び証跡資料「○○資料」P○により確認できた
・個人の習熟状況を把握し、必要に応じて募集人に追加指導を行っていること</t>
    <rPh sb="12" eb="13">
      <t>カン</t>
    </rPh>
    <phoneticPr fontId="10"/>
  </si>
  <si>
    <t>以下について、詳細説明欄の記載及び証跡資料により確認できた
・保全活動を行う際の高齢者・障がい者等やお客さまの属性（行為能力や意思能力）にあわせた対応のルール化については、「○○資料」P○を確認
・ルール化した高齢者・障がい者等への対応が実践されていることは、「○○資料」を確認</t>
    <rPh sb="79" eb="80">
      <t>カ</t>
    </rPh>
    <rPh sb="137" eb="139">
      <t>カクニン</t>
    </rPh>
    <phoneticPr fontId="10"/>
  </si>
  <si>
    <t>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・No.63-2の設問を達成している</t>
    <rPh sb="90" eb="91">
      <t>オコナ</t>
    </rPh>
    <phoneticPr fontId="10"/>
  </si>
  <si>
    <t>以下について、詳細説明欄の記載及び証跡資料により確認できた
・苦情について申出内容や対応履歴を記録していることは、「○○資料」を確認
・担当者まかせではなく、組織として苦情の申出内容・対応履歴の記録に基づき、対応もれが発生しない仕組みがあることは、「○○資料」P○を確認</t>
    <rPh sb="68" eb="71">
      <t>タントウシャ</t>
    </rPh>
    <rPh sb="79" eb="81">
      <t>ソシキ</t>
    </rPh>
    <phoneticPr fontId="10"/>
  </si>
  <si>
    <t>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・保有個人データの利用目的の通知又は保有個人データの開示をする際に徴収する手数料の額（手数料を徴収しない場合は不要）
上記5点につき「○○資料」P○を確認</t>
    <phoneticPr fontId="10"/>
  </si>
  <si>
    <t>以下について、詳細説明欄の記載及び証跡資料「○○資料」P○により確認できた
・個人データの取扱いにおける各段階に応じた「組織的安全管理措置」、「人的安全管理措置」、「物理的安全措置」及び「技術的安全管理措置」について</t>
    <phoneticPr fontId="2"/>
  </si>
  <si>
    <t>以下について、詳細説明欄の記載及び証跡資料により確認できた
・明らかに教育項目と教育内容が不足していないことは、「○○資料」を確認
・従業員全員に対して教育を行っていることは、「○○資料」および詳細説明欄の記載にて確認</t>
    <rPh sb="31" eb="32">
      <t>アキ</t>
    </rPh>
    <rPh sb="35" eb="37">
      <t>キョウイク</t>
    </rPh>
    <rPh sb="37" eb="39">
      <t>コウモク</t>
    </rPh>
    <rPh sb="67" eb="68">
      <t>ジュウ</t>
    </rPh>
    <rPh sb="97" eb="99">
      <t>ショウサイ</t>
    </rPh>
    <rPh sb="99" eb="101">
      <t>セツメイ</t>
    </rPh>
    <rPh sb="101" eb="102">
      <t>ラン</t>
    </rPh>
    <rPh sb="103" eb="105">
      <t>キサイ</t>
    </rPh>
    <rPh sb="107" eb="109">
      <t>カクニン</t>
    </rPh>
    <phoneticPr fontId="10"/>
  </si>
  <si>
    <t>以下について、詳細説明欄の記載及び証跡資料「○○資料」P○により確認できた
・他代理店の商号を使用する場合に、別法人である旨、比較推奨販売方針の違い、商品ラインナップの違いを説明する旨が全て規定されていること
・他代理店の商号を使用する場合に、別法人である旨、比較推奨販売方針の違い、商品ラインナップの違いを漏れなく説明できる仕組みその他適切な措置を講じていること
・他代理店の商号を使用する場合に、別法人である旨、比較推奨販売方針の違い、商品ラインナップの違いについての説明を実施しているかについて定期的にモニタリングしていること
・モニタリング結果に基づいて、必要に応じ、相手方を指導・自らを是正し、改善状況を管理・記録していること</t>
    <rPh sb="39" eb="43">
      <t>タダイリテン</t>
    </rPh>
    <rPh sb="63" eb="69">
      <t>ヒカクスイショウハンバイ</t>
    </rPh>
    <rPh sb="69" eb="71">
      <t>ホウシン</t>
    </rPh>
    <rPh sb="72" eb="73">
      <t>チガ</t>
    </rPh>
    <rPh sb="154" eb="155">
      <t>モ</t>
    </rPh>
    <rPh sb="163" eb="165">
      <t>シク</t>
    </rPh>
    <rPh sb="168" eb="169">
      <t>タ</t>
    </rPh>
    <rPh sb="169" eb="171">
      <t>テキセツ</t>
    </rPh>
    <rPh sb="172" eb="174">
      <t>ソチ</t>
    </rPh>
    <rPh sb="175" eb="176">
      <t>コウ</t>
    </rPh>
    <rPh sb="288" eb="291">
      <t>アイテガタ</t>
    </rPh>
    <rPh sb="295" eb="296">
      <t>ミズカ</t>
    </rPh>
    <rPh sb="298" eb="300">
      <t>ゼセイ</t>
    </rPh>
    <phoneticPr fontId="10"/>
  </si>
  <si>
    <r>
      <t xml:space="preserve">以下について、詳細説明欄の記載及び証跡資料により確認できた
・募集人個人の行う副業・兼業に関する会社としての考え方やルールについては、「○○資料」P○を確認
・上記の考え方やルールについて、募集人に対して教育を行っていることは、「○○資料」を確認
  </t>
    </r>
    <r>
      <rPr>
        <u/>
        <sz val="11"/>
        <rFont val="Meiryo UI"/>
        <family val="3"/>
        <charset val="128"/>
      </rPr>
      <t>または（※）</t>
    </r>
    <r>
      <rPr>
        <sz val="11"/>
        <rFont val="Meiryo UI"/>
        <family val="3"/>
        <charset val="128"/>
      </rPr>
      <t xml:space="preserve">
・副業・兼業の実態の定期的な確認をしていることは、「○○資料」を確認
※「徹底方法」（2024年度）：募集人への教育等の実施状況、もしくは副業・兼業の把握・確認状況の証跡資料をもって総合的に判断</t>
    </r>
    <rPh sb="171" eb="175">
      <t>テッテイホウホウ</t>
    </rPh>
    <rPh sb="192" eb="193">
      <t>トウ</t>
    </rPh>
    <rPh sb="217" eb="221">
      <t>ショウセキシリョウ</t>
    </rPh>
    <rPh sb="227" eb="228">
      <t>テキ</t>
    </rPh>
    <phoneticPr fontId="2"/>
  </si>
  <si>
    <t>以下について、詳細説明欄の記載及び証跡資料「○○資料」P○により確認できた
・全事業所で労使協定が締結されていること</t>
    <phoneticPr fontId="2"/>
  </si>
  <si>
    <t>判定根拠確認対比
（≠モデル文言）</t>
    <rPh sb="0" eb="4">
      <t>ハンテイコンキョ</t>
    </rPh>
    <rPh sb="4" eb="6">
      <t>カクニン</t>
    </rPh>
    <rPh sb="14" eb="16">
      <t>モンゴン</t>
    </rPh>
    <phoneticPr fontId="2"/>
  </si>
  <si>
    <t>コーポレートガバナンスに関する態勢整備・業務運営</t>
    <phoneticPr fontId="2"/>
  </si>
  <si>
    <t>ガバナンス</t>
    <phoneticPr fontId="2"/>
  </si>
  <si>
    <t>顧客
本位
の
業務
運営</t>
    <rPh sb="0" eb="2">
      <t>コキャク</t>
    </rPh>
    <rPh sb="3" eb="5">
      <t>ホンイ</t>
    </rPh>
    <rPh sb="8" eb="10">
      <t>ギョウム</t>
    </rPh>
    <rPh sb="11" eb="13">
      <t>ウンエイ</t>
    </rPh>
    <phoneticPr fontId="2"/>
  </si>
  <si>
    <t>顧客本位
の
業務運営</t>
    <rPh sb="0" eb="4">
      <t>コキャクホンイ</t>
    </rPh>
    <rPh sb="7" eb="11">
      <t>ギョウムウンエイ</t>
    </rPh>
    <phoneticPr fontId="2"/>
  </si>
  <si>
    <t>評価申告シート  記入のポイント</t>
    <rPh sb="2" eb="4">
      <t>シンコク</t>
    </rPh>
    <phoneticPr fontId="10"/>
  </si>
  <si>
    <t>株式会社 〇♦♠♣♡▲</t>
    <rPh sb="0" eb="4">
      <t>カブシキガイシャ</t>
    </rPh>
    <phoneticPr fontId="2"/>
  </si>
  <si>
    <t>12AA345678901</t>
    <phoneticPr fontId="2"/>
  </si>
  <si>
    <t>法人番号(国税庁)(13桁)</t>
    <rPh sb="0" eb="4">
      <t>ホウジンバンゴウ</t>
    </rPh>
    <rPh sb="5" eb="8">
      <t>コクゼイチョウ</t>
    </rPh>
    <rPh sb="12" eb="13">
      <t>ケタ</t>
    </rPh>
    <phoneticPr fontId="2"/>
  </si>
  <si>
    <t>受審取下げまたは調査中止（調査開始後）</t>
    <rPh sb="0" eb="2">
      <t>ジュシン</t>
    </rPh>
    <rPh sb="2" eb="4">
      <t>トリサ</t>
    </rPh>
    <rPh sb="8" eb="10">
      <t>チョウサ</t>
    </rPh>
    <rPh sb="10" eb="12">
      <t>チュウシ</t>
    </rPh>
    <phoneticPr fontId="2"/>
  </si>
  <si>
    <r>
      <t>オンサイト時</t>
    </r>
    <r>
      <rPr>
        <sz val="12"/>
        <color rgb="FFFF0000"/>
        <rFont val="Meiryo UI"/>
        <family val="3"/>
        <charset val="128"/>
      </rPr>
      <t>質問内容</t>
    </r>
    <rPh sb="5" eb="6">
      <t>ジ</t>
    </rPh>
    <rPh sb="6" eb="10">
      <t>シツモンナイヨウ</t>
    </rPh>
    <phoneticPr fontId="2"/>
  </si>
  <si>
    <t>ﾓﾃﾞﾙ文言
不一致</t>
    <rPh sb="4" eb="6">
      <t>モンゴン</t>
    </rPh>
    <rPh sb="6" eb="9">
      <t>フイッチ</t>
    </rPh>
    <rPh sb="7" eb="10">
      <t>フイッチ</t>
    </rPh>
    <phoneticPr fontId="2"/>
  </si>
  <si>
    <t>顧客本位の業務運営</t>
    <rPh sb="0" eb="4">
      <t>コキャクホンイ</t>
    </rPh>
    <rPh sb="5" eb="9">
      <t>ギョウムウンエイ</t>
    </rPh>
    <phoneticPr fontId="2"/>
  </si>
  <si>
    <t>前提</t>
    <rPh sb="0" eb="2">
      <t>ゼンテイ</t>
    </rPh>
    <phoneticPr fontId="2"/>
  </si>
  <si>
    <t>「●.○○資料」のP〇「Ⅰ意向の把握」にお客さまの意向を把握することについて記載しています。
当該マニュアルは従業員がいつでも閲覧可能なイントラネット（○○システム）のキャビネットに掲載しています。</t>
    <phoneticPr fontId="10"/>
  </si>
  <si>
    <t>●.○○資料
●.イントラネット画面コピー</t>
    <rPh sb="3" eb="6">
      <t>マルシリョウ</t>
    </rPh>
    <rPh sb="16" eb="18">
      <t>ガメン</t>
    </rPh>
    <phoneticPr fontId="10"/>
  </si>
  <si>
    <t>以下について、詳細説明欄の記載及び証跡資料により確認できた
・当初意向と最終意向を全て記録し保存する仕組みがあることは、「〇〇資料」P○に記載
・当初意向と最終意向を全記録・保存することを募集人に徹底していることは、「〇〇資料」P○に記載
・当初意向および最終意向が記録し保存されていることは、「〇〇資料」に記載</t>
    <rPh sb="69" eb="71">
      <t>キサイ</t>
    </rPh>
    <rPh sb="117" eb="119">
      <t>キサイ</t>
    </rPh>
    <rPh sb="154" eb="156">
      <t>キサイ</t>
    </rPh>
    <phoneticPr fontId="2"/>
  </si>
  <si>
    <t>以下について、詳細説明欄の記載及び証跡資料により確認できた
・当初意向と最終意向を全て記録し保存する仕組みがあることは、「〇〇資料」P○に記載
・当初意向と最終意向を全記録・保存することを募集人に徹底していることは、「〇〇資料」P○に記載
・当初意向および最終意向が記録し保存されていることは、「〇〇資料」に記載</t>
    <rPh sb="69" eb="71">
      <t>キサイ</t>
    </rPh>
    <rPh sb="117" eb="119">
      <t>キサイ</t>
    </rPh>
    <rPh sb="154" eb="156">
      <t>キサイ</t>
    </rPh>
    <phoneticPr fontId="10"/>
  </si>
  <si>
    <t>意向把握・確認義務に関し、年1回以上の研修を実施しています。
研修項目および研修内容は「●.募集時研修資料（2023.10実施分）」をご確認ください。設問1～2の内容は複数年をかけすべて研修を実施しております。
募集人全員に研修を実施しており、「●.研修履修簿」を作成、指導漏れが無いよう管理しています。</t>
    <phoneticPr fontId="10"/>
  </si>
  <si>
    <t xml:space="preserve">●.募集時研修資料（2023.10実施分）
●.研修履修簿
</t>
    <rPh sb="2" eb="9">
      <t>ボシュウジケンシュウシリョウ</t>
    </rPh>
    <rPh sb="17" eb="20">
      <t>ジッシブン</t>
    </rPh>
    <rPh sb="24" eb="26">
      <t>ケンシュウ</t>
    </rPh>
    <rPh sb="26" eb="28">
      <t>リシュウ</t>
    </rPh>
    <rPh sb="28" eb="29">
      <t>ボ</t>
    </rPh>
    <phoneticPr fontId="10"/>
  </si>
  <si>
    <t>公的保険制度に関して、お客様の意向を踏まえて情報提供を行うことは、「●.○○資料」のP〇に記載し、徹底を図っています。
説明に使用するツールは「●.公的保険制度パンフレット」を準備しています。</t>
    <phoneticPr fontId="10"/>
  </si>
  <si>
    <t>●.○○資料
●.公的保険制度パンフレット</t>
    <rPh sb="4" eb="6">
      <t>シリョウ</t>
    </rPh>
    <rPh sb="9" eb="11">
      <t>コウテキ</t>
    </rPh>
    <rPh sb="11" eb="13">
      <t>ホケン</t>
    </rPh>
    <rPh sb="13" eb="15">
      <t>セイド</t>
    </rPh>
    <phoneticPr fontId="10"/>
  </si>
  <si>
    <t>公的保険制度に関する募集人に対する教育は「●.募集時研修資料（2023.11実施分）」と「●.公的保険制度パンフレット」を使用して実施しています。
募集人全員に研修を実施しており、「●.研修履修簿」を作成、指導漏れが無いよう管理しています。</t>
    <phoneticPr fontId="10"/>
  </si>
  <si>
    <t>●.募集時研修資料（2023.11実施分）
●.公的保険制度パンフレット
●.研修履修簿</t>
    <rPh sb="2" eb="9">
      <t>ボシュウジケンシュウシリョウ</t>
    </rPh>
    <rPh sb="17" eb="20">
      <t>ジッシブン</t>
    </rPh>
    <rPh sb="24" eb="26">
      <t>コウテキ</t>
    </rPh>
    <rPh sb="26" eb="28">
      <t>ホケン</t>
    </rPh>
    <rPh sb="28" eb="30">
      <t>セイド</t>
    </rPh>
    <rPh sb="39" eb="41">
      <t>ケンシュウ</t>
    </rPh>
    <rPh sb="41" eb="43">
      <t>リシュウ</t>
    </rPh>
    <rPh sb="43" eb="44">
      <t>ボ</t>
    </rPh>
    <phoneticPr fontId="10"/>
  </si>
  <si>
    <r>
      <t>当初意向から最終意向に変更があった場合の合理性について、担当募集人以外によ</t>
    </r>
    <r>
      <rPr>
        <sz val="11"/>
        <color rgb="FFFF0000"/>
        <rFont val="Meiryo UI"/>
        <family val="3"/>
        <charset val="128"/>
      </rPr>
      <t>る定期的な</t>
    </r>
    <r>
      <rPr>
        <sz val="11"/>
        <color theme="1"/>
        <rFont val="Meiryo UI"/>
        <family val="3"/>
        <charset val="128"/>
      </rPr>
      <t>検証・確認を行う態勢（お客さま対応記録の検証等</t>
    </r>
    <r>
      <rPr>
        <sz val="11"/>
        <color theme="1"/>
        <rFont val="Meiryo UI"/>
        <family val="3"/>
        <charset val="128"/>
      </rPr>
      <t>）を整備している</t>
    </r>
    <rPh sb="28" eb="30">
      <t>タントウ</t>
    </rPh>
    <rPh sb="30" eb="32">
      <t>ボシュウ</t>
    </rPh>
    <rPh sb="32" eb="33">
      <t>ニン</t>
    </rPh>
    <rPh sb="38" eb="41">
      <t>テイキテキ</t>
    </rPh>
    <rPh sb="54" eb="55">
      <t>キャク</t>
    </rPh>
    <rPh sb="57" eb="59">
      <t>タイオウ</t>
    </rPh>
    <rPh sb="59" eb="61">
      <t>キロク</t>
    </rPh>
    <rPh sb="62" eb="65">
      <t>ケンショウナド</t>
    </rPh>
    <phoneticPr fontId="10"/>
  </si>
  <si>
    <r>
      <t>以下について、詳細説明欄の記載及び証跡資料により確認できた
・当初意向から最終意向に変更があった場合の合理性（正当性）について、担当募集人以外による</t>
    </r>
    <r>
      <rPr>
        <sz val="11"/>
        <color rgb="FFFF0000"/>
        <rFont val="Meiryo UI"/>
        <family val="3"/>
        <charset val="128"/>
      </rPr>
      <t>定期的な</t>
    </r>
    <r>
      <rPr>
        <sz val="11"/>
        <color theme="1"/>
        <rFont val="Meiryo UI"/>
        <family val="3"/>
        <charset val="128"/>
      </rPr>
      <t>検証・確認を行うことのルール化は、「○○資料」P○に記載
・当初意向から最終意向に変更があった場合の合理性について、担当募集人以外による</t>
    </r>
    <r>
      <rPr>
        <sz val="11"/>
        <color rgb="FFFF0000"/>
        <rFont val="Meiryo UI"/>
        <family val="3"/>
        <charset val="128"/>
      </rPr>
      <t>定期的な</t>
    </r>
    <r>
      <rPr>
        <sz val="11"/>
        <color theme="1"/>
        <rFont val="Meiryo UI"/>
        <family val="3"/>
        <charset val="128"/>
      </rPr>
      <t>検証・確認が行われていることは、「○○資料」を確認</t>
    </r>
    <rPh sb="74" eb="77">
      <t>テイキテキ</t>
    </rPh>
    <rPh sb="92" eb="93">
      <t>カ</t>
    </rPh>
    <rPh sb="173" eb="175">
      <t>カクニン</t>
    </rPh>
    <phoneticPr fontId="10"/>
  </si>
  <si>
    <r>
      <t>以下について、詳細説明欄の記載及び証跡資料により確認できた
・当初意向から最終意向に変更があった場合の合理性（正当性）について、営業部門から独立した担当部門・担当者による</t>
    </r>
    <r>
      <rPr>
        <sz val="11"/>
        <color rgb="FFFF0000"/>
        <rFont val="Meiryo UI"/>
        <family val="3"/>
        <charset val="128"/>
      </rPr>
      <t>定期的な</t>
    </r>
    <r>
      <rPr>
        <sz val="11"/>
        <color theme="1"/>
        <rFont val="Meiryo UI"/>
        <family val="3"/>
        <charset val="128"/>
      </rPr>
      <t>検証・確認が行われていることは、「○○資料」P○に記載
・No.7が達成</t>
    </r>
    <rPh sb="123" eb="125">
      <t>タッセイ</t>
    </rPh>
    <phoneticPr fontId="10"/>
  </si>
  <si>
    <t>権限明示書にあたる「●.保険商品のご案内にあたって」を使用し、明示しています。</t>
    <phoneticPr fontId="10"/>
  </si>
  <si>
    <t>●.保険商品のご案内にあたって</t>
    <rPh sb="2" eb="6">
      <t>ホケンショウヒン</t>
    </rPh>
    <rPh sb="8" eb="10">
      <t>アンナイ</t>
    </rPh>
    <phoneticPr fontId="10"/>
  </si>
  <si>
    <r>
      <t xml:space="preserve">以下の事項が明文化され従業員がいつでも閲覧可能な状態になっている
</t>
    </r>
    <r>
      <rPr>
        <sz val="11"/>
        <color rgb="FF0000CC"/>
        <rFont val="Meiryo UI"/>
        <family val="3"/>
        <charset val="128"/>
      </rPr>
      <t>※全て「1.はい」であれば達成（「3.対象外」を選択した項目は除く）</t>
    </r>
    <rPh sb="6" eb="8">
      <t>メイブン</t>
    </rPh>
    <phoneticPr fontId="10"/>
  </si>
  <si>
    <t>「●.〇〇マニュアル」のP〇「商品の選定とプランの作成」、P〇「情報提供義務」、P〇「個別プランの説明・比較説明」に記載しています。
当該マニュアルは従業員がいつでも閲覧可能なイントラネット（○○システム）のキャビネットに掲載しています。</t>
    <phoneticPr fontId="10"/>
  </si>
  <si>
    <t>●.○○マニュアル
●.イントラネット画面コピー</t>
    <rPh sb="19" eb="21">
      <t>ガメン</t>
    </rPh>
    <phoneticPr fontId="10"/>
  </si>
  <si>
    <t>「●.〇〇マニュアル」のP〇「名乗りと権限の明示」に記載しています。
当該マニュアルは従業員がいつでも閲覧可能なイントラネット（○○システム）のキャビネットに掲載しています。
更に、「●.自己点検表」のP〇に記載の通り、実施状況を確認・検証する態勢を構築しています。</t>
    <phoneticPr fontId="10"/>
  </si>
  <si>
    <t>●.○○マニュアル
●.自己点検表
●.イントラネット画面コピー</t>
    <rPh sb="12" eb="17">
      <t>ジコテンケンヒョウ</t>
    </rPh>
    <rPh sb="27" eb="29">
      <t>ガメン</t>
    </rPh>
    <phoneticPr fontId="10"/>
  </si>
  <si>
    <r>
      <t xml:space="preserve">募集人がお客さまに対し以下の事項を実施しておりその実施状況を記録している
</t>
    </r>
    <r>
      <rPr>
        <sz val="11"/>
        <color rgb="FFFF0000"/>
        <rFont val="Meiryo UI"/>
        <family val="3"/>
        <charset val="128"/>
      </rPr>
      <t xml:space="preserve"> ・お客さまの意向に沿って商品を選別して提案する場合は、比較可能な同種類の保険商品の概要の明示および商品特性や保険料水準等の客観的な基準・理由の説明
 ・代理店（募集人）側の理由・基準により特定の商品を提案する場合は、合理的な基準・理由の説明</t>
    </r>
    <rPh sb="5" eb="6">
      <t>キャク</t>
    </rPh>
    <phoneticPr fontId="10"/>
  </si>
  <si>
    <t xml:space="preserve">以下について、詳細説明欄の記載及び証跡資料により確認できた
［比較説明・推奨販売の方針に応じて、該当する判定根拠を選択して入力すること、または両方について入力すること］（［ ］の文言は判定時に削除する）
・お客さまの意向に沿って商品を選別して提案する場合は、比較可能な同種類の保険商品の概要の明示明していることおよび商品特性や保険料水準等の客観的な基準・理由の説明していることについて、それらの実施状況が記録されていることは、「○○資料」P○を確認
・代理店（募集人）側の理由・基準により特定の商品を提案する場合は、合理的な基準・理由の説明していることについて、その実施状況が記録されていることは、「○○資料」を確認
</t>
    <rPh sb="31" eb="35">
      <t>ヒカクセツメイ</t>
    </rPh>
    <rPh sb="36" eb="40">
      <t>スイショウハンバイ</t>
    </rPh>
    <rPh sb="41" eb="43">
      <t>ホウシン</t>
    </rPh>
    <rPh sb="44" eb="45">
      <t>オウ</t>
    </rPh>
    <rPh sb="48" eb="50">
      <t>ガイトウ</t>
    </rPh>
    <rPh sb="52" eb="56">
      <t>ハンテイコンキョ</t>
    </rPh>
    <rPh sb="57" eb="59">
      <t>センタク</t>
    </rPh>
    <rPh sb="61" eb="63">
      <t>ニュウリョク</t>
    </rPh>
    <rPh sb="71" eb="73">
      <t>リョウホウ</t>
    </rPh>
    <rPh sb="77" eb="79">
      <t>ニュウリョク</t>
    </rPh>
    <rPh sb="89" eb="91">
      <t>モンゴン</t>
    </rPh>
    <rPh sb="222" eb="224">
      <t>カクニン</t>
    </rPh>
    <rPh sb="306" eb="308">
      <t>カクニン</t>
    </rPh>
    <phoneticPr fontId="2"/>
  </si>
  <si>
    <r>
      <t xml:space="preserve">以下について、詳細説明欄の記載及び証跡資料により確認できた
</t>
    </r>
    <r>
      <rPr>
        <sz val="11"/>
        <color rgb="FFFF0000"/>
        <rFont val="Meiryo UI"/>
        <family val="3"/>
        <charset val="128"/>
      </rPr>
      <t>［比較説明・推奨販売の方針に応じて、該当する判定根拠を選択して入力すること、または両方について入力すること］（［ ］の文言は判定時に削除する）</t>
    </r>
    <r>
      <rPr>
        <sz val="11"/>
        <color theme="1"/>
        <rFont val="Meiryo UI"/>
        <family val="3"/>
        <charset val="128"/>
      </rPr>
      <t xml:space="preserve">
・お客さまの意向に沿って商品を選別して提案する場合は、比較可能な同種類の保険商品の概要の明示明していることおよび商品特性や保険料水準等の客観的な基準・理由の説明していることについて、それらの実施状況が記録されていることは、「○○資料」P○を確認
・代理店（募集人）側の理由・基準により特定の商品を提案する場合は、合理的な基準・理由の説明していることについて、その実施状況が記録されていることは、「○○資料」を確認
</t>
    </r>
    <rPh sb="31" eb="35">
      <t>ヒカクセツメイ</t>
    </rPh>
    <rPh sb="36" eb="40">
      <t>スイショウハンバイ</t>
    </rPh>
    <rPh sb="41" eb="43">
      <t>ホウシン</t>
    </rPh>
    <rPh sb="44" eb="45">
      <t>オウ</t>
    </rPh>
    <rPh sb="48" eb="50">
      <t>ガイトウ</t>
    </rPh>
    <rPh sb="52" eb="56">
      <t>ハンテイコンキョ</t>
    </rPh>
    <rPh sb="57" eb="59">
      <t>センタク</t>
    </rPh>
    <rPh sb="61" eb="63">
      <t>ニュウリョク</t>
    </rPh>
    <rPh sb="71" eb="73">
      <t>リョウホウ</t>
    </rPh>
    <rPh sb="77" eb="79">
      <t>ニュウリョク</t>
    </rPh>
    <rPh sb="222" eb="224">
      <t>カクニン</t>
    </rPh>
    <rPh sb="306" eb="308">
      <t>カクニン</t>
    </rPh>
    <phoneticPr fontId="10"/>
  </si>
  <si>
    <t>「●.意向把握シート」の記載内容を拠点長が全件確認、検証し、検証結果を毎月本社へ報告する事を「●.業務マニュアル」P〇に記載し、実行しています。
更に内部監査部が拠点長の報告内容についてサンプル点検を実施しています（「●.業務監査報告書」）。</t>
    <rPh sb="75" eb="77">
      <t>ナイブ</t>
    </rPh>
    <rPh sb="115" eb="118">
      <t>ホウコクショ</t>
    </rPh>
    <phoneticPr fontId="10"/>
  </si>
  <si>
    <t>●.意向把握シート
●.業務マニュアル
●.業務監査報告書</t>
    <rPh sb="2" eb="6">
      <t>イコウハアク</t>
    </rPh>
    <rPh sb="12" eb="14">
      <t>ギョウム</t>
    </rPh>
    <rPh sb="22" eb="29">
      <t>ギョウムカンサホウコクショ</t>
    </rPh>
    <phoneticPr fontId="10"/>
  </si>
  <si>
    <r>
      <t xml:space="preserve">（代理店が他業を兼業している場合）他業のサービスの割引等の提供
</t>
    </r>
    <r>
      <rPr>
        <sz val="11"/>
        <color rgb="FF0000FF"/>
        <rFont val="Meiryo UI"/>
        <family val="3"/>
        <charset val="128"/>
      </rPr>
      <t>※兼業していない場合は「3.対象外」を選択</t>
    </r>
    <rPh sb="1" eb="4">
      <t>ダイリテン</t>
    </rPh>
    <rPh sb="33" eb="35">
      <t>ケンギョウ</t>
    </rPh>
    <rPh sb="40" eb="42">
      <t>バアイ</t>
    </rPh>
    <rPh sb="46" eb="49">
      <t>タイショウガイ</t>
    </rPh>
    <rPh sb="51" eb="53">
      <t>センタク</t>
    </rPh>
    <phoneticPr fontId="10"/>
  </si>
  <si>
    <t>提供する景品が過度なサービス品ではないか、その内容を営業部門から独立した業務管理部がチェックしています。「●.コンプライアンスマニュアル」のP〇「お客様への景品提供」に申請フローを記載しています。</t>
    <phoneticPr fontId="10"/>
  </si>
  <si>
    <t>●.コンプライアンスマニュアル</t>
  </si>
  <si>
    <t>「●.〇〇マニュアル」のP〇「保険募集に関する禁止行為」で注意喚起し、「●.申込書提出時確認シート」で、「●.特定関係法人一覧表」を使って確認したことをチェックしています。
また、「●.特定関係法人一覧表」、「●.〇〇マニュアル」は従業員がいつでも閲覧可能なイントラネットのキャビネットに掲載しています。</t>
    <rPh sb="55" eb="61">
      <t>トクテイカンケイホウジン</t>
    </rPh>
    <rPh sb="61" eb="64">
      <t>イチランヒョウ</t>
    </rPh>
    <rPh sb="66" eb="67">
      <t>ツカ</t>
    </rPh>
    <phoneticPr fontId="10"/>
  </si>
  <si>
    <t>●.○○マニュアル
●.申込書提出時確認シート
●.特定関係法人一覧表</t>
    <rPh sb="12" eb="15">
      <t>モウシコミショ</t>
    </rPh>
    <rPh sb="15" eb="18">
      <t>テイシュツジ</t>
    </rPh>
    <rPh sb="18" eb="20">
      <t>カクニン</t>
    </rPh>
    <rPh sb="26" eb="32">
      <t>トクテイカンケイホウジン</t>
    </rPh>
    <rPh sb="32" eb="35">
      <t>イチランヒョウ</t>
    </rPh>
    <phoneticPr fontId="10"/>
  </si>
  <si>
    <t>特定保険契約を取扱っている代理店のみ対象
※特定保険契約を取扱っていない場合は「対象外」を選択</t>
    <phoneticPr fontId="2"/>
  </si>
  <si>
    <t>高齢のお客さま（弊社では75歳以上）に市場リスクを有する特定保険契約を販売する際には、親族等の同席を必須としています。
また、同席されていても理解力が不十分と判断される場合は、勧誘を中止することを「●.〇〇マニュアル」のP〇に定めています。
当該マニュアルは従業員がいつでも閲覧可能なイントラネット（○○システム）のキャビネットに掲載しています。</t>
    <rPh sb="121" eb="123">
      <t>トウガイ</t>
    </rPh>
    <phoneticPr fontId="10"/>
  </si>
  <si>
    <r>
      <t xml:space="preserve">適合性確認について、実施状況を全件記録する態勢（ヒアリングシート等による、属性情報・資産収入等の財産状況・過去の金融商品の取引購入経験・保険料原資が金融商品となる場合の当該金融商品・加入目的等の情報の管理等）を整備している
</t>
    </r>
    <r>
      <rPr>
        <sz val="11"/>
        <color rgb="FF00B050"/>
        <rFont val="Meiryo UI"/>
        <family val="3"/>
        <charset val="128"/>
      </rPr>
      <t>※特定保険契約を扱っていない場合はNo.28で「対象外」を選択</t>
    </r>
    <phoneticPr fontId="2"/>
  </si>
  <si>
    <r>
      <t xml:space="preserve">特定保険契約募集に関し、実施すべき事項（No.28～29の内容）を募集人に徹底（年１回以上の研修実施等）している
</t>
    </r>
    <r>
      <rPr>
        <sz val="11"/>
        <color rgb="FF00B050"/>
        <rFont val="Meiryo UI"/>
        <family val="3"/>
        <charset val="128"/>
      </rPr>
      <t>※特定保険契約を扱っていない場合はNo.28で「対象外」を選択</t>
    </r>
    <phoneticPr fontId="2"/>
  </si>
  <si>
    <r>
      <t xml:space="preserve">特定保険契約に係る広告等を行う代理店のみ対象
</t>
    </r>
    <r>
      <rPr>
        <sz val="11"/>
        <color rgb="FFFF0000"/>
        <rFont val="Meiryo UI"/>
        <family val="3"/>
        <charset val="128"/>
      </rPr>
      <t>※特定保険契約に係る広告等を行っていない場合は「対象外」を選択</t>
    </r>
    <rPh sb="0" eb="2">
      <t>トクテイ</t>
    </rPh>
    <rPh sb="2" eb="4">
      <t>ホケン</t>
    </rPh>
    <rPh sb="4" eb="6">
      <t>ケイヤク</t>
    </rPh>
    <rPh sb="7" eb="8">
      <t>カカワ</t>
    </rPh>
    <rPh sb="9" eb="12">
      <t>コウコクトウ</t>
    </rPh>
    <rPh sb="13" eb="14">
      <t>オコナ</t>
    </rPh>
    <rPh sb="15" eb="18">
      <t>ダイリテン</t>
    </rPh>
    <rPh sb="20" eb="22">
      <t>タイショウ</t>
    </rPh>
    <rPh sb="24" eb="26">
      <t>トクテイ</t>
    </rPh>
    <rPh sb="26" eb="28">
      <t>ホケン</t>
    </rPh>
    <rPh sb="28" eb="30">
      <t>ケイヤク</t>
    </rPh>
    <rPh sb="31" eb="32">
      <t>カカワ</t>
    </rPh>
    <rPh sb="33" eb="36">
      <t>コウコクトウ</t>
    </rPh>
    <rPh sb="37" eb="38">
      <t>オコナ</t>
    </rPh>
    <rPh sb="43" eb="45">
      <t>バアイ</t>
    </rPh>
    <rPh sb="47" eb="50">
      <t>タイショウガイ</t>
    </rPh>
    <rPh sb="52" eb="54">
      <t>センタク</t>
    </rPh>
    <phoneticPr fontId="10"/>
  </si>
  <si>
    <t xml:space="preserve">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
</t>
    <rPh sb="31" eb="32">
      <t>アキ</t>
    </rPh>
    <rPh sb="35" eb="37">
      <t>キョウイク</t>
    </rPh>
    <rPh sb="37" eb="39">
      <t>コウモク</t>
    </rPh>
    <rPh sb="65" eb="70">
      <t>ショウサイセツメイラン</t>
    </rPh>
    <rPh sb="71" eb="73">
      <t>キサイ</t>
    </rPh>
    <rPh sb="116" eb="121">
      <t>ショウサイセツメイラン</t>
    </rPh>
    <rPh sb="122" eb="124">
      <t>キサイ</t>
    </rPh>
    <phoneticPr fontId="2"/>
  </si>
  <si>
    <t xml:space="preserve">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
</t>
    <rPh sb="31" eb="32">
      <t>アキ</t>
    </rPh>
    <rPh sb="35" eb="37">
      <t>キョウイク</t>
    </rPh>
    <rPh sb="37" eb="39">
      <t>コウモク</t>
    </rPh>
    <rPh sb="65" eb="70">
      <t>ショウサイセツメイラン</t>
    </rPh>
    <rPh sb="71" eb="73">
      <t>キサイ</t>
    </rPh>
    <rPh sb="116" eb="121">
      <t>ショウサイセツメイラン</t>
    </rPh>
    <rPh sb="122" eb="124">
      <t>キサイ</t>
    </rPh>
    <phoneticPr fontId="10"/>
  </si>
  <si>
    <t>以下について、詳細説明欄の記載及び証跡資料「○○資料」P○により確認できた
・お客さまの要望に応じて、対面・非対面募集の選択ができる態勢（※）であること
　※全拠点非対面のみで募集・顧客対応を完結する代理店は「対象外」を選択＞</t>
  </si>
  <si>
    <t>契約日より13か月以内に消滅した契約は、消滅した経緯・理由・拠点長による指導内容などを記載した「●.早期消滅契約報告書」を提出させています。
さらに業務管理部が当該内容を確認し、分析・管理を行い、必要に応じ全店指導に活かしています（「●.早期消滅契約の状況」）。</t>
    <rPh sb="80" eb="82">
      <t>トウガイ</t>
    </rPh>
    <rPh sb="119" eb="123">
      <t>ソウキショウメツ</t>
    </rPh>
    <rPh sb="123" eb="125">
      <t>ケイヤク</t>
    </rPh>
    <rPh sb="126" eb="128">
      <t>ジョウキョウ</t>
    </rPh>
    <phoneticPr fontId="10"/>
  </si>
  <si>
    <t>●.早期消滅契約報告書
●.早期消滅契約の状況</t>
    <rPh sb="2" eb="6">
      <t>ソウキショウメツ</t>
    </rPh>
    <rPh sb="6" eb="8">
      <t>ケイヤク</t>
    </rPh>
    <rPh sb="8" eb="11">
      <t>ホウコクショ</t>
    </rPh>
    <rPh sb="14" eb="20">
      <t>ソウキショウメツケイヤク</t>
    </rPh>
    <rPh sb="21" eb="23">
      <t>ジョウキョウ</t>
    </rPh>
    <phoneticPr fontId="10"/>
  </si>
  <si>
    <t>以下について、詳細説明欄の記載及び証跡資料により確認できた
・短期での失効・解約について、理由・経緯を代理店として分析・管理していることは、「○○資料」P○を確認
・短期での失効・解約について、必要に応じて指導していることは、「○○資料」を確認</t>
    <rPh sb="120" eb="122">
      <t>カクニン</t>
    </rPh>
    <phoneticPr fontId="2"/>
  </si>
  <si>
    <t>以下について、詳細説明欄の記載及び証跡資料により確認できた
・短期での失効・解約について、理由・経緯を代理店として分析・管理していることは、「○○資料」P○を確認
・短期での失効・解約について、必要に応じて指導していることは、「○○資料」を確認</t>
    <rPh sb="120" eb="122">
      <t>カクニン</t>
    </rPh>
    <phoneticPr fontId="10"/>
  </si>
  <si>
    <r>
      <t>短期（契約始期日から半年以内等、短期の期間の定義は各乗合保険会社のルール</t>
    </r>
    <r>
      <rPr>
        <sz val="11"/>
        <color rgb="FFFF0000"/>
        <rFont val="Meiryo UI"/>
        <family val="3"/>
        <charset val="128"/>
      </rPr>
      <t>を参考に代理店で定めたものとする</t>
    </r>
    <r>
      <rPr>
        <sz val="11"/>
        <color theme="1"/>
        <rFont val="Meiryo UI"/>
        <family val="3"/>
        <charset val="128"/>
      </rPr>
      <t>）での失効・解約の状況およびその改善策について全社で共有されている</t>
    </r>
    <rPh sb="22" eb="24">
      <t>テイギ</t>
    </rPh>
    <phoneticPr fontId="10"/>
  </si>
  <si>
    <t>「●.コンプライアンスマニュアル」のP〇「募集文書等を利用する場合の手順」に記載しています。
当該マニュアルは従業員がいつでも閲覧可能なイントラネット（○○システム）のキャビネットに掲載しています。</t>
    <rPh sb="47" eb="49">
      <t>トウガイ</t>
    </rPh>
    <phoneticPr fontId="10"/>
  </si>
  <si>
    <t>●.コンプライアンスマニュアル
●.イントラネット画面コピー</t>
    <rPh sb="25" eb="27">
      <t>ガメン</t>
    </rPh>
    <phoneticPr fontId="10"/>
  </si>
  <si>
    <t>使用可能な募集資料を本社事務部門が「●.各社使用帳票一覧」にて管理を行っています。毎月１回拠点事務担当がチェックを行い、期限が切れたものは入替・廃棄し、完了した旨を「●.募集資料管理状況報告書」で本社に報告しています。
当該一覧表はイントラネット（○○システム）に掲載し、従業員がいつでも閲覧可能としています。</t>
    <rPh sb="80" eb="81">
      <t>ムネ</t>
    </rPh>
    <rPh sb="85" eb="89">
      <t>ボシュウシリョウ</t>
    </rPh>
    <rPh sb="89" eb="93">
      <t>カンリジョウキョウ</t>
    </rPh>
    <rPh sb="93" eb="96">
      <t>ホウコクショ</t>
    </rPh>
    <rPh sb="110" eb="112">
      <t>トウガイ</t>
    </rPh>
    <rPh sb="136" eb="139">
      <t>ジュウギョウイン</t>
    </rPh>
    <phoneticPr fontId="10"/>
  </si>
  <si>
    <t>●.各社使用帳票一覧
●.募集資料管理状況報告書
●.イントラネット画面コピー</t>
    <rPh sb="2" eb="4">
      <t>カクシャ</t>
    </rPh>
    <rPh sb="4" eb="8">
      <t>シヨウチョウヒョウ</t>
    </rPh>
    <rPh sb="8" eb="10">
      <t>イチラン</t>
    </rPh>
    <rPh sb="13" eb="17">
      <t>ボシュウシリョウ</t>
    </rPh>
    <rPh sb="17" eb="21">
      <t>カンリジョウキョウ</t>
    </rPh>
    <rPh sb="21" eb="24">
      <t>ホウコクショ</t>
    </rPh>
    <rPh sb="34" eb="36">
      <t>ガメン</t>
    </rPh>
    <phoneticPr fontId="10"/>
  </si>
  <si>
    <t>勧誘方針について、左記事項を含んだ内容をホームページ（https://www/・・・）に掲載、加えて、全拠点で掲示しています。</t>
    <rPh sb="47" eb="48">
      <t>クワ</t>
    </rPh>
    <phoneticPr fontId="10"/>
  </si>
  <si>
    <t>・https://www/・・・</t>
    <phoneticPr fontId="10"/>
  </si>
  <si>
    <t>「○○代理店お客さま本位の業務運営方針」を策定、ホームページに掲載しています。</t>
  </si>
  <si>
    <t>「○○代理店お客さま本位の業務運営方針」を策定、全拠点で掲示しています。</t>
    <phoneticPr fontId="10"/>
  </si>
  <si>
    <t>2024-削除1</t>
    <rPh sb="5" eb="7">
      <t>サクジョ</t>
    </rPh>
    <phoneticPr fontId="19"/>
  </si>
  <si>
    <t>2023-189</t>
  </si>
  <si>
    <t>募集人教育の責任者を明確にしている</t>
    <phoneticPr fontId="10"/>
  </si>
  <si>
    <t>以下について、詳細説明欄の記載及び証跡資料「○○資料」P○により確認できた
・募集人教育の責任者（教育責任者）の部署・役職・氏名</t>
    <rPh sb="56" eb="58">
      <t>ブショ</t>
    </rPh>
    <rPh sb="59" eb="61">
      <t>ヤクショク</t>
    </rPh>
    <rPh sb="62" eb="64">
      <t>シメイ</t>
    </rPh>
    <phoneticPr fontId="2"/>
  </si>
  <si>
    <t>以下について、詳細説明欄の記載及び証跡資料「○○資料」P○により確認できた
・募集人教育の責任者（教育責任者）の部署・役職・氏名</t>
    <rPh sb="56" eb="58">
      <t>ブショ</t>
    </rPh>
    <rPh sb="59" eb="61">
      <t>ヤクショク</t>
    </rPh>
    <rPh sb="62" eb="64">
      <t>シメイ</t>
    </rPh>
    <phoneticPr fontId="10"/>
  </si>
  <si>
    <t>No.51</t>
  </si>
  <si>
    <t>Ⅰ-318行</t>
  </si>
  <si>
    <t xml:space="preserve">53 </t>
  </si>
  <si>
    <r>
      <t>継続教育制度に関して、年に1回以上、募集人全員</t>
    </r>
    <r>
      <rPr>
        <sz val="11"/>
        <color rgb="FFFF0000"/>
        <rFont val="Meiryo UI"/>
        <family val="3"/>
        <charset val="128"/>
      </rPr>
      <t>（※）</t>
    </r>
    <r>
      <rPr>
        <sz val="11"/>
        <color theme="1"/>
        <rFont val="Meiryo UI"/>
        <family val="3"/>
        <charset val="128"/>
      </rPr>
      <t>が研修を受講している</t>
    </r>
    <r>
      <rPr>
        <sz val="11"/>
        <color theme="1"/>
        <rFont val="Meiryo UI"/>
        <family val="3"/>
        <charset val="128"/>
      </rPr>
      <t xml:space="preserve">
</t>
    </r>
    <r>
      <rPr>
        <sz val="11"/>
        <color rgb="FFFF0000"/>
        <rFont val="Meiryo UI"/>
        <family val="3"/>
        <charset val="128"/>
      </rPr>
      <t>※募集人全員＝自社において募集活動に従事する者全員（雇用形態や常勤・非常勤の別は問わない）</t>
    </r>
    <rPh sb="38" eb="41">
      <t>ボシュウニン</t>
    </rPh>
    <rPh sb="41" eb="43">
      <t>ゼンイン</t>
    </rPh>
    <rPh sb="59" eb="60">
      <t>モノ</t>
    </rPh>
    <rPh sb="65" eb="67">
      <t>ケイタイ</t>
    </rPh>
    <rPh sb="75" eb="76">
      <t>ベツ</t>
    </rPh>
    <phoneticPr fontId="10"/>
  </si>
  <si>
    <t>以下について、詳細説明欄の記載及び証跡資料「○○資料」P○により確認できた
・全募集人がもれなく継続教育を受講していること</t>
    <phoneticPr fontId="2"/>
  </si>
  <si>
    <t>以下について、詳細説明欄の記載及び証跡資料「○○資料」P○により確認できた
・全募集人がもれなく継続教育を受講していること</t>
  </si>
  <si>
    <t>拠点内において拠点長により日々、および週１回のミーティング時等に募集状況の確認、指導を行なっています。</t>
  </si>
  <si>
    <t>●.週次ミーティング議事録</t>
    <rPh sb="2" eb="4">
      <t>シュウジ</t>
    </rPh>
    <rPh sb="10" eb="13">
      <t>ギジロク</t>
    </rPh>
    <phoneticPr fontId="10"/>
  </si>
  <si>
    <r>
      <rPr>
        <sz val="11"/>
        <color rgb="FFFF0000"/>
        <rFont val="Meiryo UI"/>
        <family val="3"/>
        <charset val="128"/>
      </rPr>
      <t>保険募集等業務全般に関し、</t>
    </r>
    <r>
      <rPr>
        <sz val="11"/>
        <rFont val="Meiryo UI"/>
        <family val="3"/>
        <charset val="128"/>
      </rPr>
      <t>年間の教育計画がある</t>
    </r>
    <r>
      <rPr>
        <sz val="11"/>
        <color rgb="FFFF0000"/>
        <rFont val="Meiryo UI"/>
        <family val="3"/>
        <charset val="128"/>
      </rPr>
      <t>（ただし、個人情報保護に関する教育計画は除く）</t>
    </r>
    <rPh sb="0" eb="2">
      <t>ホケン</t>
    </rPh>
    <rPh sb="2" eb="5">
      <t>ボシュウトウ</t>
    </rPh>
    <rPh sb="5" eb="7">
      <t>ギョウム</t>
    </rPh>
    <rPh sb="7" eb="9">
      <t>ゼンパン</t>
    </rPh>
    <rPh sb="10" eb="11">
      <t>カン</t>
    </rPh>
    <rPh sb="13" eb="15">
      <t>ネンカン</t>
    </rPh>
    <rPh sb="16" eb="18">
      <t>キョウイク</t>
    </rPh>
    <rPh sb="18" eb="20">
      <t>ケイカク</t>
    </rPh>
    <rPh sb="28" eb="30">
      <t>コジン</t>
    </rPh>
    <rPh sb="30" eb="32">
      <t>ジョウホウ</t>
    </rPh>
    <rPh sb="32" eb="34">
      <t>ホゴ</t>
    </rPh>
    <rPh sb="35" eb="36">
      <t>カン</t>
    </rPh>
    <rPh sb="38" eb="40">
      <t>キョウイク</t>
    </rPh>
    <rPh sb="40" eb="42">
      <t>ケイカク</t>
    </rPh>
    <rPh sb="43" eb="44">
      <t>ノゾ</t>
    </rPh>
    <phoneticPr fontId="17"/>
  </si>
  <si>
    <r>
      <t>以下について、詳細説明欄の記載及び証跡資料「○○資料」P○により確認できた
・</t>
    </r>
    <r>
      <rPr>
        <sz val="11"/>
        <color rgb="FFFF0000"/>
        <rFont val="Meiryo UI"/>
        <family val="3"/>
        <charset val="128"/>
      </rPr>
      <t>保険募集等業務全般に関し、</t>
    </r>
    <r>
      <rPr>
        <sz val="11"/>
        <rFont val="Meiryo UI"/>
        <family val="3"/>
        <charset val="128"/>
      </rPr>
      <t>当年度の年間の教育計画が示されていること</t>
    </r>
    <r>
      <rPr>
        <sz val="11"/>
        <color rgb="FFFF0000"/>
        <rFont val="Meiryo UI"/>
        <family val="3"/>
        <charset val="128"/>
      </rPr>
      <t>（ただし、個人情報保護に関する教育計画は除く）</t>
    </r>
    <phoneticPr fontId="10"/>
  </si>
  <si>
    <t>No.54・No.59に関する以下の取組みについて、詳細説明欄の記載及び証跡資料「○○資料」P○により確認できた
・個人の習熟状況を把握し、必要に応じて募集人に追加指導を行っていること</t>
    <rPh sb="12" eb="13">
      <t>カン</t>
    </rPh>
    <phoneticPr fontId="2"/>
  </si>
  <si>
    <t>No.54・No.59に関する以下の取組みについて、詳細説明欄の記載及び証跡資料「○○資料」P○により確認できた
・個人の習熟状況を把握し、必要に応じて募集人に追加指導を行っていること</t>
    <rPh sb="12" eb="13">
      <t>カン</t>
    </rPh>
    <phoneticPr fontId="10"/>
  </si>
  <si>
    <t>「●.保全対応マニュアル」のP〇に保全対応結果（受付・保険会社への取次等）を「●.お客様対応記録」に記録することを定めています。</t>
    <rPh sb="17" eb="19">
      <t>ホゼン</t>
    </rPh>
    <rPh sb="21" eb="23">
      <t>ケッカ</t>
    </rPh>
    <rPh sb="33" eb="35">
      <t>トリツギ</t>
    </rPh>
    <rPh sb="35" eb="36">
      <t>ナド</t>
    </rPh>
    <phoneticPr fontId="10"/>
  </si>
  <si>
    <t>●.保全対応マニュアル
●.お客様対応記録</t>
    <rPh sb="2" eb="6">
      <t>ホゼンタイオウ</t>
    </rPh>
    <rPh sb="15" eb="17">
      <t>キャクサマ</t>
    </rPh>
    <rPh sb="17" eb="21">
      <t>タイオウキロク</t>
    </rPh>
    <phoneticPr fontId="10"/>
  </si>
  <si>
    <t>顧客管理システムで管理しています。「●.保全対応確認票」を使用して毎月１回進捗状況を拠点長と本社事務部門両方で確認、対応漏れが発生しないよう確認しています（「●.顧客管理システム画面コピー」）。</t>
    <rPh sb="20" eb="24">
      <t>ホゼンタイオウ</t>
    </rPh>
    <rPh sb="24" eb="27">
      <t>カクニンヒョウ</t>
    </rPh>
    <rPh sb="29" eb="31">
      <t>シヨウ</t>
    </rPh>
    <phoneticPr fontId="10"/>
  </si>
  <si>
    <t>●.顧客管理システム画面コピー
●.保全対応確認票</t>
    <rPh sb="2" eb="4">
      <t>コキャク</t>
    </rPh>
    <rPh sb="4" eb="6">
      <t>カンリ</t>
    </rPh>
    <rPh sb="10" eb="12">
      <t>ガメン</t>
    </rPh>
    <rPh sb="18" eb="22">
      <t>ホゼンタイオウ</t>
    </rPh>
    <rPh sb="22" eb="25">
      <t>カクニンヒョウ</t>
    </rPh>
    <phoneticPr fontId="10"/>
  </si>
  <si>
    <t>「●.保全対応マニュアル」のP〇「アフターフォロー」に高齢者、障がい者に対する保全対応については、相手の反応を確認・配慮した対応（ゆっくり話す、声の大きさに配慮、筆談の準備等）による分かりやすいコミュニケーション手段で行うように記載し、徹底しています。
実施状況は、「●.お客様対応記録」に記録されている内容を本社事務部門がモニタリングしています。</t>
    <rPh sb="78" eb="80">
      <t>ハイリョ</t>
    </rPh>
    <rPh sb="86" eb="87">
      <t>ナド</t>
    </rPh>
    <rPh sb="91" eb="92">
      <t>ワ</t>
    </rPh>
    <phoneticPr fontId="10"/>
  </si>
  <si>
    <t>以下について、詳細説明欄の記載及び証跡資料により確認できた
・保全活動を行う際の高齢者やお客さまの属性（行為能力や意思能力）にあわせた対応のルール化については、「○○資料」P○を確認
・ルール化した高齢者対応が実践されていることは、「○○資料」を確認</t>
    <rPh sb="73" eb="74">
      <t>カ</t>
    </rPh>
    <rPh sb="123" eb="125">
      <t>カクニン</t>
    </rPh>
    <phoneticPr fontId="2"/>
  </si>
  <si>
    <t>以下について、詳細説明欄の記載及び証跡資料により確認できた
・保全活動を行う際の高齢者やお客さまの属性（行為能力や意思能力）にあわせた対応のルール化については、「○○資料」P○を確認
・ルール化した高齢者対応が実践されていることは、「○○資料」を確認</t>
    <rPh sb="73" eb="74">
      <t>カ</t>
    </rPh>
    <rPh sb="123" eb="125">
      <t>カクニン</t>
    </rPh>
    <phoneticPr fontId="10"/>
  </si>
  <si>
    <t>保全対応および未収・失効対応に関し、実施すべき事項（No.63～66の内容）を募集人に徹底（年１回以上の研修実施等）している</t>
    <rPh sb="46" eb="47">
      <t>ネン</t>
    </rPh>
    <rPh sb="48" eb="51">
      <t>カイイジョウ</t>
    </rPh>
    <rPh sb="52" eb="54">
      <t>ケンシュウ</t>
    </rPh>
    <rPh sb="54" eb="56">
      <t>ジッシ</t>
    </rPh>
    <rPh sb="56" eb="57">
      <t>ナド</t>
    </rPh>
    <phoneticPr fontId="10"/>
  </si>
  <si>
    <t>No.63-2の保全対応状況確認を行う主体が、営業部門からの独立性を確保した担当部門・担当者である</t>
    <phoneticPr fontId="10"/>
  </si>
  <si>
    <t>以下について、詳細説明欄の記載及び証跡資料により確認できた
・保全対応状況について、営業部門から独立した担当部門・担当者による確認が行われていることは、「○○資料」を確認
・No.63－２の設問を達成している</t>
    <phoneticPr fontId="2"/>
  </si>
  <si>
    <t>以下について、詳細説明欄の記載及び証跡資料により確認できた
・保全対応状況について、営業部門から独立した担当部門・担当者による確認が行われていることは、「○○資料」を確認
・No.63－２の設問を達成している</t>
  </si>
  <si>
    <t>以下について、詳細説明欄の記載及び証跡資料により確認できた
・経営層が出席する会議等で保全対応状況を共有し、必要に応じてモニタリング方法を改善していることは、「○○資料」を確認
・No.68の設問を達成している</t>
    <phoneticPr fontId="2"/>
  </si>
  <si>
    <t>以下について、詳細説明欄の記載及び証跡資料により確認できた
・経営層が出席する会議等で保全対応状況を共有し、必要に応じてモニタリング方法を改善していることは、「○○資料」を確認
・No.68の設問を達成している</t>
  </si>
  <si>
    <t>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・No.64-2の設問を達成している</t>
    <rPh sb="90" eb="91">
      <t>オコナ</t>
    </rPh>
    <phoneticPr fontId="2"/>
  </si>
  <si>
    <t>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・No.64-2の設問を達成している</t>
    <rPh sb="90" eb="91">
      <t>オコナ</t>
    </rPh>
    <phoneticPr fontId="10"/>
  </si>
  <si>
    <t>以下について、詳細説明欄の記載及び証跡資料により確認できた
・失効（未収解除を含む）・未収防止のための取組みについて、効果的に取組みが行われているかモニタリングをしていることは、「○○資料」を確認
・モニタリングの結果を踏まえた取組みの振返りを行っていることは、「○○資料」を確認
・振返りの結果、取組み内容に改善が必要であると判断した場合は改善策を講じていることは、「○○資料」を確認
・No.64-2およびNo.65-2の設問を達成している</t>
    <phoneticPr fontId="2"/>
  </si>
  <si>
    <t>以下について、詳細説明欄の記載及び証跡資料により確認できた
・失効（未収解除を含む）・未収防止のための取組みについて、効果的に取組みが行われているかモニタリングをしていることは、「○○資料」を確認
・モニタリングの結果を踏まえた取組みの振返りを行っていることは、「○○資料」を確認
・振返りの結果、取組み内容に改善が必要であると判断した場合は改善策を講じていることは、「○○資料」を確認
・No.64-2およびNo.65-2の設問を達成している</t>
  </si>
  <si>
    <r>
      <t>以下について、詳細説明欄の記載及び証跡資料により確認できた
・苦情について申出内容や対応履歴を記録していることは、「○○資料」を確認
・担当者</t>
    </r>
    <r>
      <rPr>
        <sz val="11"/>
        <color rgb="FFFF0000"/>
        <rFont val="Meiryo UI"/>
        <family val="3"/>
        <charset val="128"/>
      </rPr>
      <t>まかせ</t>
    </r>
    <r>
      <rPr>
        <sz val="11"/>
        <rFont val="Meiryo UI"/>
        <family val="3"/>
        <charset val="128"/>
      </rPr>
      <t>ではなく、組織として苦情の申出内容・対応履歴の記録に基づき、対応もれが発生しない仕組みがあることは、「○○資料」P○を確認</t>
    </r>
    <rPh sb="68" eb="71">
      <t>タントウシャ</t>
    </rPh>
    <rPh sb="79" eb="81">
      <t>ソシキ</t>
    </rPh>
    <phoneticPr fontId="10"/>
  </si>
  <si>
    <t>半期ごとに苦情発生レポートを経営会議で確認し、「コンプライアンス重点項目」を決定、社内に共有しています（「●.経営会議資料」）。
また、事例の共有については、適宜業務管理部より「●.コンプライアンスニュース」を作成、配信し、拠点内で共有しています。</t>
    <phoneticPr fontId="10"/>
  </si>
  <si>
    <t>●.経営会議資料
●.コンプライアンスニュース</t>
    <rPh sb="2" eb="8">
      <t>ケイエイカイギシリョウ</t>
    </rPh>
    <phoneticPr fontId="10"/>
  </si>
  <si>
    <t>苦情管理に関し、実施すべき事項（No.74 ～79の内容）を募集人に徹底（年１回以上の研修実施等）している</t>
    <rPh sb="37" eb="38">
      <t>ネン</t>
    </rPh>
    <rPh sb="39" eb="42">
      <t>カイイジョウ</t>
    </rPh>
    <rPh sb="43" eb="45">
      <t>ケンシュウ</t>
    </rPh>
    <rPh sb="45" eb="47">
      <t>ジッシ</t>
    </rPh>
    <rPh sb="47" eb="48">
      <t>ナド</t>
    </rPh>
    <phoneticPr fontId="10"/>
  </si>
  <si>
    <t>半期ごとに分析の結果を全体会議でフィードバックしています。拠点毎に継続率が弊社基準以下の数値の場合は、担当役員を通し、それぞれ改善策を策定、指導を実施しています（「●.全体会議資料」）。</t>
    <phoneticPr fontId="10"/>
  </si>
  <si>
    <t>●.全体会議資料</t>
    <rPh sb="2" eb="6">
      <t>ゼンタイカイギ</t>
    </rPh>
    <rPh sb="6" eb="8">
      <t>シリョウ</t>
    </rPh>
    <phoneticPr fontId="10"/>
  </si>
  <si>
    <t>「●.顧客情報管理規程」のP〇「個人情報とは」に定義を記載しています。
【記載の注意事項】
具体的には、「業務品質評価基準ガイドライン」に記載された各種条件を満たすことが必要です。</t>
    <phoneticPr fontId="10"/>
  </si>
  <si>
    <t>●.顧客情報管理規程</t>
    <rPh sb="2" eb="6">
      <t>コキャクジョウホウ</t>
    </rPh>
    <rPh sb="6" eb="10">
      <t>カンリキテイ</t>
    </rPh>
    <phoneticPr fontId="10"/>
  </si>
  <si>
    <t>「●.顧客情報管理規程」のP○第○条「個人情報の開示」に記載しています。
【記載の注意事項】
具体的には、「業務品質評価基準ガイドライン」に記載された各種条件を満たすことが必要です。</t>
    <phoneticPr fontId="10"/>
  </si>
  <si>
    <t>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上記４点につき「○○資料」P○を確認</t>
    <rPh sb="191" eb="193">
      <t>ジョウキ</t>
    </rPh>
    <rPh sb="194" eb="195">
      <t>テン</t>
    </rPh>
    <phoneticPr fontId="2"/>
  </si>
  <si>
    <t>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上記４点につき「○○資料」P○を確認</t>
    <rPh sb="191" eb="193">
      <t>ジョウキ</t>
    </rPh>
    <rPh sb="194" eb="195">
      <t>テン</t>
    </rPh>
    <phoneticPr fontId="10"/>
  </si>
  <si>
    <t>「●.顧客情報管理規程」のP○第○条「外部委託先管理」に記載しています。「●.委託先チェックリスト」を用いて管理・監督を行っております。
【記載の注意事項】
具体的には、「業務品質評価基準ガイドライン」に記載された各種条件を満たすことが必要です。</t>
    <rPh sb="15" eb="16">
      <t>ダイ</t>
    </rPh>
    <rPh sb="17" eb="18">
      <t>ジョウ</t>
    </rPh>
    <phoneticPr fontId="10"/>
  </si>
  <si>
    <t>以下について、詳細説明欄の記載及び証跡資料「○○資料」P○により確認できた
・個人データの取扱いにおける各段階に応じた「組織的安全管理措置」、「人的安全管理措置」及び「技術的安全管理措置」について</t>
    <phoneticPr fontId="2"/>
  </si>
  <si>
    <t>以下について、詳細説明欄の記載及び証跡資料「○○資料」P○により確認できた
・個人データの取扱いにおける各段階に応じた「組織的安全管理措置」、「人的安全管理措置」及び「技術的安全管理措置」について</t>
  </si>
  <si>
    <t>「●.顧客情報管理規程」のP○第○条に記載しています。</t>
    <rPh sb="15" eb="16">
      <t>ダイ</t>
    </rPh>
    <rPh sb="17" eb="18">
      <t>ジョウ</t>
    </rPh>
    <phoneticPr fontId="10"/>
  </si>
  <si>
    <t>「●.顧客情報管理規程」のP○第○条「情報の保存期間と廃棄」に記載しています。</t>
    <phoneticPr fontId="10"/>
  </si>
  <si>
    <r>
      <t xml:space="preserve">条項や該当ページ
</t>
    </r>
    <r>
      <rPr>
        <sz val="11"/>
        <color rgb="FFC00000"/>
        <rFont val="Meiryo UI"/>
        <family val="3"/>
        <charset val="128"/>
      </rPr>
      <t>システム制御の有無</t>
    </r>
    <rPh sb="13" eb="15">
      <t>セイギョ</t>
    </rPh>
    <rPh sb="16" eb="18">
      <t>ウム</t>
    </rPh>
    <phoneticPr fontId="2"/>
  </si>
  <si>
    <t>■外部記憶媒体の利用が可能な場合
以下について、詳細説明欄の記載及び証跡資料により確認できた
・原則、利用不可であることは、「○○資料」P○を確認
・持ち出し管理台帳による管理や上司あて承諾申請等、代理店として外部記憶媒体による持ち出し状況が管理できる仕組みは、「○○資料」P○を確認
【または】
■外部記憶媒体の利用が不可な場合
以下について、詳細説明欄の記載及び証跡資料により確認できた
・外部記憶媒体を利用する際の申請手続きは、「○○資料」P○を確認
・持ち出し管理台帳による管理や上司あて承諾申請等、代理店として外部記憶媒体による持ち出し状況が管理できる仕組みは、「○○資料」P○を確認
（「対象外」の場合）
外部記憶媒体の利用をシステム制御しており、特認利用も認めていないことは、詳細説明欄を確認</t>
    <rPh sb="301" eb="304">
      <t>タイショウガイ</t>
    </rPh>
    <rPh sb="317" eb="319">
      <t>リヨウ</t>
    </rPh>
    <rPh sb="324" eb="326">
      <t>セイギョ</t>
    </rPh>
    <rPh sb="331" eb="333">
      <t>トクニン</t>
    </rPh>
    <rPh sb="333" eb="335">
      <t>リヨウ</t>
    </rPh>
    <rPh sb="336" eb="337">
      <t>ミト</t>
    </rPh>
    <rPh sb="346" eb="348">
      <t>ショウサイ</t>
    </rPh>
    <rPh sb="348" eb="350">
      <t>セツメイ</t>
    </rPh>
    <rPh sb="350" eb="351">
      <t>ラン</t>
    </rPh>
    <rPh sb="352" eb="354">
      <t>カクニン</t>
    </rPh>
    <phoneticPr fontId="10"/>
  </si>
  <si>
    <t>条項や該当ページ
システム制御の有無</t>
    <rPh sb="13" eb="15">
      <t>セイギョ</t>
    </rPh>
    <rPh sb="16" eb="18">
      <t>ウム</t>
    </rPh>
    <phoneticPr fontId="2"/>
  </si>
  <si>
    <t>「●.情報セキュリティマニュアル」のP〇「社外ネットワークの利用」に会社管理下に無い無線LANネットワークへの接続禁止を記載しています。</t>
    <phoneticPr fontId="10"/>
  </si>
  <si>
    <t>●.情報セキュリティマニュアル</t>
    <rPh sb="2" eb="4">
      <t>ジョウホウ</t>
    </rPh>
    <phoneticPr fontId="10"/>
  </si>
  <si>
    <t>「●.個人データ管理台帳」を用いて、部署毎に決められた担当者が管理をしています。
また、毎年４月コンプライアンス部にて管理台帳の棚卸を指示しています（「●.棚卸指示メール」）。</t>
    <rPh sb="64" eb="66">
      <t>タナオロシ</t>
    </rPh>
    <rPh sb="67" eb="69">
      <t>シジ</t>
    </rPh>
    <rPh sb="78" eb="80">
      <t>タナオロシ</t>
    </rPh>
    <rPh sb="80" eb="82">
      <t>シジ</t>
    </rPh>
    <phoneticPr fontId="10"/>
  </si>
  <si>
    <t>●.個人データ管理台帳
●.棚卸指示メール</t>
    <rPh sb="2" eb="4">
      <t>コジン</t>
    </rPh>
    <rPh sb="7" eb="11">
      <t>カンリダイチョウ</t>
    </rPh>
    <rPh sb="14" eb="16">
      <t>タナオロシ</t>
    </rPh>
    <rPh sb="16" eb="18">
      <t>シジ</t>
    </rPh>
    <phoneticPr fontId="10"/>
  </si>
  <si>
    <r>
      <t>以下の事項を行っている</t>
    </r>
    <r>
      <rPr>
        <sz val="11"/>
        <color rgb="FFFF0000"/>
        <rFont val="Meiryo UI"/>
        <family val="3"/>
        <charset val="128"/>
      </rPr>
      <t xml:space="preserve">
</t>
    </r>
    <r>
      <rPr>
        <sz val="11"/>
        <color rgb="FF0000FF"/>
        <rFont val="Meiryo UI"/>
        <family val="3"/>
        <charset val="128"/>
      </rPr>
      <t>※全て「1.はい」であれば達成</t>
    </r>
    <phoneticPr fontId="10"/>
  </si>
  <si>
    <r>
      <t>個人情報保護に関し、実施すべき事項（設問No.</t>
    </r>
    <r>
      <rPr>
        <sz val="11"/>
        <color rgb="FFFF0000"/>
        <rFont val="Meiryo UI"/>
        <family val="3"/>
        <charset val="128"/>
      </rPr>
      <t>90～124</t>
    </r>
    <r>
      <rPr>
        <sz val="11"/>
        <color theme="1"/>
        <rFont val="Meiryo UI"/>
        <family val="3"/>
        <charset val="128"/>
      </rPr>
      <t>の内容）を全従業員に徹底（年１回以上の研修実施等）している</t>
    </r>
    <rPh sb="0" eb="4">
      <t>コジンジョウホウ</t>
    </rPh>
    <rPh sb="4" eb="6">
      <t>ホゴ</t>
    </rPh>
    <rPh sb="7" eb="8">
      <t>カン</t>
    </rPh>
    <rPh sb="10" eb="12">
      <t>ジッシ</t>
    </rPh>
    <rPh sb="15" eb="17">
      <t>ジコウ</t>
    </rPh>
    <rPh sb="39" eb="41">
      <t>テッテイ</t>
    </rPh>
    <phoneticPr fontId="10"/>
  </si>
  <si>
    <t>以下について、詳細説明欄の記載及び証跡資料により確認できた
・明らかに教育項目と教育内容が不足していないことは、「○○資料」を確認
・業員全員に対して教育を行っていることは、「○○資料」および詳細説明欄の記載にて確認</t>
    <rPh sb="31" eb="32">
      <t>アキ</t>
    </rPh>
    <rPh sb="35" eb="37">
      <t>キョウイク</t>
    </rPh>
    <rPh sb="37" eb="39">
      <t>コウモク</t>
    </rPh>
    <rPh sb="96" eb="98">
      <t>ショウサイ</t>
    </rPh>
    <rPh sb="98" eb="100">
      <t>セツメイ</t>
    </rPh>
    <rPh sb="100" eb="101">
      <t>ラン</t>
    </rPh>
    <rPh sb="102" eb="104">
      <t>キサイ</t>
    </rPh>
    <rPh sb="106" eb="108">
      <t>カクニン</t>
    </rPh>
    <phoneticPr fontId="2"/>
  </si>
  <si>
    <t>以下について、詳細説明欄の記載及び証跡資料により確認できた
・明らかに教育項目と教育内容が不足していないことは、「○○資料」を確認
・業員全員に対して教育を行っていることは、「○○資料」および詳細説明欄の記載にて確認</t>
    <rPh sb="31" eb="32">
      <t>アキ</t>
    </rPh>
    <rPh sb="35" eb="37">
      <t>キョウイク</t>
    </rPh>
    <rPh sb="37" eb="39">
      <t>コウモク</t>
    </rPh>
    <rPh sb="96" eb="98">
      <t>ショウサイ</t>
    </rPh>
    <rPh sb="98" eb="100">
      <t>セツメイ</t>
    </rPh>
    <rPh sb="100" eb="101">
      <t>ラン</t>
    </rPh>
    <rPh sb="102" eb="104">
      <t>キサイ</t>
    </rPh>
    <rPh sb="106" eb="108">
      <t>カクニン</t>
    </rPh>
    <phoneticPr fontId="10"/>
  </si>
  <si>
    <r>
      <rPr>
        <sz val="11"/>
        <color rgb="FFFF0000"/>
        <rFont val="Meiryo UI"/>
        <family val="3"/>
        <charset val="128"/>
      </rPr>
      <t>個人情報保護に関し、</t>
    </r>
    <r>
      <rPr>
        <sz val="11"/>
        <color theme="1"/>
        <rFont val="Meiryo UI"/>
        <family val="3"/>
        <charset val="128"/>
      </rPr>
      <t>年間の教育計画を策定し、教育計画通りに実行できている</t>
    </r>
    <rPh sb="10" eb="12">
      <t>ネンカン</t>
    </rPh>
    <rPh sb="13" eb="15">
      <t>キョウイク</t>
    </rPh>
    <rPh sb="15" eb="17">
      <t>ケイカク</t>
    </rPh>
    <rPh sb="18" eb="20">
      <t>サクテイ</t>
    </rPh>
    <rPh sb="22" eb="24">
      <t>キョウイク</t>
    </rPh>
    <rPh sb="24" eb="26">
      <t>ケイカク</t>
    </rPh>
    <rPh sb="26" eb="27">
      <t>ドオ</t>
    </rPh>
    <rPh sb="29" eb="31">
      <t>ジッコウ</t>
    </rPh>
    <phoneticPr fontId="10"/>
  </si>
  <si>
    <t>2024-削除2</t>
    <rPh sb="5" eb="7">
      <t>サクジョ</t>
    </rPh>
    <phoneticPr fontId="19"/>
  </si>
  <si>
    <t>2023-277</t>
  </si>
  <si>
    <t>Ⅲ-71行</t>
  </si>
  <si>
    <r>
      <t xml:space="preserve">外部記憶媒体の使用を一時的に許可した場合は、本社システム担当部門・システム担当者が動作を監視する仕組みが整備されている
</t>
    </r>
    <r>
      <rPr>
        <sz val="11"/>
        <color rgb="FFFF0000"/>
        <rFont val="Meiryo UI"/>
        <family val="3"/>
        <charset val="128"/>
      </rPr>
      <t>※外部記憶媒体の利用をシステム制御で不可としており、特認利用も認めていない場合は「3.対象外」を選択</t>
    </r>
    <rPh sb="22" eb="24">
      <t>ホンシャ</t>
    </rPh>
    <rPh sb="28" eb="30">
      <t>タントウ</t>
    </rPh>
    <rPh sb="30" eb="32">
      <t>ブモン</t>
    </rPh>
    <rPh sb="37" eb="40">
      <t>タントウシャ</t>
    </rPh>
    <phoneticPr fontId="10"/>
  </si>
  <si>
    <t>以下について、詳細説明欄の記載及び証跡資料により確認できた
・従業員が外部記憶媒体を利用する際のルールは、「○○資料」P○を確認
・外部記憶媒体を利用していることのログが取れていることは、「○○資料」を確認
※「対象外」の場合
・外部記憶媒体の利用をシステム制御で不可としており、特認利用も認めていないことは「〇〇資料」Ｐ〇を確認</t>
    <rPh sb="62" eb="64">
      <t>カクニン</t>
    </rPh>
    <rPh sb="106" eb="109">
      <t>タイショウガイ</t>
    </rPh>
    <rPh sb="111" eb="113">
      <t>バアイ</t>
    </rPh>
    <rPh sb="157" eb="159">
      <t>シリョウ</t>
    </rPh>
    <rPh sb="163" eb="165">
      <t>カクニン</t>
    </rPh>
    <phoneticPr fontId="10"/>
  </si>
  <si>
    <r>
      <t>以下について、詳細説明欄の記載及び証跡資料により確認できた
・従業員が外部記憶媒体を利用する際のルールは、「○○資料」P○を確認
・外部記憶媒体を利用していることのログが取れていることは、「○○資料」を確認</t>
    </r>
    <r>
      <rPr>
        <sz val="11"/>
        <color rgb="FFFF0000"/>
        <rFont val="Meiryo UI"/>
        <family val="3"/>
        <charset val="128"/>
      </rPr>
      <t xml:space="preserve">
※「対象外」の場合
・外部記憶媒体の利用をシステム制御で不可としており、特認利用も認めていないことは「〇〇資料」Ｐ〇を確認</t>
    </r>
    <rPh sb="62" eb="64">
      <t>カクニン</t>
    </rPh>
    <phoneticPr fontId="10"/>
  </si>
  <si>
    <t>108-3</t>
  </si>
  <si>
    <t>業務部が部署・役職に応じ個人情報データへのアクセス範囲を管理し、〇〇システムにて権限付与された社員以外はアクセスできないようにしています。</t>
  </si>
  <si>
    <t>●.○○システム仕様書
●.ID管理一覧表</t>
    <rPh sb="8" eb="11">
      <t>シヨウショ</t>
    </rPh>
    <rPh sb="16" eb="18">
      <t>カンリ</t>
    </rPh>
    <rPh sb="18" eb="21">
      <t>イチランヒョウ</t>
    </rPh>
    <phoneticPr fontId="10"/>
  </si>
  <si>
    <t>顧客リストについては業務部が原則、拠点長のみにダウンロード権限を与えています。例外として、やむを得ない事情がある場合には、業務部に申請することで、一時的に権限を与えることがあります（「●.○○マニュアル」P〇）。</t>
    <rPh sb="39" eb="41">
      <t>レイガイ</t>
    </rPh>
    <rPh sb="48" eb="49">
      <t>エ</t>
    </rPh>
    <rPh sb="51" eb="53">
      <t>ジジョウ</t>
    </rPh>
    <rPh sb="56" eb="58">
      <t>バアイ</t>
    </rPh>
    <rPh sb="61" eb="63">
      <t>ギョウム</t>
    </rPh>
    <rPh sb="63" eb="64">
      <t>ブ</t>
    </rPh>
    <rPh sb="65" eb="67">
      <t>シンセイ</t>
    </rPh>
    <rPh sb="73" eb="76">
      <t>イチジテキ</t>
    </rPh>
    <rPh sb="77" eb="79">
      <t>ケンゲン</t>
    </rPh>
    <rPh sb="80" eb="81">
      <t>アタ</t>
    </rPh>
    <phoneticPr fontId="10"/>
  </si>
  <si>
    <t>●.○○マニュアル
●.ID管理一覧表</t>
    <phoneticPr fontId="10"/>
  </si>
  <si>
    <t>以下について、詳細説明欄の記載及び証跡資料「○○資料」P○により確認できた
・システム制御により定期的なパスワード変更がマストとなっていること【または】
・パスワード変更時期にシステム部門等からパスワード変更依頼を従業員に発信し、完了報告を受領する等、運用で定期的なパスワード変更を担保していること</t>
    <phoneticPr fontId="2"/>
  </si>
  <si>
    <t>以下について、詳細説明欄の記載及び証跡資料「○○資料」P○により確認できた
・システム制御により定期的なパスワード変更がマストとなっていること【または】
・パスワード変更時期にシステム部門等からパスワード変更依頼を従業員に発信し、完了報告を受領する等、運用で定期的なパスワード変更を担保していること</t>
  </si>
  <si>
    <r>
      <t>④複雑なパスワード（8文字以上</t>
    </r>
    <r>
      <rPr>
        <sz val="11"/>
        <color rgb="FFFF0000"/>
        <rFont val="Meiryo UI"/>
        <family val="3"/>
        <charset val="128"/>
      </rPr>
      <t>且つ</t>
    </r>
    <r>
      <rPr>
        <sz val="11"/>
        <color theme="1"/>
        <rFont val="Meiryo UI"/>
        <family val="3"/>
        <charset val="128"/>
      </rPr>
      <t>大文字・小文字・記号の混合等）を設定している</t>
    </r>
    <rPh sb="15" eb="16">
      <t>カ</t>
    </rPh>
    <phoneticPr fontId="10"/>
  </si>
  <si>
    <t>「●.情報セキュリティマニュアル」のP〇「PC端末の利用ルール」に個人所有電子機器は業務利用不可であることを記載しています。
当該ルールが徹底されているかは、毎月の自己点検および、年次の監査時に確認しています。</t>
    <rPh sb="63" eb="65">
      <t>トウガイ</t>
    </rPh>
    <rPh sb="69" eb="71">
      <t>テッテイ</t>
    </rPh>
    <rPh sb="90" eb="92">
      <t>ネンジ</t>
    </rPh>
    <phoneticPr fontId="10"/>
  </si>
  <si>
    <t>●.情報セキュリティマニュアル
●.自己点検表
●.業務監査報告書</t>
    <rPh sb="2" eb="4">
      <t>ジョウホウ</t>
    </rPh>
    <rPh sb="18" eb="23">
      <t>ジコテンケンヒョウ</t>
    </rPh>
    <rPh sb="26" eb="30">
      <t>ギョウムカンサ</t>
    </rPh>
    <rPh sb="30" eb="33">
      <t>ホウコクショ</t>
    </rPh>
    <phoneticPr fontId="10"/>
  </si>
  <si>
    <t>退職時に拠点長が「●.機器返却表」に基づき返却物の確認を行い、「●.機器返却表」と機器をシステム部が回収しています。</t>
    <rPh sb="11" eb="13">
      <t>キキ</t>
    </rPh>
    <rPh sb="13" eb="15">
      <t>ヘンキャク</t>
    </rPh>
    <rPh sb="15" eb="16">
      <t>ヒョウ</t>
    </rPh>
    <rPh sb="50" eb="52">
      <t>カイシュウ</t>
    </rPh>
    <phoneticPr fontId="10"/>
  </si>
  <si>
    <t>●.機器返却表</t>
    <rPh sb="2" eb="7">
      <t>キキヘンキャクヒョウ</t>
    </rPh>
    <phoneticPr fontId="10"/>
  </si>
  <si>
    <t>以下について、詳細説明欄の記載及び証跡資料により確認できた
・自社にて機器廃棄を行う際のデータ削除・廃棄の状況がわかる台帳が作成されていることは、「○○資料」を確認
・物理的に破壊している、またはデータシュレッダーによる処理など適切なデータ消去がされていることは、「○○資料」P○を確認
【または】
・廃棄業者に委託し、機器のデータ削除を証明できるものが残されていることは、「○○資料」を確認</t>
    <rPh sb="84" eb="87">
      <t>ブツリテキ</t>
    </rPh>
    <rPh sb="88" eb="90">
      <t>ハカイ</t>
    </rPh>
    <phoneticPr fontId="2"/>
  </si>
  <si>
    <t>以下について、詳細説明欄の記載及び証跡資料により確認できた
・自社にて機器廃棄を行う際のデータ削除・廃棄の状況がわかる台帳が作成されていることは、「○○資料」を確認
・物理的に破壊している、またはデータシュレッダーによる処理など適切なデータ消去がされていることは、「○○資料」P○を確認
【または】
・廃棄業者に委託し、機器のデータ削除を証明できるものが残されていることは、「○○資料」を確認</t>
    <rPh sb="84" eb="87">
      <t>ブツリテキ</t>
    </rPh>
    <rPh sb="88" eb="90">
      <t>ハカイ</t>
    </rPh>
    <phoneticPr fontId="10"/>
  </si>
  <si>
    <t>「〇〇システム」を使用し、Webメールでの送信及びWebメールサイトへのアクセスを制御しています。
また、「●.情報セキュリティマニュアル」のP〇「PC端末の利用ルール」に会社指定のメール以外の使用を禁止しています。</t>
    <rPh sb="41" eb="43">
      <t>セイギョ</t>
    </rPh>
    <phoneticPr fontId="10"/>
  </si>
  <si>
    <t>●.○○システム仕様書
●.情報セキュリティマニュアル</t>
  </si>
  <si>
    <t>メール管理システム「○○システム」を使用して、添付ファイル付きメールを送信する場合は一旦保留となり、管理者が承認後に送信、別途PWを送信する仕組みとなっています。</t>
    <phoneticPr fontId="10"/>
  </si>
  <si>
    <t>●.○○システム仕様書</t>
    <rPh sb="8" eb="11">
      <t>シヨウショ</t>
    </rPh>
    <phoneticPr fontId="10"/>
  </si>
  <si>
    <r>
      <t>全拠点が自己点検を定期的に実施し</t>
    </r>
    <r>
      <rPr>
        <sz val="11"/>
        <color rgb="FFFF0000"/>
        <rFont val="Meiryo UI"/>
        <family val="3"/>
        <charset val="128"/>
      </rPr>
      <t>、不備があった場合は改善を図っ</t>
    </r>
    <r>
      <rPr>
        <sz val="11"/>
        <color theme="1"/>
        <rFont val="Meiryo UI"/>
        <family val="3"/>
        <charset val="128"/>
      </rPr>
      <t>ている</t>
    </r>
    <rPh sb="17" eb="19">
      <t>フビ</t>
    </rPh>
    <rPh sb="23" eb="25">
      <t>バアイ</t>
    </rPh>
    <rPh sb="26" eb="28">
      <t>カイゼン</t>
    </rPh>
    <rPh sb="29" eb="30">
      <t>ハカ</t>
    </rPh>
    <phoneticPr fontId="10"/>
  </si>
  <si>
    <t>以下について、詳細説明欄の記載及び証跡資料により確認できた
・自己点検の実施結果が全拠点分あることは、「○○資料」を確認
・四半期に1回以上実施していることは、「○○資料」を確認</t>
    <phoneticPr fontId="2"/>
  </si>
  <si>
    <t>以下について、詳細説明欄の記載及び証跡資料により確認できた
・自己点検の実施結果が全拠点分あることは、「○○資料」を確認
・四半期に1回以上実施していることは、「○○資料」を確認</t>
  </si>
  <si>
    <t>監査部が全拠点に年1回監査を実施しています。
監査結果および改善策については「●.業務監査報告書」を作成し、経営層に報告。指摘がある場合は是正されるまで継続して報告しています（「●.経営会議資料」P○）。</t>
    <phoneticPr fontId="10"/>
  </si>
  <si>
    <r>
      <t xml:space="preserve">●.業務監査報告書
</t>
    </r>
    <r>
      <rPr>
        <sz val="11"/>
        <color theme="1"/>
        <rFont val="Meiryo UI"/>
        <family val="3"/>
        <charset val="128"/>
      </rPr>
      <t>●.経営会議資料</t>
    </r>
    <rPh sb="2" eb="6">
      <t>ギョウムカンサ</t>
    </rPh>
    <rPh sb="6" eb="9">
      <t>ホウコクショ</t>
    </rPh>
    <rPh sb="12" eb="18">
      <t>ケイエイカイギシリョウ</t>
    </rPh>
    <phoneticPr fontId="10"/>
  </si>
  <si>
    <t>バックアップシステムのロケーション</t>
    <phoneticPr fontId="10"/>
  </si>
  <si>
    <t>以下について、詳細説明欄の記載及び証跡資料「○○資料」P○により確認できた
・直近の事業報告書が事業年度経過後3カ月以内に本店を管轄する財務局に提出されていること（202■年■月■日に提出）</t>
  </si>
  <si>
    <t>以下について、詳細説明欄の記載及び証跡資料により確認できた
・保険契約の締結日が5年前のものが保存（５年間保存）されていることは、「○○資料」を確認
・保険契約の応当日が最新化（手数料の入金タイミング）されていることは、「○○資料」を確認
・全拠点に当該拠点の帳簿書類が保存されていることは、「○○資料」を確認 
【または】
・ファイルサーバや掲示板等の従業員が閲覧可能な場所に保存されていることは、「○○資料」を確認</t>
    <rPh sb="89" eb="92">
      <t>テスウリョウ</t>
    </rPh>
    <rPh sb="93" eb="95">
      <t>ニュウキン</t>
    </rPh>
    <phoneticPr fontId="10"/>
  </si>
  <si>
    <t>共同募集については、「●.○○マニュアル」P〇に記載し、このマニュアルに従って募集することを周知しています。
【記載の注意事項】
具体的には、「業務品質評価基準ガイドライン」に記載された各種条件を満たすことが必要です。</t>
    <phoneticPr fontId="10"/>
  </si>
  <si>
    <t>●.○○マニュアル</t>
  </si>
  <si>
    <r>
      <rPr>
        <sz val="11"/>
        <rFont val="Meiryo UI"/>
        <family val="3"/>
        <charset val="128"/>
      </rPr>
      <t>募集関連行為委託先の取組み状況についてのモニタリングについて、以下の事項を行っている</t>
    </r>
    <r>
      <rPr>
        <strike/>
        <sz val="11"/>
        <color rgb="FFFF0000"/>
        <rFont val="Meiryo UI"/>
        <family val="3"/>
        <charset val="128"/>
      </rPr>
      <t xml:space="preserve">
</t>
    </r>
    <r>
      <rPr>
        <sz val="11"/>
        <color rgb="FF0000FF"/>
        <rFont val="Meiryo UI"/>
        <family val="3"/>
        <charset val="128"/>
      </rPr>
      <t>※全て「1.はい」であれば達成</t>
    </r>
    <r>
      <rPr>
        <sz val="11"/>
        <color theme="1"/>
        <rFont val="游ゴシック"/>
        <family val="2"/>
        <charset val="128"/>
        <scheme val="minor"/>
      </rPr>
      <t/>
    </r>
    <phoneticPr fontId="10"/>
  </si>
  <si>
    <t>「●.委託業務実施状況報告書」にモニタリング項目を定めて実施しています。
【記載の注意事項】
具体的には、「業務品質評価基準ガイドライン」に記載された各種条件を満たすことが必要です。</t>
    <phoneticPr fontId="10"/>
  </si>
  <si>
    <t>●.委託業務実施状況報告書</t>
    <rPh sb="2" eb="6">
      <t>イタクギョウム</t>
    </rPh>
    <rPh sb="6" eb="10">
      <t>ジッシジョウキョウ</t>
    </rPh>
    <rPh sb="10" eb="13">
      <t>ホウコクショ</t>
    </rPh>
    <phoneticPr fontId="10"/>
  </si>
  <si>
    <t>年1回、原則4月に実施し、規程の項目に基づいた「●.委託業務実施状況報告書」をコンプライアンス部に提出することとしています。</t>
    <phoneticPr fontId="10"/>
  </si>
  <si>
    <t>●.委託業務実施状況報告書</t>
    <rPh sb="2" eb="4">
      <t>イタク</t>
    </rPh>
    <rPh sb="4" eb="6">
      <t>ギョウム</t>
    </rPh>
    <rPh sb="6" eb="8">
      <t>ジッシ</t>
    </rPh>
    <rPh sb="8" eb="10">
      <t>ジョウキョウ</t>
    </rPh>
    <rPh sb="10" eb="13">
      <t>ホウコクショ</t>
    </rPh>
    <phoneticPr fontId="10"/>
  </si>
  <si>
    <t>以下について、詳細説明欄の記載及び証跡資料「○○資料」P○により確認できた
・募集関連行為委託先よりチェックシート等を用いて、設問No.148-1において規程として定められた内容の報告を受領していること</t>
  </si>
  <si>
    <r>
      <rPr>
        <sz val="11"/>
        <rFont val="Meiryo UI"/>
        <family val="3"/>
        <charset val="128"/>
      </rPr>
      <t>募集関連行為の第三者への委託にあたり、以下の事項を行っている</t>
    </r>
    <r>
      <rPr>
        <sz val="11"/>
        <color rgb="FFFF0000"/>
        <rFont val="Meiryo UI"/>
        <family val="3"/>
        <charset val="128"/>
      </rPr>
      <t xml:space="preserve">
</t>
    </r>
    <r>
      <rPr>
        <sz val="11"/>
        <color rgb="FF0000FF"/>
        <rFont val="Meiryo UI"/>
        <family val="3"/>
        <charset val="128"/>
      </rPr>
      <t>※全て「1.はい」であれば達成</t>
    </r>
    <r>
      <rPr>
        <sz val="11"/>
        <color theme="1"/>
        <rFont val="游ゴシック"/>
        <family val="2"/>
        <charset val="128"/>
        <scheme val="minor"/>
      </rPr>
      <t/>
    </r>
    <rPh sb="7" eb="10">
      <t>ダイサンシャ</t>
    </rPh>
    <rPh sb="12" eb="14">
      <t>イタク</t>
    </rPh>
    <phoneticPr fontId="10"/>
  </si>
  <si>
    <t>㉕【該当社のみ】フランチャイズ契約時の対応（フランチャイザー）</t>
    <phoneticPr fontId="10"/>
  </si>
  <si>
    <t>【該当社のみ】
商号等の使用許諾に関する対応</t>
    <rPh sb="17" eb="18">
      <t>カン</t>
    </rPh>
    <rPh sb="20" eb="22">
      <t>タイオウ</t>
    </rPh>
    <phoneticPr fontId="10"/>
  </si>
  <si>
    <r>
      <t xml:space="preserve">以下について、詳細説明欄の記載及び証跡資料「○○資料」P○により確認できた
</t>
    </r>
    <r>
      <rPr>
        <sz val="11"/>
        <color rgb="FFFF0000"/>
        <rFont val="Meiryo UI"/>
        <family val="3"/>
        <charset val="128"/>
      </rPr>
      <t>・他代理店の商号を使用する場合に、別法人である旨、比較推奨販売方針の違い、商品ラインナップの違いを説明する旨が全て規定されていること
・他代理店の商号を使用する場合に、別法人である旨、比較推奨販売方針の違い、商品ラインナップの違いを漏れなく説明できる仕組みその他適切な措置を講じていること
・他代理店の商号を使用する場合に、別法人である旨、比較推奨販売方針の違い、商品ラインナップの違いについての説明を実施しているかについて定期的にモニタリングしていること
・モニタリング結果に基づいて、必要に応じ、相手方を指導・自らを是正し、改善状況を管理・記録していること</t>
    </r>
    <rPh sb="39" eb="43">
      <t>タダイリテン</t>
    </rPh>
    <rPh sb="63" eb="69">
      <t>ヒカクスイショウハンバイ</t>
    </rPh>
    <rPh sb="69" eb="71">
      <t>ホウシン</t>
    </rPh>
    <rPh sb="72" eb="73">
      <t>チガ</t>
    </rPh>
    <rPh sb="154" eb="155">
      <t>モ</t>
    </rPh>
    <rPh sb="163" eb="165">
      <t>シク</t>
    </rPh>
    <rPh sb="168" eb="169">
      <t>タ</t>
    </rPh>
    <rPh sb="169" eb="171">
      <t>テキセツ</t>
    </rPh>
    <rPh sb="172" eb="174">
      <t>ソチ</t>
    </rPh>
    <rPh sb="175" eb="176">
      <t>コウ</t>
    </rPh>
    <rPh sb="288" eb="291">
      <t>アイテガタ</t>
    </rPh>
    <rPh sb="295" eb="296">
      <t>ミズカ</t>
    </rPh>
    <rPh sb="298" eb="300">
      <t>ゼセイ</t>
    </rPh>
    <phoneticPr fontId="10"/>
  </si>
  <si>
    <t>2024-併合1</t>
    <rPh sb="5" eb="7">
      <t>ヘイゴウ</t>
    </rPh>
    <phoneticPr fontId="19"/>
  </si>
  <si>
    <t>2023-377</t>
  </si>
  <si>
    <t>以下について、詳細説明欄の記載及び証跡資料「○○資料」P○により確認できた
・フランチャイジーが別法人である旨や商品ラインナップの違いについての説明を実施しているかについて定期的にモニタリングしていること
・モニタリング結果に基づいて必要に応じ指導し、改善状況を管理・記録していること</t>
    <rPh sb="113" eb="114">
      <t>モト</t>
    </rPh>
    <rPh sb="117" eb="119">
      <t>ヒツヨウ</t>
    </rPh>
    <rPh sb="120" eb="121">
      <t>オウ</t>
    </rPh>
    <rPh sb="122" eb="124">
      <t>シドウ</t>
    </rPh>
    <rPh sb="126" eb="130">
      <t>カイゼンジョウキョウ</t>
    </rPh>
    <phoneticPr fontId="2"/>
  </si>
  <si>
    <t>以下について、詳細説明欄の記載及び証跡資料「○○資料」P○により確認できた
・フランチャイジーが別法人である旨や商品ラインナップの違いについての説明を実施しているかについて定期的にモニタリングしていること
・モニタリング結果に基づいて必要に応じ指導し、改善状況を管理・記録していること</t>
    <rPh sb="113" eb="114">
      <t>モト</t>
    </rPh>
    <rPh sb="117" eb="119">
      <t>ヒツヨウ</t>
    </rPh>
    <rPh sb="120" eb="121">
      <t>オウ</t>
    </rPh>
    <rPh sb="122" eb="124">
      <t>シドウ</t>
    </rPh>
    <rPh sb="126" eb="130">
      <t>カイゼンジョウキョウ</t>
    </rPh>
    <phoneticPr fontId="10"/>
  </si>
  <si>
    <t>No.162</t>
    <phoneticPr fontId="2"/>
  </si>
  <si>
    <t>Ⅳ-124行</t>
  </si>
  <si>
    <t>(2023-377)</t>
    <phoneticPr fontId="2"/>
  </si>
  <si>
    <t>150 150-5</t>
  </si>
  <si>
    <t>【該当社のみ】
商号等の使用許諾に関する対応</t>
    <phoneticPr fontId="2"/>
  </si>
  <si>
    <t>㉕【該当社のみ】商号等の使用許諾に関する対応 における貴社取組み［お客さまへアピールしたい取組み／募集人等従業者に好評な取組み］として認識しました。（［ ］内は判定時に不要文言を削除する）</t>
    <phoneticPr fontId="10"/>
  </si>
  <si>
    <t>㉕【該当社のみ】商号等の使用許諾に関する対応 における貴社取組み［お客さまへアピールしたい取組み／募集人等従業者に好評な取組み］として認識しました。（［ ］内は判定時に不要文言を削除する）</t>
    <phoneticPr fontId="2"/>
  </si>
  <si>
    <t>㉖【該当社のみ】フランチャイズ契約等（保険募集人指導事業）に関する対応</t>
  </si>
  <si>
    <t>【該当社のみ】
フランチャイズ契約等（保険募集人指導事業）に関する対応</t>
    <rPh sb="15" eb="17">
      <t>ケイヤク</t>
    </rPh>
    <phoneticPr fontId="2"/>
  </si>
  <si>
    <t>【該当社のみ】
フランチャイズ契約等（保険募集人指導事業）に関する対応</t>
    <phoneticPr fontId="10"/>
  </si>
  <si>
    <r>
      <t>モニタリングで指摘</t>
    </r>
    <r>
      <rPr>
        <sz val="11"/>
        <color rgb="FFFF0000"/>
        <rFont val="Meiryo UI"/>
        <family val="3"/>
        <charset val="128"/>
      </rPr>
      <t>した</t>
    </r>
    <r>
      <rPr>
        <sz val="11"/>
        <color theme="1"/>
        <rFont val="Meiryo UI"/>
        <family val="3"/>
        <charset val="128"/>
      </rPr>
      <t>事項に関して改善策を徴求しており、必要に応じて、フランチャイジーに対する教育・管理・指導、システムの提供内容の在り方を見直している</t>
    </r>
    <phoneticPr fontId="2"/>
  </si>
  <si>
    <r>
      <t>以下について、詳細説明欄の記載及び証跡資料により確認できた
・モニタリングで指摘</t>
    </r>
    <r>
      <rPr>
        <sz val="11"/>
        <color rgb="FFFF0000"/>
        <rFont val="Meiryo UI"/>
        <family val="3"/>
        <charset val="128"/>
      </rPr>
      <t>した</t>
    </r>
    <r>
      <rPr>
        <sz val="11"/>
        <color theme="1"/>
        <rFont val="Meiryo UI"/>
        <family val="3"/>
        <charset val="128"/>
      </rPr>
      <t>事項に関して改善策を徴求していることは、「○○資料」を確認
・必要に応じて、フランチャイジーに対する教育・管理・指導、システムの提供内容の在り方を見直していることは、「○○資料」を確認</t>
    </r>
    <phoneticPr fontId="10"/>
  </si>
  <si>
    <t>㉖【該当社のみ】フランチャイズ契約等（保険募集人指導事業）に関する対応</t>
    <phoneticPr fontId="10"/>
  </si>
  <si>
    <t>㉖【該当社のみ】フランチャイズ契約等（保険募集人指導事業）に関する対応 における貴社取組み［お客さまへアピールしたい取組み／募集人等従業者に好評な取組み］として認識しました。（［ ］内は判定時に不要文言を削除する）</t>
    <phoneticPr fontId="10"/>
  </si>
  <si>
    <r>
      <rPr>
        <sz val="11"/>
        <color rgb="FFFF0000"/>
        <rFont val="Meiryo UI"/>
        <family val="3"/>
        <charset val="128"/>
      </rPr>
      <t>㉖【該当社のみ】フランチャイズ契約等（保険募集人指導事業）に関する対応 における</t>
    </r>
    <r>
      <rPr>
        <sz val="11"/>
        <color theme="1"/>
        <rFont val="Meiryo UI"/>
        <family val="3"/>
        <charset val="128"/>
      </rPr>
      <t>貴社取組み［お客さまへアピールしたい取組み／募集人等従業者に好評な取組み］として認識しました。（［ ］内は判定時に不要文言を削除する）</t>
    </r>
    <phoneticPr fontId="2"/>
  </si>
  <si>
    <t>2024-併合2</t>
    <rPh sb="5" eb="7">
      <t>ヘイゴウ</t>
    </rPh>
    <phoneticPr fontId="19"/>
  </si>
  <si>
    <t>2023-385</t>
  </si>
  <si>
    <t>㉖【該当社のみ】フランチャイズ契約時の対応（フランチャイジー） に関する貴社取組み［お客さまへアピールしたい取組み／募集人等従業者に好評な取組み］として認識しました。（［ ］内は判定時に不要文言を削除する）</t>
    <phoneticPr fontId="2"/>
  </si>
  <si>
    <t>㉖【該当社のみ】フランチャイズ契約時の対応（フランチャイジー） に関する貴社取組み［お客さまへアピールしたい取組み／募集人等従業者に好評な取組み］として認識しました。（［ ］内は判定時に不要文言を削除する）</t>
  </si>
  <si>
    <t>No.166
下</t>
    <rPh sb="7" eb="8">
      <t>シタ</t>
    </rPh>
    <phoneticPr fontId="10"/>
  </si>
  <si>
    <t xml:space="preserve">
Ⅳ-146行
</t>
    <phoneticPr fontId="10"/>
  </si>
  <si>
    <t>(2023-385)</t>
    <phoneticPr fontId="2"/>
  </si>
  <si>
    <t xml:space="preserve">㉖EX </t>
  </si>
  <si>
    <t>業務管理責任者を定め、その職務内容を職務分掌規程「●.業務分掌明細表」のP〇「業務管理部項目」に記載しています。</t>
    <phoneticPr fontId="10"/>
  </si>
  <si>
    <t>●.業務分掌明細表</t>
    <rPh sb="2" eb="6">
      <t>ギョウムブンショウ</t>
    </rPh>
    <rPh sb="6" eb="9">
      <t>メイサイヒョウ</t>
    </rPh>
    <phoneticPr fontId="10"/>
  </si>
  <si>
    <t>以下について、詳細説明欄の記載及び証跡資料「○○資料」P○により確認できた
・募集人は募集可能日（※）まで募集できない旨
　※募集人登録完了日または委託元保険会社所定の登録後研修・商品研修の修了日の最も遅い日</t>
    <rPh sb="63" eb="71">
      <t>ボシュウニントウロクカンリョウビ</t>
    </rPh>
    <rPh sb="74" eb="77">
      <t>イタクモト</t>
    </rPh>
    <rPh sb="77" eb="81">
      <t>ホケンガイシャ</t>
    </rPh>
    <rPh sb="81" eb="83">
      <t>ショテイ</t>
    </rPh>
    <rPh sb="84" eb="89">
      <t>トウロクゴケンシュウ</t>
    </rPh>
    <rPh sb="90" eb="94">
      <t>ショウヒンケンシュウ</t>
    </rPh>
    <rPh sb="95" eb="97">
      <t>シュウリョウ</t>
    </rPh>
    <rPh sb="97" eb="98">
      <t>ヒ</t>
    </rPh>
    <rPh sb="99" eb="100">
      <t>モット</t>
    </rPh>
    <rPh sb="101" eb="102">
      <t>オソ</t>
    </rPh>
    <rPh sb="103" eb="104">
      <t>ヒ</t>
    </rPh>
    <phoneticPr fontId="2"/>
  </si>
  <si>
    <t>以下について、詳細説明欄の記載及び証跡資料「○○資料」P○により確認できた
・募集人は募集可能日（※）まで募集できない旨
　※募集人登録完了日または委託元保険会社所定の登録後研修・商品研修の修了日の最も遅い日</t>
    <rPh sb="63" eb="71">
      <t>ボシュウニントウロクカンリョウビ</t>
    </rPh>
    <rPh sb="74" eb="77">
      <t>イタクモト</t>
    </rPh>
    <rPh sb="77" eb="81">
      <t>ホケンガイシャ</t>
    </rPh>
    <rPh sb="81" eb="83">
      <t>ショテイ</t>
    </rPh>
    <rPh sb="84" eb="89">
      <t>トウロクゴケンシュウ</t>
    </rPh>
    <rPh sb="90" eb="94">
      <t>ショウヒンケンシュウ</t>
    </rPh>
    <rPh sb="95" eb="97">
      <t>シュウリョウ</t>
    </rPh>
    <rPh sb="97" eb="98">
      <t>ヒ</t>
    </rPh>
    <rPh sb="99" eb="100">
      <t>モット</t>
    </rPh>
    <rPh sb="101" eb="102">
      <t>オソ</t>
    </rPh>
    <rPh sb="103" eb="104">
      <t>ヒ</t>
    </rPh>
    <phoneticPr fontId="10"/>
  </si>
  <si>
    <t>以下について、詳細説明欄の記載及び証跡資料「○○資料」P○により確認できた
・募集可能日（※）を通知していること
　※募集人登録完了日または委託元保険会社所定の登録後研修・商品研修の修了日の最も遅い日</t>
    <phoneticPr fontId="2"/>
  </si>
  <si>
    <t>以下について、詳細説明欄の記載及び証跡資料「○○資料」P○により確認できた
・募集可能日（※）を通知していること
　※募集人登録完了日または委託元保険会社所定の登録後研修・商品研修の修了日の最も遅い日</t>
  </si>
  <si>
    <t>以下について、詳細説明欄の記載及び証跡資料「○○資料」P○により確認できた
・募集可能日（※）や販売可能な保険会社等が管理されていること
を通知していること
　※募集人登録完了日、および、委託元保険会社別の所定の登録後研修・商品研修の修了日</t>
    <rPh sb="101" eb="102">
      <t>ベツ</t>
    </rPh>
    <phoneticPr fontId="2"/>
  </si>
  <si>
    <t>以下について、詳細説明欄の記載及び証跡資料「○○資料」P○により確認できた
・募集可能日（※）や販売可能な保険会社等が管理されていること
を通知していること
　※募集人登録完了日、および、委託元保険会社別の所定の登録後研修・商品研修の修了日</t>
    <rPh sb="101" eb="102">
      <t>ベツ</t>
    </rPh>
    <phoneticPr fontId="10"/>
  </si>
  <si>
    <t>全募集人が使用人等の要件（※）を充足し、監査役等にも該当しない
※代理店から保険募集に関し適切な教育・管理・指導を受けていることに加えて、代理店の事務所に勤務し、かつ、代理店の指揮監督・命令のもとで保険募集を行う者（労働関係法規に基づく「雇用」「派遣」「出向」）</t>
    <phoneticPr fontId="10"/>
  </si>
  <si>
    <t>募集人の所属事務所は「●.募集人管理台帳」にて管理しています。
全募集人が設問にある使用人の要件を満たしています。（募集人の中に監査役は含まれていません。）</t>
    <rPh sb="0" eb="3">
      <t>ボシュウニン</t>
    </rPh>
    <rPh sb="4" eb="9">
      <t>ショゾクジムショ</t>
    </rPh>
    <rPh sb="23" eb="25">
      <t>カンリ</t>
    </rPh>
    <phoneticPr fontId="10"/>
  </si>
  <si>
    <t>●.募集人管理台帳</t>
    <rPh sb="2" eb="5">
      <t>ボシュウニン</t>
    </rPh>
    <rPh sb="5" eb="9">
      <t>カンリダイチョウ</t>
    </rPh>
    <phoneticPr fontId="10"/>
  </si>
  <si>
    <t>以下について、詳細説明欄の記載及び証跡資料「○○資料」P○により確認できた
・常勤（※）の保険募集人が各事務所に常駐と認められる人数配置されていること
　※「出向」「派遣」を配置する場合には「雇用」の専任管理者１名以上を配置していること</t>
    <rPh sb="39" eb="41">
      <t>ジョウキン</t>
    </rPh>
    <rPh sb="59" eb="60">
      <t>ミト</t>
    </rPh>
    <rPh sb="64" eb="66">
      <t>ニンズウ</t>
    </rPh>
    <rPh sb="66" eb="68">
      <t>ハイチ</t>
    </rPh>
    <rPh sb="79" eb="81">
      <t>シュッコウ</t>
    </rPh>
    <rPh sb="83" eb="85">
      <t>ハケン</t>
    </rPh>
    <rPh sb="87" eb="89">
      <t>ハイチ</t>
    </rPh>
    <rPh sb="91" eb="93">
      <t>バアイ</t>
    </rPh>
    <rPh sb="96" eb="98">
      <t>コヨウ</t>
    </rPh>
    <rPh sb="100" eb="102">
      <t>センニン</t>
    </rPh>
    <rPh sb="102" eb="105">
      <t>カンリシャ</t>
    </rPh>
    <rPh sb="106" eb="109">
      <t>メイイジョウ</t>
    </rPh>
    <rPh sb="110" eb="112">
      <t>ハイチ</t>
    </rPh>
    <phoneticPr fontId="2"/>
  </si>
  <si>
    <t>以下について、詳細説明欄の記載及び証跡資料「○○資料」P○により確認できた
・常勤（※）の保険募集人が各事務所に常駐と認められる人数配置されていること
　※「出向」「派遣」を配置する場合には「雇用」の専任管理者１名以上を配置していること</t>
    <rPh sb="39" eb="41">
      <t>ジョウキン</t>
    </rPh>
    <rPh sb="59" eb="60">
      <t>ミト</t>
    </rPh>
    <rPh sb="64" eb="66">
      <t>ニンズウ</t>
    </rPh>
    <rPh sb="66" eb="68">
      <t>ハイチ</t>
    </rPh>
    <rPh sb="79" eb="81">
      <t>シュッコウ</t>
    </rPh>
    <rPh sb="83" eb="85">
      <t>ハケン</t>
    </rPh>
    <rPh sb="87" eb="89">
      <t>ハイチ</t>
    </rPh>
    <rPh sb="91" eb="93">
      <t>バアイ</t>
    </rPh>
    <rPh sb="96" eb="98">
      <t>コヨウ</t>
    </rPh>
    <rPh sb="100" eb="102">
      <t>センニン</t>
    </rPh>
    <rPh sb="102" eb="105">
      <t>カンリシャ</t>
    </rPh>
    <rPh sb="106" eb="109">
      <t>メイイジョウ</t>
    </rPh>
    <rPh sb="110" eb="112">
      <t>ハイチ</t>
    </rPh>
    <phoneticPr fontId="10"/>
  </si>
  <si>
    <t>募集人個人の行う副業・兼業に関して、生命保険商品にかかる営業活動のなかで 、副業・兼業を原因に結果としてお客さまからの信頼を損なうことのないよう、会社としての考え方やルールを明確に示すとともに、その理由等についての募集人への教育 、副業・兼業の実態の定期的な確認などの仕組みを整備し ている</t>
    <rPh sb="3" eb="5">
      <t>コジン</t>
    </rPh>
    <rPh sb="6" eb="7">
      <t>オコナ</t>
    </rPh>
    <rPh sb="107" eb="110">
      <t>ボシュウニン</t>
    </rPh>
    <rPh sb="119" eb="121">
      <t>ケンギョウ</t>
    </rPh>
    <phoneticPr fontId="10"/>
  </si>
  <si>
    <t>不適切事案（※）発生時の報告主体・フロー・対応手順・態勢を規定している（代理店内での報告態勢、代理店から保険会社への報告態勢）
※不適切事案とは以下の事案（以降の設問も同様）
・代理店内で発覚した法令等違反行為またはその疑いがある事案
・代理店内で発覚した個人情報の漏えい事案
・代理店内で発覚したサイバー事案（外部からのサイバー攻撃の予告がなされ、業務に影響を及ぼす可能性が高いと認められる事案を含む）</t>
    <rPh sb="156" eb="158">
      <t>ガイブ</t>
    </rPh>
    <phoneticPr fontId="10"/>
  </si>
  <si>
    <t>「●.コンプライアンスマニュアル」のP〇「コンプライアンス違反等の対応について」にいつまでに、誰が、どのようにするのか等、対応フローについて記載しています。
【記載の注意事項】
具体的には、「業務品質評価基準ガイドライン」に記載された各種条件を満たすことが必要です。</t>
    <phoneticPr fontId="10"/>
  </si>
  <si>
    <t>●.コンプライアンスマニュアル</t>
    <phoneticPr fontId="10"/>
  </si>
  <si>
    <t>以下について、詳細説明欄の記載及び証跡資料「○○資料」P○により確認できた
・不適切事案が発生した際の対応を行う担当部署または対応責任者［ア.条項や該当ページ、イ.担当部署名、ウ.担当者の人数（兼務可）］</t>
    <phoneticPr fontId="2"/>
  </si>
  <si>
    <t>以下について、詳細説明欄の記載及び証跡資料「○○資料」P○により確認できた
・不適切事案が発生した際の対応を行う担当部署または対応責任者［ア.条項や該当ページ、イ.担当部署名、ウ.担当者の人数（兼務可）］</t>
  </si>
  <si>
    <t>以下について、詳細説明欄の記載及び証跡資料「○○資料」P○により確認できた
・サイバー事案の防止に向け、ネットワーク不正や異常がないかの監視・分析・事案発生時の対応を行う担当部署または担当者［ア.条項や該当ページ、イ.担当部署名、ウ.担当者の人数（兼務可）］</t>
    <phoneticPr fontId="2"/>
  </si>
  <si>
    <t>以下について、詳細説明欄の記載及び証跡資料「○○資料」P○により確認できた
・サイバー事案の防止に向け、ネットワーク不正や異常がないかの監視・分析・事案発生時の対応を行う担当部署または担当者［ア.条項や該当ページ、イ.担当部署名、ウ.担当者の人数（兼務可）］</t>
  </si>
  <si>
    <t>「●.懲罰規程」に基づき、発生事案毎に役員会に諮り、判断しています。
過去の懲罰事案は、「●.懲罰事案一覧表」にて管理しています。</t>
    <rPh sb="35" eb="37">
      <t>カコ</t>
    </rPh>
    <rPh sb="38" eb="42">
      <t>チョウバツジアン</t>
    </rPh>
    <rPh sb="57" eb="59">
      <t>カンリ</t>
    </rPh>
    <phoneticPr fontId="10"/>
  </si>
  <si>
    <t xml:space="preserve">●.懲罰規程
●.役員会議事録
●.懲罰事案一覧表
</t>
    <rPh sb="2" eb="4">
      <t>チョウバツ</t>
    </rPh>
    <rPh sb="4" eb="6">
      <t>キテイ</t>
    </rPh>
    <rPh sb="9" eb="12">
      <t>ヤクインカイ</t>
    </rPh>
    <rPh sb="12" eb="15">
      <t>ギジロク</t>
    </rPh>
    <rPh sb="18" eb="20">
      <t>チョウバツ</t>
    </rPh>
    <rPh sb="20" eb="22">
      <t>ジアン</t>
    </rPh>
    <rPh sb="22" eb="25">
      <t>イチランヒョウ</t>
    </rPh>
    <phoneticPr fontId="10"/>
  </si>
  <si>
    <t>以下について、詳細説明欄の記載及び証跡資料「○○資料」P○により確認できた
・労使協定が締結されていること</t>
    <phoneticPr fontId="2"/>
  </si>
  <si>
    <t>以下について、詳細説明欄の記載及び証跡資料「○○資料」P○により確認できた
・労使協定が締結されていること</t>
  </si>
  <si>
    <t>㉕商号等の使用許諾に関する対応</t>
    <rPh sb="10" eb="11">
      <t>カン</t>
    </rPh>
    <rPh sb="13" eb="15">
      <t>タイオウ</t>
    </rPh>
    <phoneticPr fontId="2"/>
  </si>
  <si>
    <t>㉖フランチャイズ契約等（保険募集人指導事業）に関する対応</t>
    <rPh sb="8" eb="10">
      <t>ケイヤク</t>
    </rPh>
    <rPh sb="10" eb="11">
      <t>トウ</t>
    </rPh>
    <rPh sb="12" eb="14">
      <t>ホケン</t>
    </rPh>
    <rPh sb="14" eb="16">
      <t>ボシュウ</t>
    </rPh>
    <rPh sb="16" eb="17">
      <t>ニン</t>
    </rPh>
    <rPh sb="17" eb="19">
      <t>シドウ</t>
    </rPh>
    <rPh sb="19" eb="21">
      <t>ジギョウ</t>
    </rPh>
    <rPh sb="23" eb="24">
      <t>カン</t>
    </rPh>
    <rPh sb="26" eb="28">
      <t>タイオウ</t>
    </rPh>
    <phoneticPr fontId="2"/>
  </si>
  <si>
    <t>　　 ※ 「説明が必要な事項」（ＢＡ列）が”ー”となっている設問の詳細説明欄については記入不要です。</t>
    <rPh sb="18" eb="19">
      <t>レツ</t>
    </rPh>
    <rPh sb="37" eb="38">
      <t>ラン</t>
    </rPh>
    <rPh sb="43" eb="45">
      <t>キニュウ</t>
    </rPh>
    <phoneticPr fontId="10"/>
  </si>
  <si>
    <r>
      <t>① 各設問の</t>
    </r>
    <r>
      <rPr>
        <b/>
        <u/>
        <sz val="11"/>
        <color theme="1"/>
        <rFont val="Meiryo UI"/>
        <family val="3"/>
        <charset val="128"/>
      </rPr>
      <t>達成状況、または対象・対象外を回答欄（ＡＺ列）で選択</t>
    </r>
    <r>
      <rPr>
        <sz val="11"/>
        <color theme="1"/>
        <rFont val="Meiryo UI"/>
        <family val="3"/>
        <charset val="128"/>
      </rPr>
      <t>してください。</t>
    </r>
    <rPh sb="2" eb="3">
      <t>カク</t>
    </rPh>
    <rPh sb="3" eb="5">
      <t>セツモン</t>
    </rPh>
    <rPh sb="6" eb="8">
      <t>タッセイ</t>
    </rPh>
    <rPh sb="8" eb="10">
      <t>ジョウキョウ</t>
    </rPh>
    <rPh sb="14" eb="16">
      <t>タイショウ</t>
    </rPh>
    <rPh sb="17" eb="20">
      <t>タイショウガイ</t>
    </rPh>
    <rPh sb="21" eb="23">
      <t>カイトウ</t>
    </rPh>
    <rPh sb="23" eb="24">
      <t>ラン</t>
    </rPh>
    <rPh sb="27" eb="28">
      <t>レツ</t>
    </rPh>
    <rPh sb="30" eb="32">
      <t>センタク</t>
    </rPh>
    <phoneticPr fontId="10"/>
  </si>
  <si>
    <r>
      <t>② 上記①で</t>
    </r>
    <r>
      <rPr>
        <b/>
        <u/>
        <sz val="11"/>
        <color theme="1"/>
        <rFont val="Meiryo UI"/>
        <family val="3"/>
        <charset val="128"/>
      </rPr>
      <t>「はい」（及び「対象外」の一部）と回答した設問について、具体的な内容を詳細説明欄（ＢＢ列）に記入</t>
    </r>
    <r>
      <rPr>
        <sz val="11"/>
        <color theme="1"/>
        <rFont val="Meiryo UI"/>
        <family val="3"/>
        <charset val="128"/>
      </rPr>
      <t>してください。 ※</t>
    </r>
    <rPh sb="2" eb="4">
      <t>ジョウキ</t>
    </rPh>
    <rPh sb="23" eb="25">
      <t>カイトウ</t>
    </rPh>
    <rPh sb="27" eb="29">
      <t>セツモン</t>
    </rPh>
    <rPh sb="41" eb="43">
      <t>ショウサイ</t>
    </rPh>
    <rPh sb="43" eb="45">
      <t>セツメイ</t>
    </rPh>
    <rPh sb="49" eb="50">
      <t>レツ</t>
    </rPh>
    <rPh sb="52" eb="54">
      <t>キニュウ</t>
    </rPh>
    <phoneticPr fontId="10"/>
  </si>
  <si>
    <r>
      <t>　　詳細説明欄は</t>
    </r>
    <r>
      <rPr>
        <b/>
        <u/>
        <sz val="11"/>
        <color theme="1"/>
        <rFont val="Meiryo UI"/>
        <family val="3"/>
        <charset val="128"/>
      </rPr>
      <t>記入者以外が読んで理解できるように「説明が必要な事項」（ＢＡ列）を参考に記入</t>
    </r>
    <r>
      <rPr>
        <sz val="11"/>
        <color theme="1"/>
        <rFont val="Meiryo UI"/>
        <family val="3"/>
        <charset val="128"/>
      </rPr>
      <t>してください。</t>
    </r>
    <rPh sb="6" eb="7">
      <t>ラン</t>
    </rPh>
    <rPh sb="14" eb="15">
      <t>ヨ</t>
    </rPh>
    <rPh sb="17" eb="19">
      <t>リカイ</t>
    </rPh>
    <rPh sb="41" eb="43">
      <t>サンコウ</t>
    </rPh>
    <rPh sb="44" eb="46">
      <t>キニュウ</t>
    </rPh>
    <phoneticPr fontId="10"/>
  </si>
  <si>
    <r>
      <t>③ 回答欄の</t>
    </r>
    <r>
      <rPr>
        <b/>
        <u/>
        <sz val="11"/>
        <color theme="1"/>
        <rFont val="Meiryo UI"/>
        <family val="3"/>
        <charset val="128"/>
      </rPr>
      <t>「証跡資料（資料番号および資料名）」（ＢＣ列）には、提出資料一覧（送付した証跡資料のリスト）の資料番号と証跡資料名称を</t>
    </r>
    <rPh sb="7" eb="9">
      <t>ショウセキ</t>
    </rPh>
    <rPh sb="8" eb="9">
      <t>アト</t>
    </rPh>
    <rPh sb="9" eb="11">
      <t>シリョウ</t>
    </rPh>
    <rPh sb="12" eb="14">
      <t>シリョウ</t>
    </rPh>
    <rPh sb="14" eb="16">
      <t>バンゴウ</t>
    </rPh>
    <rPh sb="19" eb="21">
      <t>シリョウ</t>
    </rPh>
    <rPh sb="21" eb="22">
      <t>メイ</t>
    </rPh>
    <rPh sb="27" eb="28">
      <t>レツ</t>
    </rPh>
    <rPh sb="32" eb="34">
      <t>テイシュツ</t>
    </rPh>
    <rPh sb="34" eb="38">
      <t>シリョウイチラン</t>
    </rPh>
    <rPh sb="43" eb="45">
      <t>ショウセキ</t>
    </rPh>
    <rPh sb="45" eb="47">
      <t>シリョウ</t>
    </rPh>
    <rPh sb="53" eb="55">
      <t>シリョウ</t>
    </rPh>
    <rPh sb="55" eb="57">
      <t>バンゴウ</t>
    </rPh>
    <phoneticPr fontId="10"/>
  </si>
  <si>
    <t>【ＦＤ「未達成」判定時のみ記載が必要】
・事務局MT日を　YYMMDD：　として書き出す
・「未達成」と判断するに至った所見・経緯を事実に基づき簡潔に記載する（併せて以下①②③を必ず記載）。
　①関連性の高い設問No.　
　②代理店の管理体制・態勢整備の状況等における問題点　
　③代理店へ伝達した事項、その他</t>
    <rPh sb="16" eb="18">
      <t>ヒツヨウ</t>
    </rPh>
    <rPh sb="52" eb="54">
      <t>ハンダン</t>
    </rPh>
    <rPh sb="57" eb="58">
      <t>イタ</t>
    </rPh>
    <rPh sb="63" eb="65">
      <t>ケイイ</t>
    </rPh>
    <rPh sb="66" eb="68">
      <t>ジジツ</t>
    </rPh>
    <rPh sb="69" eb="70">
      <t>モト</t>
    </rPh>
    <rPh sb="72" eb="74">
      <t>カンケツ</t>
    </rPh>
    <rPh sb="75" eb="77">
      <t>キサイ</t>
    </rPh>
    <rPh sb="80" eb="81">
      <t>アワ</t>
    </rPh>
    <rPh sb="83" eb="85">
      <t>イカ</t>
    </rPh>
    <rPh sb="89" eb="90">
      <t>カナラ</t>
    </rPh>
    <rPh sb="91" eb="93">
      <t>キサイ</t>
    </rPh>
    <rPh sb="98" eb="100">
      <t>カンレン</t>
    </rPh>
    <rPh sb="100" eb="101">
      <t>セイ</t>
    </rPh>
    <rPh sb="102" eb="103">
      <t>タカ</t>
    </rPh>
    <rPh sb="104" eb="106">
      <t>セツモン</t>
    </rPh>
    <rPh sb="129" eb="130">
      <t>トウ</t>
    </rPh>
    <rPh sb="141" eb="144">
      <t>ダイリテン</t>
    </rPh>
    <phoneticPr fontId="2"/>
  </si>
  <si>
    <t>「〇〇システム」を使用して、業務上利用するPCにソフトをインストールした際は検知できるようになっています。
業務管理部は検知された場合、直ちに確認、削除を指示しています。</t>
  </si>
  <si>
    <t>●.○○システム仕様書
●.削除指示メール</t>
    <rPh sb="8" eb="11">
      <t>シヨウショ</t>
    </rPh>
    <rPh sb="14" eb="18">
      <t>サクジョシジ</t>
    </rPh>
    <phoneticPr fontId="10"/>
  </si>
  <si>
    <t>【該当社のみ】
保険募集人指導事業（フランチャイズ事業等）</t>
    <rPh sb="25" eb="27">
      <t>ジギョウ</t>
    </rPh>
    <phoneticPr fontId="2"/>
  </si>
  <si>
    <t>【該当社のみ】
保険募集人指導事業（フランチャイズ事業等）</t>
    <rPh sb="25" eb="27">
      <t>ジギョウ</t>
    </rPh>
    <phoneticPr fontId="10"/>
  </si>
  <si>
    <t>フランチャイズ事業等（保険募集人指導事業）に関わる代理店のみ対象
（フランチャイザー、フランチャイジーのどちらかに該当する代理店）</t>
    <rPh sb="7" eb="9">
      <t>ジギョウ</t>
    </rPh>
    <rPh sb="9" eb="10">
      <t>トウ</t>
    </rPh>
    <rPh sb="22" eb="23">
      <t>カカ</t>
    </rPh>
    <rPh sb="25" eb="28">
      <t>ダイリテン</t>
    </rPh>
    <rPh sb="57" eb="59">
      <t>ガイトウ</t>
    </rPh>
    <rPh sb="61" eb="64">
      <t>ダイリテン</t>
    </rPh>
    <phoneticPr fontId="10"/>
  </si>
  <si>
    <t>㉖保険募集人指導事業（フランチャイズ事業等）</t>
    <rPh sb="1" eb="3">
      <t>ホケン</t>
    </rPh>
    <rPh sb="3" eb="5">
      <t>ボシュウ</t>
    </rPh>
    <rPh sb="5" eb="6">
      <t>ニン</t>
    </rPh>
    <rPh sb="6" eb="8">
      <t>シドウ</t>
    </rPh>
    <rPh sb="8" eb="10">
      <t>ジギョウ</t>
    </rPh>
    <rPh sb="18" eb="20">
      <t>ジギョウ</t>
    </rPh>
    <rPh sb="20" eb="21">
      <t>トウ</t>
    </rPh>
    <phoneticPr fontId="2"/>
  </si>
  <si>
    <t>㉖【該当社のみ】保険募集人指導事業（フランチャイズ事業等）</t>
    <rPh sb="25" eb="27">
      <t>ジギョウ</t>
    </rPh>
    <phoneticPr fontId="2"/>
  </si>
  <si>
    <t>㉖【該当社のみ】保険募集人指導事業（フランチャイズ事業等） に関する対応 における貴社取組み［お客さまへアピールしたい取組み／募集人等従業者に好評な取組み］として認識しました。（［ ］内は判定時に不要文言を削除する）</t>
    <rPh sb="25" eb="27">
      <t>ジギョウ</t>
    </rPh>
    <phoneticPr fontId="10"/>
  </si>
  <si>
    <t>㉖【該当社のみ】保険募集人指導事業（フランチャイズ事業等） に関する対応 における貴社取組み［お客さまへアピールしたい取組み／募集人等従業者に好評な取組み］として認識しました。（［ ］内は判定時に不要文言を削除する）</t>
    <rPh sb="25" eb="27">
      <t>ジギョウ</t>
    </rPh>
    <phoneticPr fontId="2"/>
  </si>
  <si>
    <t xml:space="preserve"> v2.1（240228）</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</si>
</sst>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_ ;"/>
  </numFmts>
  <fonts count="8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4"/>
      <color theme="1"/>
      <name val="Meiryo UI"/>
      <family val="3"/>
      <charset val="128"/>
    </font>
    <font>
      <sz val="10"/>
      <color theme="1"/>
      <name val="Meiryo UI"/>
      <family val="3"/>
      <charset val="128"/>
    </font>
    <font>
      <sz val="10"/>
      <color rgb="FF0000CC"/>
      <name val="Meiryo UI"/>
      <family val="3"/>
      <charset val="128"/>
    </font>
    <font>
      <sz val="11"/>
      <name val="Meiryo UI"/>
      <family val="3"/>
      <charset val="128"/>
    </font>
    <font>
      <b/>
      <sz val="11"/>
      <color theme="0"/>
      <name val="Meiryo UI"/>
      <family val="3"/>
      <charset val="128"/>
    </font>
    <font>
      <sz val="6"/>
      <name val="游ゴシック"/>
      <family val="3"/>
      <charset val="128"/>
      <scheme val="minor"/>
    </font>
    <font>
      <b/>
      <sz val="11"/>
      <color rgb="FFFF0000"/>
      <name val="Meiryo UI"/>
      <family val="3"/>
      <charset val="128"/>
    </font>
    <font>
      <sz val="11"/>
      <color rgb="FFFF0000"/>
      <name val="Meiryo UI"/>
      <family val="3"/>
      <charset val="128"/>
    </font>
    <font>
      <b/>
      <sz val="11"/>
      <color theme="1"/>
      <name val="Meiryo UI"/>
      <family val="3"/>
      <charset val="128"/>
    </font>
    <font>
      <sz val="12"/>
      <color theme="1"/>
      <name val="游ゴシック"/>
      <family val="3"/>
      <charset val="128"/>
      <scheme val="minor"/>
    </font>
    <font>
      <b/>
      <sz val="14"/>
      <color theme="1"/>
      <name val="Meiryo UI"/>
      <family val="3"/>
      <charset val="128"/>
    </font>
    <font>
      <b/>
      <sz val="12"/>
      <color theme="0"/>
      <name val="Meiryo UI"/>
      <family val="3"/>
      <charset val="128"/>
    </font>
    <font>
      <b/>
      <sz val="12"/>
      <name val="Meiryo UI"/>
      <family val="3"/>
      <charset val="128"/>
    </font>
    <font>
      <sz val="12"/>
      <name val="Meiryo UI"/>
      <family val="3"/>
      <charset val="128"/>
    </font>
    <font>
      <sz val="11"/>
      <color theme="0"/>
      <name val="Meiryo UI"/>
      <family val="3"/>
      <charset val="128"/>
    </font>
    <font>
      <sz val="10"/>
      <name val="Meiryo UI"/>
      <family val="3"/>
      <charset val="128"/>
    </font>
    <font>
      <sz val="10"/>
      <color rgb="FFFF0000"/>
      <name val="Meiryo UI"/>
      <family val="3"/>
      <charset val="128"/>
    </font>
    <font>
      <sz val="11"/>
      <color theme="0" tint="-4.9989318521683403E-2"/>
      <name val="Meiryo UI"/>
      <family val="3"/>
      <charset val="128"/>
    </font>
    <font>
      <sz val="10"/>
      <color theme="0"/>
      <name val="Meiryo UI"/>
      <family val="3"/>
      <charset val="128"/>
    </font>
    <font>
      <b/>
      <sz val="11"/>
      <color rgb="FF0000CC"/>
      <name val="Meiryo UI"/>
      <family val="3"/>
      <charset val="128"/>
    </font>
    <font>
      <b/>
      <sz val="10"/>
      <color rgb="FF0000CC"/>
      <name val="Meiryo UI"/>
      <family val="3"/>
      <charset val="128"/>
    </font>
    <font>
      <b/>
      <sz val="11"/>
      <name val="Meiryo UI"/>
      <family val="3"/>
      <charset val="128"/>
    </font>
    <font>
      <sz val="9"/>
      <color rgb="FF0000CC"/>
      <name val="Meiryo UI"/>
      <family val="3"/>
      <charset val="128"/>
    </font>
    <font>
      <sz val="9"/>
      <color theme="0"/>
      <name val="Meiryo UI"/>
      <family val="3"/>
      <charset val="128"/>
    </font>
    <font>
      <b/>
      <sz val="10"/>
      <name val="Meiryo UI"/>
      <family val="3"/>
      <charset val="128"/>
    </font>
    <font>
      <sz val="11"/>
      <color rgb="FF0000FF"/>
      <name val="Meiryo UI"/>
      <family val="3"/>
      <charset val="128"/>
    </font>
    <font>
      <sz val="12"/>
      <name val="ＭＳ Ｐゴシック"/>
      <family val="3"/>
      <charset val="128"/>
    </font>
    <font>
      <sz val="10"/>
      <color rgb="FF0000FF"/>
      <name val="Meiryo UI"/>
      <family val="3"/>
      <charset val="128"/>
    </font>
    <font>
      <sz val="11"/>
      <color rgb="FF0000CC"/>
      <name val="Meiryo UI"/>
      <family val="3"/>
      <charset val="128"/>
    </font>
    <font>
      <sz val="8"/>
      <color rgb="FF0000CC"/>
      <name val="Meiryo UI"/>
      <family val="3"/>
      <charset val="128"/>
    </font>
    <font>
      <sz val="11"/>
      <color theme="1"/>
      <name val="游ゴシック"/>
      <family val="2"/>
      <scheme val="minor"/>
    </font>
    <font>
      <strike/>
      <sz val="11"/>
      <name val="Meiryo UI"/>
      <family val="3"/>
      <charset val="128"/>
    </font>
    <font>
      <b/>
      <u/>
      <sz val="11"/>
      <name val="Meiryo UI"/>
      <family val="3"/>
      <charset val="128"/>
    </font>
    <font>
      <sz val="9"/>
      <name val="Meiryo UI"/>
      <family val="3"/>
      <charset val="128"/>
    </font>
    <font>
      <sz val="10"/>
      <color theme="0" tint="-4.9989318521683403E-2"/>
      <name val="Meiryo UI"/>
      <family val="3"/>
      <charset val="128"/>
    </font>
    <font>
      <sz val="10"/>
      <color theme="0" tint="-4.9989318521683403E-2"/>
      <name val="游ゴシック"/>
      <family val="2"/>
      <scheme val="minor"/>
    </font>
    <font>
      <sz val="10"/>
      <color theme="0" tint="-4.9989318521683403E-2"/>
      <name val="游ゴシック"/>
      <family val="3"/>
      <charset val="128"/>
      <scheme val="minor"/>
    </font>
    <font>
      <sz val="9"/>
      <color theme="1"/>
      <name val="Meiryo UI"/>
      <family val="3"/>
      <charset val="128"/>
    </font>
    <font>
      <sz val="11"/>
      <name val="游ゴシック"/>
      <family val="2"/>
      <charset val="128"/>
      <scheme val="minor"/>
    </font>
    <font>
      <sz val="8"/>
      <name val="Meiryo UI"/>
      <family val="3"/>
      <charset val="128"/>
    </font>
    <font>
      <sz val="8"/>
      <color rgb="FF000099"/>
      <name val="Meiryo UI"/>
      <family val="3"/>
      <charset val="128"/>
    </font>
    <font>
      <sz val="11"/>
      <color rgb="FF002060"/>
      <name val="Meiryo UI"/>
      <family val="3"/>
      <charset val="128"/>
    </font>
    <font>
      <sz val="11"/>
      <color theme="0" tint="-0.499984740745262"/>
      <name val="Meiryo UI"/>
      <family val="3"/>
      <charset val="128"/>
    </font>
    <font>
      <b/>
      <sz val="11"/>
      <color rgb="FF002060"/>
      <name val="Meiryo UI"/>
      <family val="3"/>
      <charset val="128"/>
    </font>
    <font>
      <b/>
      <u/>
      <sz val="28"/>
      <color rgb="FF000099"/>
      <name val="Meiryo UI"/>
      <family val="3"/>
      <charset val="128"/>
    </font>
    <font>
      <sz val="8"/>
      <color theme="0"/>
      <name val="Meiryo UI"/>
      <family val="3"/>
      <charset val="128"/>
    </font>
    <font>
      <b/>
      <sz val="12"/>
      <color theme="1"/>
      <name val="Meiryo UI"/>
      <family val="3"/>
      <charset val="128"/>
    </font>
    <font>
      <sz val="14"/>
      <color theme="0"/>
      <name val="Meiryo UI"/>
      <family val="3"/>
      <charset val="128"/>
    </font>
    <font>
      <b/>
      <sz val="14"/>
      <name val="Meiryo UI"/>
      <family val="3"/>
      <charset val="128"/>
    </font>
    <font>
      <u/>
      <sz val="12"/>
      <name val="Meiryo UI"/>
      <family val="3"/>
      <charset val="128"/>
    </font>
    <font>
      <b/>
      <sz val="12"/>
      <color rgb="FF0000CC"/>
      <name val="Meiryo UI"/>
      <family val="3"/>
      <charset val="128"/>
    </font>
    <font>
      <sz val="12"/>
      <color rgb="FF0000CC"/>
      <name val="Meiryo UI"/>
      <family val="3"/>
      <charset val="128"/>
    </font>
    <font>
      <b/>
      <sz val="9"/>
      <name val="Meiryo UI"/>
      <family val="3"/>
      <charset val="128"/>
    </font>
    <font>
      <u/>
      <sz val="11"/>
      <color theme="10"/>
      <name val="游ゴシック"/>
      <family val="2"/>
      <scheme val="minor"/>
    </font>
    <font>
      <sz val="11"/>
      <name val="游ゴシック"/>
      <family val="2"/>
      <scheme val="minor"/>
    </font>
    <font>
      <b/>
      <u/>
      <sz val="11"/>
      <color theme="1"/>
      <name val="Meiryo UI"/>
      <family val="3"/>
      <charset val="128"/>
    </font>
    <font>
      <b/>
      <sz val="12"/>
      <color theme="0" tint="-0.14999847407452621"/>
      <name val="Meiryo UI"/>
      <family val="3"/>
      <charset val="128"/>
    </font>
    <font>
      <sz val="12"/>
      <color theme="0" tint="-4.9989318521683403E-2"/>
      <name val="Meiryo UI"/>
      <family val="3"/>
      <charset val="128"/>
    </font>
    <font>
      <sz val="11"/>
      <color theme="1"/>
      <name val="BIZ UDPゴシック"/>
      <family val="3"/>
      <charset val="128"/>
    </font>
    <font>
      <sz val="11"/>
      <name val="BIZ UDPゴシック"/>
      <family val="3"/>
      <charset val="128"/>
    </font>
    <font>
      <sz val="18"/>
      <name val="BIZ UDPゴシック"/>
      <family val="3"/>
      <charset val="128"/>
    </font>
    <font>
      <sz val="16"/>
      <name val="BIZ UDPゴシック"/>
      <family val="3"/>
      <charset val="128"/>
    </font>
    <font>
      <b/>
      <sz val="12"/>
      <color theme="1"/>
      <name val="游ゴシック"/>
      <family val="3"/>
      <charset val="128"/>
      <scheme val="minor"/>
    </font>
    <font>
      <sz val="14"/>
      <name val="BIZ UDPゴシック"/>
      <family val="3"/>
      <charset val="128"/>
    </font>
    <font>
      <sz val="11"/>
      <color theme="4" tint="-0.249977111117893"/>
      <name val="Meiryo UI"/>
      <family val="3"/>
      <charset val="128"/>
    </font>
    <font>
      <sz val="11"/>
      <color indexed="81"/>
      <name val="Meiryo UI"/>
      <family val="3"/>
      <charset val="128"/>
    </font>
    <font>
      <sz val="9"/>
      <color indexed="81"/>
      <name val="MS P ゴシック"/>
      <family val="3"/>
      <charset val="128"/>
    </font>
    <font>
      <strike/>
      <sz val="11"/>
      <color theme="1"/>
      <name val="Meiryo UI"/>
      <family val="3"/>
      <charset val="128"/>
    </font>
    <font>
      <sz val="11"/>
      <color theme="1" tint="0.14999847407452621"/>
      <name val="Meiryo UI"/>
      <family val="3"/>
      <charset val="128"/>
    </font>
    <font>
      <u/>
      <sz val="11"/>
      <name val="Meiryo UI"/>
      <family val="3"/>
      <charset val="128"/>
    </font>
    <font>
      <sz val="10"/>
      <color theme="0" tint="-0.249977111117893"/>
      <name val="Meiryo UI"/>
      <family val="3"/>
      <charset val="128"/>
    </font>
    <font>
      <sz val="11"/>
      <color rgb="FFFF0000"/>
      <name val="游ゴシック"/>
      <family val="2"/>
      <charset val="128"/>
      <scheme val="minor"/>
    </font>
    <font>
      <sz val="11"/>
      <color theme="0" tint="-0.14999847407452621"/>
      <name val="Meiryo UI"/>
      <family val="3"/>
      <charset val="128"/>
    </font>
    <font>
      <sz val="12"/>
      <color rgb="FFFF0000"/>
      <name val="Meiryo UI"/>
      <family val="3"/>
      <charset val="128"/>
    </font>
    <font>
      <sz val="11"/>
      <color theme="8" tint="-0.249977111117893"/>
      <name val="Meiryo UI"/>
      <family val="3"/>
      <charset val="128"/>
    </font>
    <font>
      <sz val="11"/>
      <color rgb="FF00B050"/>
      <name val="Meiryo UI"/>
      <family val="3"/>
      <charset val="128"/>
    </font>
    <font>
      <strike/>
      <sz val="11"/>
      <color theme="1"/>
      <name val="游ゴシック Light"/>
      <family val="3"/>
      <charset val="128"/>
    </font>
    <font>
      <strike/>
      <sz val="11"/>
      <name val="游ゴシック Light"/>
      <family val="3"/>
      <charset val="128"/>
    </font>
    <font>
      <sz val="11"/>
      <color rgb="FFC00000"/>
      <name val="Meiryo UI"/>
      <family val="3"/>
      <charset val="128"/>
    </font>
    <font>
      <strike/>
      <sz val="11"/>
      <color rgb="FFFF0000"/>
      <name val="Meiryo UI"/>
      <family val="3"/>
      <charset val="128"/>
    </font>
    <font>
      <sz val="11"/>
      <color rgb="FFFF0000"/>
      <name val="游ゴシック"/>
      <family val="2"/>
      <scheme val="minor"/>
    </font>
    <font>
      <b/>
      <u/>
      <sz val="26"/>
      <color rgb="FF000099"/>
      <name val="Meiryo UI"/>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00206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CCFFCC"/>
        <bgColor indexed="64"/>
      </patternFill>
    </fill>
    <fill>
      <patternFill patternType="solid">
        <fgColor rgb="FFFFCCFF"/>
        <bgColor indexed="64"/>
      </patternFill>
    </fill>
    <fill>
      <patternFill patternType="solid">
        <fgColor rgb="FFFFFF00"/>
        <bgColor indexed="64"/>
      </patternFill>
    </fill>
    <fill>
      <patternFill patternType="solid">
        <fgColor rgb="FF66FFFF"/>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rgb="FFFFFF99"/>
        <bgColor indexed="64"/>
      </patternFill>
    </fill>
  </fills>
  <borders count="48">
    <border>
      <left/>
      <right/>
      <top/>
      <bottom/>
      <diagonal/>
    </border>
    <border>
      <left style="hair">
        <color theme="4"/>
      </left>
      <right style="hair">
        <color theme="4"/>
      </right>
      <top style="hair">
        <color theme="4"/>
      </top>
      <bottom style="hair">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hair">
        <color auto="1"/>
      </bottom>
      <diagonal/>
    </border>
    <border>
      <left/>
      <right style="thin">
        <color auto="1"/>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auto="1"/>
      </top>
      <bottom style="thin">
        <color indexed="64"/>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top style="thin">
        <color indexed="64"/>
      </top>
      <bottom style="thin">
        <color indexed="64"/>
      </bottom>
      <diagonal/>
    </border>
    <border>
      <left/>
      <right style="thin">
        <color auto="1"/>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indexed="64"/>
      </top>
      <bottom style="thin">
        <color indexed="64"/>
      </bottom>
      <diagonal/>
    </border>
    <border>
      <left/>
      <right style="hair">
        <color auto="1"/>
      </right>
      <top style="thin">
        <color auto="1"/>
      </top>
      <bottom style="hair">
        <color auto="1"/>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auto="1"/>
      </top>
      <bottom style="thin">
        <color auto="1"/>
      </bottom>
      <diagonal/>
    </border>
    <border>
      <left style="hair">
        <color theme="4"/>
      </left>
      <right style="thin">
        <color auto="1"/>
      </right>
      <top style="hair">
        <color theme="4"/>
      </top>
      <bottom style="hair">
        <color theme="4"/>
      </bottom>
      <diagonal/>
    </border>
    <border>
      <left style="hair">
        <color rgb="FF0000FF"/>
      </left>
      <right style="hair">
        <color rgb="FF0000FF"/>
      </right>
      <top style="hair">
        <color rgb="FF0000FF"/>
      </top>
      <bottom style="hair">
        <color rgb="FF0000FF"/>
      </bottom>
      <diagonal/>
    </border>
    <border>
      <left style="mediumDashed">
        <color theme="5"/>
      </left>
      <right style="mediumDashed">
        <color theme="5"/>
      </right>
      <top style="mediumDashed">
        <color theme="5"/>
      </top>
      <bottom style="mediumDashed">
        <color theme="5"/>
      </bottom>
      <diagonal/>
    </border>
    <border>
      <left style="mediumDashed">
        <color theme="5"/>
      </left>
      <right/>
      <top style="mediumDashed">
        <color theme="5"/>
      </top>
      <bottom/>
      <diagonal/>
    </border>
    <border>
      <left/>
      <right/>
      <top style="mediumDashed">
        <color theme="5"/>
      </top>
      <bottom style="thin">
        <color indexed="64"/>
      </bottom>
      <diagonal/>
    </border>
    <border>
      <left/>
      <right style="mediumDashed">
        <color theme="5"/>
      </right>
      <top style="mediumDashed">
        <color theme="5"/>
      </top>
      <bottom style="thin">
        <color auto="1"/>
      </bottom>
      <diagonal/>
    </border>
    <border>
      <left style="mediumDashed">
        <color theme="5"/>
      </left>
      <right style="thin">
        <color indexed="64"/>
      </right>
      <top/>
      <bottom style="mediumDashed">
        <color theme="5"/>
      </bottom>
      <diagonal/>
    </border>
    <border>
      <left style="thin">
        <color auto="1"/>
      </left>
      <right/>
      <top/>
      <bottom style="mediumDashed">
        <color theme="5"/>
      </bottom>
      <diagonal/>
    </border>
    <border>
      <left/>
      <right style="mediumDashed">
        <color theme="5"/>
      </right>
      <top/>
      <bottom style="mediumDashed">
        <color theme="5"/>
      </bottom>
      <diagonal/>
    </border>
    <border>
      <left style="mediumDashed">
        <color theme="5"/>
      </left>
      <right style="thin">
        <color indexed="64"/>
      </right>
      <top style="mediumDashed">
        <color theme="5"/>
      </top>
      <bottom style="mediumDashed">
        <color theme="5"/>
      </bottom>
      <diagonal/>
    </border>
    <border>
      <left style="thin">
        <color auto="1"/>
      </left>
      <right/>
      <top style="mediumDashed">
        <color theme="5"/>
      </top>
      <bottom style="mediumDashed">
        <color theme="5"/>
      </bottom>
      <diagonal/>
    </border>
    <border>
      <left/>
      <right style="mediumDashed">
        <color theme="5"/>
      </right>
      <top style="mediumDashed">
        <color theme="5"/>
      </top>
      <bottom style="mediumDashed">
        <color theme="5"/>
      </bottom>
      <diagonal/>
    </border>
    <border>
      <left style="mediumDashDot">
        <color rgb="FFFF0000"/>
      </left>
      <right style="mediumDashDot">
        <color rgb="FFFF0000"/>
      </right>
      <top style="mediumDashDot">
        <color rgb="FFFF0000"/>
      </top>
      <bottom style="mediumDashDot">
        <color rgb="FFFF0000"/>
      </bottom>
      <diagonal/>
    </border>
  </borders>
  <cellStyleXfs count="7">
    <xf numFmtId="0" fontId="0" fillId="0" borderId="0">
      <alignment vertical="center"/>
    </xf>
    <xf numFmtId="0" fontId="14" fillId="0" borderId="0">
      <alignment vertical="center"/>
    </xf>
    <xf numFmtId="0" fontId="1" fillId="0" borderId="0">
      <alignment vertical="center"/>
    </xf>
    <xf numFmtId="0" fontId="31" fillId="0" borderId="0">
      <alignment vertical="center"/>
    </xf>
    <xf numFmtId="0" fontId="58" fillId="0" borderId="0" applyNumberFormat="0" applyFill="0" applyBorder="0" applyAlignment="0" applyProtection="0"/>
    <xf numFmtId="0" fontId="1" fillId="0" borderId="0">
      <alignment vertical="center"/>
    </xf>
    <xf numFmtId="0" fontId="35" fillId="0" borderId="0"/>
  </cellStyleXfs>
  <cellXfs count="1374">
    <xf numFmtId="0" fontId="0" fillId="0" borderId="0" xfId="0">
      <alignment vertical="center"/>
    </xf>
    <xf numFmtId="0" fontId="5" fillId="2" borderId="0" xfId="0" applyFont="1" applyFill="1" applyProtection="1">
      <alignment vertical="center"/>
      <protection hidden="1"/>
    </xf>
    <xf numFmtId="0" fontId="5" fillId="0" borderId="0" xfId="0" applyFont="1" applyProtection="1">
      <alignment vertical="center"/>
      <protection hidden="1"/>
    </xf>
    <xf numFmtId="0" fontId="7" fillId="0" borderId="1" xfId="0" applyFont="1" applyBorder="1" applyProtection="1">
      <alignment vertical="center"/>
      <protection hidden="1"/>
    </xf>
    <xf numFmtId="0" fontId="27" fillId="0" borderId="1" xfId="0" applyFont="1" applyBorder="1" applyProtection="1">
      <alignment vertical="center"/>
      <protection hidden="1"/>
    </xf>
    <xf numFmtId="49" fontId="7" fillId="0" borderId="1" xfId="0" applyNumberFormat="1" applyFont="1" applyBorder="1" applyProtection="1">
      <alignment vertical="center"/>
      <protection hidden="1"/>
    </xf>
    <xf numFmtId="0" fontId="7" fillId="2" borderId="1" xfId="0" applyFont="1" applyFill="1" applyBorder="1" applyProtection="1">
      <alignment vertical="center"/>
      <protection hidden="1"/>
    </xf>
    <xf numFmtId="0" fontId="27" fillId="2" borderId="1" xfId="0" applyFont="1" applyFill="1" applyBorder="1" applyProtection="1">
      <alignment vertical="center"/>
      <protection hidden="1"/>
    </xf>
    <xf numFmtId="0" fontId="7" fillId="2" borderId="1" xfId="0" applyFont="1" applyFill="1" applyBorder="1" applyAlignment="1" applyProtection="1">
      <alignment horizontal="center" vertical="center"/>
      <protection hidden="1"/>
    </xf>
    <xf numFmtId="0" fontId="34" fillId="16" borderId="1" xfId="0" applyFont="1" applyFill="1" applyBorder="1" applyAlignment="1" applyProtection="1">
      <alignment horizontal="center" vertical="top" wrapText="1"/>
      <protection hidden="1"/>
    </xf>
    <xf numFmtId="0" fontId="45" fillId="16" borderId="1" xfId="0" applyFont="1" applyFill="1" applyBorder="1" applyAlignment="1" applyProtection="1">
      <alignment horizontal="center" vertical="top" wrapText="1"/>
      <protection hidden="1"/>
    </xf>
    <xf numFmtId="0" fontId="7" fillId="0" borderId="1" xfId="0" applyFont="1" applyBorder="1" applyAlignment="1" applyProtection="1">
      <alignment vertical="top" wrapText="1"/>
      <protection hidden="1"/>
    </xf>
    <xf numFmtId="0" fontId="50" fillId="9" borderId="1" xfId="0" applyFont="1" applyFill="1" applyBorder="1" applyAlignment="1" applyProtection="1">
      <alignment horizontal="center" vertical="top" wrapText="1"/>
      <protection hidden="1"/>
    </xf>
    <xf numFmtId="0" fontId="50" fillId="19" borderId="1" xfId="0" applyFont="1" applyFill="1" applyBorder="1" applyAlignment="1" applyProtection="1">
      <alignment horizontal="center" vertical="top" wrapText="1"/>
      <protection hidden="1"/>
    </xf>
    <xf numFmtId="0" fontId="44" fillId="18" borderId="1" xfId="0" applyFont="1" applyFill="1" applyBorder="1" applyAlignment="1" applyProtection="1">
      <alignment horizontal="center" vertical="top" wrapText="1"/>
      <protection hidden="1"/>
    </xf>
    <xf numFmtId="0" fontId="52" fillId="3" borderId="0" xfId="0" applyFont="1" applyFill="1" applyAlignment="1" applyProtection="1">
      <alignment horizontal="right" vertical="center"/>
      <protection hidden="1"/>
    </xf>
    <xf numFmtId="49" fontId="50" fillId="9" borderId="1" xfId="0" applyNumberFormat="1" applyFont="1" applyFill="1" applyBorder="1" applyAlignment="1" applyProtection="1">
      <alignment horizontal="center" vertical="top" wrapText="1"/>
      <protection hidden="1"/>
    </xf>
    <xf numFmtId="0" fontId="52" fillId="3" borderId="0" xfId="0" applyFont="1" applyFill="1" applyProtection="1">
      <alignment vertical="center"/>
      <protection hidden="1"/>
    </xf>
    <xf numFmtId="49" fontId="23" fillId="3" borderId="0" xfId="0" applyNumberFormat="1" applyFont="1" applyFill="1" applyProtection="1">
      <alignment vertical="center"/>
      <protection hidden="1"/>
    </xf>
    <xf numFmtId="176" fontId="32" fillId="0" borderId="1" xfId="0" applyNumberFormat="1" applyFont="1" applyBorder="1" applyAlignment="1" applyProtection="1">
      <alignment horizontal="left" vertical="center"/>
      <protection hidden="1"/>
    </xf>
    <xf numFmtId="176" fontId="32" fillId="0" borderId="35" xfId="0" applyNumberFormat="1" applyFont="1" applyBorder="1" applyAlignment="1" applyProtection="1">
      <alignment horizontal="left" vertical="center" wrapText="1"/>
      <protection hidden="1"/>
    </xf>
    <xf numFmtId="176" fontId="20" fillId="0" borderId="1" xfId="0" applyNumberFormat="1" applyFont="1" applyBorder="1" applyAlignment="1" applyProtection="1">
      <alignment horizontal="left" vertical="center"/>
      <protection hidden="1"/>
    </xf>
    <xf numFmtId="0" fontId="19" fillId="16" borderId="0" xfId="0" applyFont="1" applyFill="1" applyAlignment="1" applyProtection="1">
      <alignment horizontal="center" vertical="center"/>
      <protection hidden="1"/>
    </xf>
    <xf numFmtId="0" fontId="3" fillId="0" borderId="0" xfId="0" applyFont="1" applyProtection="1">
      <alignment vertical="center"/>
      <protection hidden="1"/>
    </xf>
    <xf numFmtId="0" fontId="48" fillId="0" borderId="0" xfId="0" applyFont="1" applyProtection="1">
      <alignment vertical="center"/>
      <protection hidden="1"/>
    </xf>
    <xf numFmtId="0" fontId="29" fillId="16" borderId="8" xfId="0" applyFont="1" applyFill="1" applyBorder="1" applyAlignment="1" applyProtection="1">
      <alignment horizontal="center" vertical="center" shrinkToFit="1"/>
      <protection hidden="1"/>
    </xf>
    <xf numFmtId="0" fontId="29" fillId="8" borderId="10"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shrinkToFit="1"/>
      <protection hidden="1"/>
    </xf>
    <xf numFmtId="0" fontId="6" fillId="0" borderId="2" xfId="3" applyFont="1" applyBorder="1" applyAlignment="1" applyProtection="1">
      <alignment horizontal="left" vertical="center" wrapText="1" shrinkToFit="1"/>
      <protection hidden="1"/>
    </xf>
    <xf numFmtId="0" fontId="6" fillId="2" borderId="2" xfId="0" applyFont="1" applyFill="1" applyBorder="1" applyAlignment="1" applyProtection="1">
      <alignment horizontal="left" vertical="center" wrapText="1" shrinkToFit="1"/>
      <protection hidden="1"/>
    </xf>
    <xf numFmtId="0" fontId="3" fillId="0" borderId="2" xfId="0" applyFont="1" applyBorder="1" applyAlignment="1" applyProtection="1">
      <alignment horizontal="left" vertical="center" wrapText="1" shrinkToFit="1"/>
      <protection hidden="1"/>
    </xf>
    <xf numFmtId="0" fontId="20" fillId="0" borderId="2" xfId="0" applyFont="1" applyBorder="1" applyAlignment="1" applyProtection="1">
      <alignment horizontal="left" vertical="center" wrapText="1" shrinkToFit="1"/>
      <protection hidden="1"/>
    </xf>
    <xf numFmtId="0" fontId="6" fillId="5" borderId="2" xfId="0" applyFont="1" applyFill="1" applyBorder="1" applyAlignment="1" applyProtection="1">
      <alignment horizontal="left" vertical="center" wrapText="1" shrinkToFit="1"/>
      <protection hidden="1"/>
    </xf>
    <xf numFmtId="0" fontId="8" fillId="0" borderId="0" xfId="0" applyFont="1" applyAlignment="1" applyProtection="1">
      <alignment vertical="top"/>
      <protection hidden="1"/>
    </xf>
    <xf numFmtId="0" fontId="17" fillId="8" borderId="10" xfId="0" applyFont="1" applyFill="1" applyBorder="1" applyAlignment="1" applyProtection="1">
      <alignment horizontal="center" vertical="center" wrapText="1"/>
      <protection hidden="1"/>
    </xf>
    <xf numFmtId="176" fontId="4" fillId="0" borderId="2" xfId="0" applyNumberFormat="1" applyFont="1" applyBorder="1" applyAlignment="1" applyProtection="1">
      <alignment horizontal="center" vertical="center" shrinkToFit="1"/>
      <protection hidden="1"/>
    </xf>
    <xf numFmtId="176" fontId="4" fillId="0" borderId="2" xfId="3" applyNumberFormat="1" applyFont="1" applyBorder="1" applyAlignment="1" applyProtection="1">
      <alignment horizontal="center" vertical="center" shrinkToFit="1"/>
      <protection hidden="1"/>
    </xf>
    <xf numFmtId="176" fontId="4" fillId="2" borderId="2" xfId="0" applyNumberFormat="1" applyFont="1" applyFill="1" applyBorder="1" applyAlignment="1" applyProtection="1">
      <alignment horizontal="center" vertical="center" shrinkToFit="1"/>
      <protection hidden="1"/>
    </xf>
    <xf numFmtId="176" fontId="18" fillId="0" borderId="2" xfId="0" applyNumberFormat="1" applyFont="1" applyBorder="1" applyAlignment="1" applyProtection="1">
      <alignment horizontal="center" vertical="center" shrinkToFit="1"/>
      <protection hidden="1"/>
    </xf>
    <xf numFmtId="176" fontId="4" fillId="5" borderId="2" xfId="0" applyNumberFormat="1" applyFont="1" applyFill="1" applyBorder="1" applyAlignment="1" applyProtection="1">
      <alignment horizontal="center" vertical="center" shrinkToFit="1"/>
      <protection hidden="1"/>
    </xf>
    <xf numFmtId="0" fontId="20" fillId="16" borderId="8" xfId="0" applyFont="1" applyFill="1" applyBorder="1" applyAlignment="1" applyProtection="1">
      <alignment horizontal="center" vertical="center" shrinkToFit="1"/>
      <protection hidden="1"/>
    </xf>
    <xf numFmtId="0" fontId="55" fillId="11" borderId="10" xfId="0" applyFont="1" applyFill="1" applyBorder="1" applyAlignment="1" applyProtection="1">
      <alignment horizontal="center" vertical="center" wrapText="1"/>
      <protection hidden="1"/>
    </xf>
    <xf numFmtId="0" fontId="18" fillId="11" borderId="10" xfId="0" applyFont="1" applyFill="1" applyBorder="1" applyAlignment="1" applyProtection="1">
      <alignment horizontal="center" vertical="center" wrapText="1"/>
      <protection hidden="1"/>
    </xf>
    <xf numFmtId="176" fontId="3" fillId="0" borderId="2" xfId="0" applyNumberFormat="1" applyFont="1" applyBorder="1" applyAlignment="1" applyProtection="1">
      <alignment vertical="center" wrapText="1"/>
      <protection hidden="1"/>
    </xf>
    <xf numFmtId="176" fontId="3" fillId="0" borderId="2" xfId="3" applyNumberFormat="1" applyFont="1" applyBorder="1" applyAlignment="1" applyProtection="1">
      <alignment vertical="center" wrapText="1"/>
      <protection hidden="1"/>
    </xf>
    <xf numFmtId="176" fontId="3" fillId="2" borderId="2" xfId="0" applyNumberFormat="1" applyFont="1" applyFill="1" applyBorder="1" applyAlignment="1" applyProtection="1">
      <alignment vertical="center" wrapText="1"/>
      <protection hidden="1"/>
    </xf>
    <xf numFmtId="176" fontId="8" fillId="0" borderId="2" xfId="0" applyNumberFormat="1" applyFont="1" applyBorder="1" applyAlignment="1" applyProtection="1">
      <alignment vertical="center" wrapText="1"/>
      <protection hidden="1"/>
    </xf>
    <xf numFmtId="176" fontId="3" fillId="5" borderId="2" xfId="0" applyNumberFormat="1" applyFont="1" applyFill="1" applyBorder="1" applyAlignment="1" applyProtection="1">
      <alignment vertical="center" wrapText="1"/>
      <protection hidden="1"/>
    </xf>
    <xf numFmtId="0" fontId="53" fillId="0" borderId="0" xfId="5" applyFont="1" applyProtection="1">
      <alignment vertical="center"/>
      <protection hidden="1"/>
    </xf>
    <xf numFmtId="0" fontId="3" fillId="0" borderId="0" xfId="5" applyFont="1" applyProtection="1">
      <alignment vertical="center"/>
      <protection hidden="1"/>
    </xf>
    <xf numFmtId="0" fontId="8" fillId="0" borderId="0" xfId="5" applyFont="1" applyProtection="1">
      <alignment vertical="center"/>
      <protection hidden="1"/>
    </xf>
    <xf numFmtId="0" fontId="22" fillId="0" borderId="0" xfId="5" applyFont="1" applyProtection="1">
      <alignment vertical="center"/>
      <protection hidden="1"/>
    </xf>
    <xf numFmtId="0" fontId="26" fillId="0" borderId="0" xfId="5" applyFont="1" applyProtection="1">
      <alignment vertical="center"/>
      <protection hidden="1"/>
    </xf>
    <xf numFmtId="49" fontId="21" fillId="0" borderId="1" xfId="0" applyNumberFormat="1" applyFont="1" applyBorder="1" applyProtection="1">
      <alignment vertical="center"/>
      <protection hidden="1"/>
    </xf>
    <xf numFmtId="49" fontId="21" fillId="0" borderId="16" xfId="0" applyNumberFormat="1" applyFont="1" applyBorder="1" applyProtection="1">
      <alignment vertical="center"/>
      <protection hidden="1"/>
    </xf>
    <xf numFmtId="49" fontId="7" fillId="0" borderId="16" xfId="0" applyNumberFormat="1" applyFont="1" applyBorder="1" applyProtection="1">
      <alignment vertical="center"/>
      <protection hidden="1"/>
    </xf>
    <xf numFmtId="49" fontId="7" fillId="0" borderId="16" xfId="0" applyNumberFormat="1" applyFont="1" applyBorder="1" applyAlignment="1" applyProtection="1">
      <alignment vertical="center" wrapText="1"/>
      <protection hidden="1"/>
    </xf>
    <xf numFmtId="176" fontId="21" fillId="0" borderId="1" xfId="0" applyNumberFormat="1" applyFont="1" applyBorder="1" applyAlignment="1" applyProtection="1">
      <alignment horizontal="left" vertical="center"/>
      <protection hidden="1"/>
    </xf>
    <xf numFmtId="176" fontId="18" fillId="2" borderId="10" xfId="0" applyNumberFormat="1" applyFont="1" applyFill="1" applyBorder="1" applyAlignment="1" applyProtection="1">
      <alignment horizontal="center" vertical="center" wrapText="1"/>
      <protection hidden="1"/>
    </xf>
    <xf numFmtId="176" fontId="55" fillId="2" borderId="10" xfId="0" applyNumberFormat="1"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shrinkToFit="1"/>
      <protection hidden="1"/>
    </xf>
    <xf numFmtId="0" fontId="6" fillId="0" borderId="3" xfId="0" applyFont="1" applyBorder="1" applyAlignment="1" applyProtection="1">
      <alignment horizontal="left" vertical="center" wrapText="1" shrinkToFit="1"/>
      <protection hidden="1"/>
    </xf>
    <xf numFmtId="0" fontId="3" fillId="0" borderId="3" xfId="0" applyFont="1" applyBorder="1" applyAlignment="1" applyProtection="1">
      <alignment horizontal="left" vertical="center" wrapText="1" shrinkToFit="1"/>
      <protection hidden="1"/>
    </xf>
    <xf numFmtId="0" fontId="6" fillId="5" borderId="3" xfId="0" applyFont="1" applyFill="1" applyBorder="1" applyAlignment="1" applyProtection="1">
      <alignment horizontal="left" vertical="center" wrapText="1" shrinkToFit="1"/>
      <protection hidden="1"/>
    </xf>
    <xf numFmtId="0" fontId="19" fillId="3" borderId="0" xfId="0" applyFont="1" applyFill="1" applyAlignment="1" applyProtection="1">
      <alignment horizontal="center" vertical="center"/>
      <protection hidden="1"/>
    </xf>
    <xf numFmtId="0" fontId="9" fillId="3" borderId="0" xfId="0" applyFont="1" applyFill="1" applyProtection="1">
      <alignment vertical="center"/>
      <protection hidden="1"/>
    </xf>
    <xf numFmtId="0" fontId="22" fillId="18" borderId="0" xfId="0" applyFont="1" applyFill="1" applyProtection="1">
      <alignment vertical="center"/>
      <protection hidden="1"/>
    </xf>
    <xf numFmtId="0" fontId="9" fillId="3" borderId="0" xfId="0" applyFont="1" applyFill="1" applyAlignment="1" applyProtection="1">
      <alignment horizontal="center" vertical="center"/>
      <protection hidden="1"/>
    </xf>
    <xf numFmtId="0" fontId="51" fillId="4" borderId="33" xfId="0" applyFont="1" applyFill="1" applyBorder="1" applyAlignment="1" applyProtection="1">
      <alignment horizontal="center" vertical="center"/>
      <protection hidden="1"/>
    </xf>
    <xf numFmtId="0" fontId="22" fillId="18" borderId="0" xfId="0" applyFont="1" applyFill="1" applyAlignment="1" applyProtection="1">
      <alignment horizontal="center" vertical="center"/>
      <protection hidden="1"/>
    </xf>
    <xf numFmtId="0" fontId="12" fillId="4" borderId="0" xfId="0" applyFont="1" applyFill="1" applyAlignment="1" applyProtection="1">
      <alignment horizontal="center" vertical="center"/>
      <protection hidden="1"/>
    </xf>
    <xf numFmtId="0" fontId="3" fillId="4" borderId="0" xfId="0" applyFont="1" applyFill="1" applyProtection="1">
      <alignment vertical="center"/>
      <protection hidden="1"/>
    </xf>
    <xf numFmtId="0" fontId="49" fillId="0" borderId="0" xfId="0" applyFont="1" applyProtection="1">
      <alignment vertical="center"/>
      <protection hidden="1"/>
    </xf>
    <xf numFmtId="0" fontId="12" fillId="0" borderId="0" xfId="0" applyFont="1" applyAlignment="1" applyProtection="1">
      <alignment vertical="top"/>
      <protection hidden="1"/>
    </xf>
    <xf numFmtId="0" fontId="3" fillId="0" borderId="0" xfId="0" applyFont="1" applyAlignment="1" applyProtection="1">
      <alignment vertical="top"/>
      <protection hidden="1"/>
    </xf>
    <xf numFmtId="0" fontId="3" fillId="0" borderId="0" xfId="0" applyFont="1" applyAlignment="1" applyProtection="1">
      <alignment horizontal="center" vertical="center"/>
      <protection hidden="1"/>
    </xf>
    <xf numFmtId="0" fontId="11" fillId="0" borderId="0" xfId="0" applyFont="1" applyProtection="1">
      <alignment vertical="center"/>
      <protection hidden="1"/>
    </xf>
    <xf numFmtId="0" fontId="66" fillId="5" borderId="4" xfId="0" applyFont="1" applyFill="1" applyBorder="1" applyAlignment="1" applyProtection="1">
      <alignment horizontal="center" vertical="center" shrinkToFit="1"/>
      <protection hidden="1"/>
    </xf>
    <xf numFmtId="0" fontId="18" fillId="0" borderId="5" xfId="0" applyFont="1" applyBorder="1" applyAlignment="1" applyProtection="1">
      <alignment horizontal="left" vertical="center" wrapText="1" shrinkToFit="1"/>
      <protection hidden="1"/>
    </xf>
    <xf numFmtId="0" fontId="3" fillId="6" borderId="0" xfId="0" applyFont="1" applyFill="1" applyProtection="1">
      <alignment vertical="center"/>
      <protection hidden="1"/>
    </xf>
    <xf numFmtId="0" fontId="12" fillId="0" borderId="0" xfId="0" applyFont="1" applyAlignment="1" applyProtection="1">
      <alignment horizontal="center" vertical="center"/>
      <protection hidden="1"/>
    </xf>
    <xf numFmtId="0" fontId="12" fillId="6" borderId="0" xfId="0" applyFont="1" applyFill="1" applyAlignment="1" applyProtection="1">
      <alignment horizontal="center" vertical="center"/>
      <protection hidden="1"/>
    </xf>
    <xf numFmtId="0" fontId="3" fillId="0" borderId="0" xfId="0" applyFont="1" applyAlignment="1" applyProtection="1">
      <alignment vertical="top" textRotation="255"/>
      <protection hidden="1"/>
    </xf>
    <xf numFmtId="0" fontId="8" fillId="0" borderId="0" xfId="0" applyFont="1" applyAlignment="1" applyProtection="1">
      <alignment vertical="top" wrapText="1" shrinkToFit="1"/>
      <protection hidden="1"/>
    </xf>
    <xf numFmtId="0" fontId="46" fillId="0" borderId="0" xfId="0" applyFont="1" applyAlignment="1" applyProtection="1">
      <alignment vertical="center" shrinkToFit="1"/>
      <protection hidden="1"/>
    </xf>
    <xf numFmtId="0" fontId="3" fillId="0" borderId="0" xfId="0" applyFont="1" applyAlignment="1" applyProtection="1">
      <alignment horizontal="left" vertical="center"/>
      <protection hidden="1"/>
    </xf>
    <xf numFmtId="0" fontId="66" fillId="5" borderId="6" xfId="0" applyFont="1" applyFill="1" applyBorder="1" applyAlignment="1" applyProtection="1">
      <alignment horizontal="center" vertical="center" shrinkToFit="1"/>
      <protection hidden="1"/>
    </xf>
    <xf numFmtId="0" fontId="18" fillId="0" borderId="7" xfId="0" applyFont="1" applyBorder="1" applyAlignment="1" applyProtection="1">
      <alignment horizontal="left" vertical="center" shrinkToFit="1"/>
      <protection hidden="1"/>
    </xf>
    <xf numFmtId="0" fontId="3" fillId="7" borderId="0" xfId="0" applyFont="1" applyFill="1" applyProtection="1">
      <alignment vertical="center"/>
      <protection hidden="1"/>
    </xf>
    <xf numFmtId="0" fontId="12" fillId="7" borderId="0" xfId="0" applyFont="1" applyFill="1" applyAlignment="1" applyProtection="1">
      <alignment horizontal="center" vertical="center"/>
      <protection hidden="1"/>
    </xf>
    <xf numFmtId="0" fontId="12" fillId="0" borderId="0" xfId="0" applyFont="1" applyAlignment="1" applyProtection="1">
      <alignment horizontal="right" vertical="center"/>
      <protection hidden="1"/>
    </xf>
    <xf numFmtId="0" fontId="13" fillId="5" borderId="2" xfId="0" applyFont="1" applyFill="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42" fillId="0" borderId="0" xfId="0" applyFont="1" applyAlignment="1" applyProtection="1">
      <alignment vertical="top"/>
      <protection hidden="1"/>
    </xf>
    <xf numFmtId="0" fontId="42" fillId="0" borderId="0" xfId="0" applyFont="1" applyProtection="1">
      <alignment vertical="center"/>
      <protection hidden="1"/>
    </xf>
    <xf numFmtId="0" fontId="8" fillId="0" borderId="0" xfId="3" applyFont="1" applyAlignment="1" applyProtection="1">
      <alignment horizontal="left" vertical="top" wrapText="1"/>
      <protection hidden="1"/>
    </xf>
    <xf numFmtId="0" fontId="68" fillId="5" borderId="6" xfId="0" applyFont="1" applyFill="1" applyBorder="1" applyAlignment="1" applyProtection="1">
      <alignment horizontal="center" vertical="center" shrinkToFit="1"/>
      <protection hidden="1"/>
    </xf>
    <xf numFmtId="0" fontId="13" fillId="5" borderId="9" xfId="0" applyFont="1" applyFill="1" applyBorder="1" applyAlignment="1" applyProtection="1">
      <alignment horizontal="center" vertical="center"/>
      <protection hidden="1"/>
    </xf>
    <xf numFmtId="0" fontId="3" fillId="0" borderId="8" xfId="0" applyFont="1" applyBorder="1" applyAlignment="1" applyProtection="1">
      <alignment horizontal="left" vertical="center"/>
      <protection hidden="1"/>
    </xf>
    <xf numFmtId="0" fontId="47" fillId="0" borderId="0" xfId="1" applyFont="1" applyProtection="1">
      <alignment vertical="center"/>
      <protection hidden="1"/>
    </xf>
    <xf numFmtId="0" fontId="68" fillId="5" borderId="11" xfId="0" applyFont="1" applyFill="1" applyBorder="1" applyAlignment="1" applyProtection="1">
      <alignment horizontal="center" vertical="center" shrinkToFit="1"/>
      <protection hidden="1"/>
    </xf>
    <xf numFmtId="0" fontId="4" fillId="0" borderId="12" xfId="0" applyFont="1" applyBorder="1" applyAlignment="1" applyProtection="1">
      <alignment horizontal="left" vertical="center" shrinkToFit="1"/>
      <protection hidden="1"/>
    </xf>
    <xf numFmtId="0" fontId="13" fillId="5" borderId="34" xfId="0" applyFont="1" applyFill="1" applyBorder="1" applyAlignment="1" applyProtection="1">
      <alignment horizontal="center" vertical="center"/>
      <protection hidden="1"/>
    </xf>
    <xf numFmtId="0" fontId="3" fillId="0" borderId="34" xfId="0" applyFont="1" applyBorder="1" applyAlignment="1" applyProtection="1">
      <alignment horizontal="left" vertical="center"/>
      <protection hidden="1"/>
    </xf>
    <xf numFmtId="0" fontId="48"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8" fillId="0" borderId="21" xfId="0" applyFont="1" applyBorder="1" applyAlignment="1" applyProtection="1">
      <alignment horizontal="center" vertical="center" shrinkToFit="1"/>
      <protection hidden="1"/>
    </xf>
    <xf numFmtId="0" fontId="8" fillId="0" borderId="21" xfId="0" applyFont="1" applyBorder="1" applyAlignment="1" applyProtection="1">
      <alignment horizontal="left" vertical="center" shrinkToFit="1"/>
      <protection hidden="1"/>
    </xf>
    <xf numFmtId="0" fontId="4" fillId="8" borderId="13"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8" borderId="14" xfId="0" applyFont="1" applyFill="1" applyBorder="1" applyAlignment="1" applyProtection="1">
      <alignment vertical="center" wrapText="1"/>
      <protection hidden="1"/>
    </xf>
    <xf numFmtId="0" fontId="16" fillId="9" borderId="13" xfId="0" applyFont="1" applyFill="1" applyBorder="1" applyAlignment="1" applyProtection="1">
      <alignment horizontal="center" vertical="center" wrapText="1"/>
      <protection hidden="1"/>
    </xf>
    <xf numFmtId="0" fontId="16" fillId="9" borderId="14" xfId="0" applyFont="1" applyFill="1" applyBorder="1" applyAlignment="1" applyProtection="1">
      <alignment horizontal="center" vertical="center" wrapText="1"/>
      <protection hidden="1"/>
    </xf>
    <xf numFmtId="0" fontId="16" fillId="9" borderId="15" xfId="0" applyFont="1" applyFill="1" applyBorder="1" applyAlignment="1" applyProtection="1">
      <alignment horizontal="center" vertical="center" wrapText="1"/>
      <protection hidden="1"/>
    </xf>
    <xf numFmtId="0" fontId="20" fillId="16" borderId="8" xfId="0" applyFont="1" applyFill="1" applyBorder="1" applyAlignment="1" applyProtection="1">
      <alignment horizontal="center" vertical="center" wrapText="1"/>
      <protection hidden="1"/>
    </xf>
    <xf numFmtId="0" fontId="18" fillId="10" borderId="13" xfId="0" applyFont="1" applyFill="1" applyBorder="1" applyProtection="1">
      <alignment vertical="center"/>
      <protection hidden="1"/>
    </xf>
    <xf numFmtId="0" fontId="18" fillId="10" borderId="15" xfId="0" applyFont="1" applyFill="1" applyBorder="1" applyProtection="1">
      <alignment vertical="center"/>
      <protection hidden="1"/>
    </xf>
    <xf numFmtId="0" fontId="18" fillId="10" borderId="14" xfId="0" applyFont="1" applyFill="1" applyBorder="1" applyProtection="1">
      <alignment vertical="center"/>
      <protection hidden="1"/>
    </xf>
    <xf numFmtId="0" fontId="16" fillId="9" borderId="13" xfId="0" applyFont="1" applyFill="1" applyBorder="1" applyAlignment="1" applyProtection="1">
      <alignment horizontal="right" vertical="center"/>
      <protection hidden="1"/>
    </xf>
    <xf numFmtId="0" fontId="16" fillId="9" borderId="15" xfId="0" applyFont="1" applyFill="1" applyBorder="1" applyAlignment="1" applyProtection="1">
      <alignment horizontal="left" vertical="center"/>
      <protection hidden="1"/>
    </xf>
    <xf numFmtId="0" fontId="16" fillId="9" borderId="15" xfId="0" applyFont="1" applyFill="1" applyBorder="1" applyAlignment="1" applyProtection="1">
      <alignment horizontal="center" vertical="center"/>
      <protection hidden="1"/>
    </xf>
    <xf numFmtId="0" fontId="16" fillId="9" borderId="14" xfId="0" applyFont="1" applyFill="1" applyBorder="1" applyAlignment="1" applyProtection="1">
      <alignment horizontal="center" vertical="center"/>
      <protection hidden="1"/>
    </xf>
    <xf numFmtId="0" fontId="18" fillId="10" borderId="8" xfId="0" applyFont="1" applyFill="1" applyBorder="1" applyAlignment="1" applyProtection="1">
      <alignment horizontal="center" vertical="center" wrapText="1"/>
      <protection hidden="1"/>
    </xf>
    <xf numFmtId="0" fontId="18" fillId="10" borderId="13" xfId="0" applyFont="1" applyFill="1" applyBorder="1" applyAlignment="1" applyProtection="1">
      <alignment horizontal="left" vertical="center"/>
      <protection hidden="1"/>
    </xf>
    <xf numFmtId="0" fontId="18" fillId="10" borderId="15" xfId="0" applyFont="1" applyFill="1" applyBorder="1" applyAlignment="1" applyProtection="1">
      <alignment horizontal="center" vertical="center"/>
      <protection hidden="1"/>
    </xf>
    <xf numFmtId="0" fontId="18" fillId="10" borderId="14" xfId="0" applyFont="1" applyFill="1" applyBorder="1" applyAlignment="1" applyProtection="1">
      <alignment horizontal="center" vertical="center"/>
      <protection hidden="1"/>
    </xf>
    <xf numFmtId="0" fontId="17" fillId="11" borderId="8" xfId="0" applyFont="1" applyFill="1" applyBorder="1" applyAlignment="1" applyProtection="1">
      <alignment horizontal="center" vertical="center" wrapText="1" shrinkToFit="1"/>
      <protection hidden="1"/>
    </xf>
    <xf numFmtId="0" fontId="18" fillId="11" borderId="21" xfId="0" applyFont="1" applyFill="1" applyBorder="1" applyAlignment="1" applyProtection="1">
      <alignment horizontal="center" vertical="center" wrapText="1"/>
      <protection hidden="1"/>
    </xf>
    <xf numFmtId="0" fontId="18" fillId="11" borderId="3" xfId="0" applyFont="1" applyFill="1" applyBorder="1" applyAlignment="1" applyProtection="1">
      <alignment horizontal="center" vertical="center" wrapText="1"/>
      <protection hidden="1"/>
    </xf>
    <xf numFmtId="0" fontId="18" fillId="11" borderId="8" xfId="0" applyFont="1" applyFill="1" applyBorder="1" applyAlignment="1" applyProtection="1">
      <alignment horizontal="center" vertical="center" wrapText="1" shrinkToFit="1"/>
      <protection hidden="1"/>
    </xf>
    <xf numFmtId="0" fontId="18" fillId="11" borderId="8" xfId="0" applyFont="1" applyFill="1" applyBorder="1" applyAlignment="1" applyProtection="1">
      <alignment horizontal="center" vertical="center" wrapText="1"/>
      <protection hidden="1"/>
    </xf>
    <xf numFmtId="0" fontId="4" fillId="15" borderId="0" xfId="0" applyFont="1" applyFill="1" applyAlignment="1" applyProtection="1">
      <alignment horizontal="center" vertical="center" wrapText="1"/>
      <protection hidden="1"/>
    </xf>
    <xf numFmtId="0" fontId="24" fillId="12" borderId="13" xfId="0" applyFont="1" applyFill="1" applyBorder="1" applyAlignment="1" applyProtection="1">
      <alignment horizontal="left" vertical="center"/>
      <protection hidden="1"/>
    </xf>
    <xf numFmtId="0" fontId="24" fillId="12" borderId="15" xfId="0" applyFont="1" applyFill="1" applyBorder="1" applyAlignment="1" applyProtection="1">
      <alignment horizontal="left" vertical="center"/>
      <protection hidden="1"/>
    </xf>
    <xf numFmtId="0" fontId="25" fillId="13" borderId="13" xfId="0" applyFont="1" applyFill="1" applyBorder="1" applyAlignment="1" applyProtection="1">
      <alignment horizontal="center" vertical="center" wrapText="1"/>
      <protection hidden="1"/>
    </xf>
    <xf numFmtId="0" fontId="25" fillId="13" borderId="14" xfId="0" applyFont="1" applyFill="1" applyBorder="1" applyAlignment="1" applyProtection="1">
      <alignment horizontal="center" vertical="center" wrapText="1"/>
      <protection hidden="1"/>
    </xf>
    <xf numFmtId="0" fontId="51" fillId="8" borderId="17" xfId="0" applyFont="1" applyFill="1" applyBorder="1" applyAlignment="1" applyProtection="1">
      <alignment vertical="center" wrapText="1"/>
      <protection hidden="1"/>
    </xf>
    <xf numFmtId="0" fontId="51" fillId="8" borderId="18" xfId="0" applyFont="1" applyFill="1" applyBorder="1" applyAlignment="1" applyProtection="1">
      <alignment horizontal="left" vertical="center" wrapText="1"/>
      <protection hidden="1"/>
    </xf>
    <xf numFmtId="0" fontId="16" fillId="9" borderId="17" xfId="0" applyFont="1" applyFill="1" applyBorder="1" applyAlignment="1" applyProtection="1">
      <alignment vertical="center" wrapText="1"/>
      <protection hidden="1"/>
    </xf>
    <xf numFmtId="0" fontId="16" fillId="9" borderId="18" xfId="0" applyFont="1" applyFill="1" applyBorder="1" applyAlignment="1" applyProtection="1">
      <alignment vertical="center" wrapText="1"/>
      <protection hidden="1"/>
    </xf>
    <xf numFmtId="0" fontId="16" fillId="9" borderId="17" xfId="0" applyFont="1" applyFill="1" applyBorder="1" applyAlignment="1" applyProtection="1">
      <alignment horizontal="center" vertical="center" wrapText="1"/>
      <protection hidden="1"/>
    </xf>
    <xf numFmtId="0" fontId="16" fillId="9" borderId="19" xfId="0" applyFont="1" applyFill="1" applyBorder="1" applyAlignment="1" applyProtection="1">
      <alignment horizontal="center" vertical="center" wrapText="1"/>
      <protection hidden="1"/>
    </xf>
    <xf numFmtId="0" fontId="16" fillId="9" borderId="18" xfId="0" applyFont="1" applyFill="1" applyBorder="1" applyAlignment="1" applyProtection="1">
      <alignment horizontal="center" vertical="center" wrapText="1"/>
      <protection hidden="1"/>
    </xf>
    <xf numFmtId="0" fontId="18" fillId="8" borderId="10" xfId="0" applyFont="1" applyFill="1" applyBorder="1" applyAlignment="1" applyProtection="1">
      <alignment horizontal="center" vertical="center" wrapText="1"/>
      <protection hidden="1"/>
    </xf>
    <xf numFmtId="0" fontId="17" fillId="10" borderId="19" xfId="0" applyFont="1" applyFill="1" applyBorder="1" applyAlignment="1" applyProtection="1">
      <alignment horizontal="center" vertical="center" wrapText="1"/>
      <protection hidden="1"/>
    </xf>
    <xf numFmtId="0" fontId="17" fillId="10" borderId="18" xfId="0" applyFont="1" applyFill="1" applyBorder="1" applyAlignment="1" applyProtection="1">
      <alignment horizontal="center" vertical="center" wrapText="1"/>
      <protection hidden="1"/>
    </xf>
    <xf numFmtId="0" fontId="18" fillId="10" borderId="10" xfId="0" applyFont="1" applyFill="1" applyBorder="1" applyAlignment="1" applyProtection="1">
      <alignment horizontal="center" vertical="center" wrapText="1"/>
      <protection hidden="1"/>
    </xf>
    <xf numFmtId="0" fontId="18" fillId="10" borderId="17" xfId="0" applyFont="1" applyFill="1" applyBorder="1" applyAlignment="1" applyProtection="1">
      <alignment horizontal="center" vertical="center" wrapText="1"/>
      <protection hidden="1"/>
    </xf>
    <xf numFmtId="0" fontId="18" fillId="10" borderId="19" xfId="0" applyFont="1" applyFill="1" applyBorder="1" applyAlignment="1" applyProtection="1">
      <alignment horizontal="center" vertical="center" wrapText="1"/>
      <protection hidden="1"/>
    </xf>
    <xf numFmtId="0" fontId="18" fillId="10" borderId="18" xfId="0" applyFont="1" applyFill="1" applyBorder="1" applyAlignment="1" applyProtection="1">
      <alignment horizontal="center" vertical="center" wrapText="1"/>
      <protection hidden="1"/>
    </xf>
    <xf numFmtId="0" fontId="17" fillId="11" borderId="10" xfId="0" applyFont="1" applyFill="1" applyBorder="1" applyAlignment="1" applyProtection="1">
      <alignment horizontal="center" vertical="center" wrapText="1" shrinkToFit="1"/>
      <protection hidden="1"/>
    </xf>
    <xf numFmtId="0" fontId="18" fillId="11" borderId="2" xfId="0" applyFont="1" applyFill="1" applyBorder="1" applyAlignment="1" applyProtection="1">
      <alignment horizontal="center" vertical="center" wrapText="1"/>
      <protection hidden="1"/>
    </xf>
    <xf numFmtId="0" fontId="4" fillId="11" borderId="2" xfId="0" applyFont="1" applyFill="1" applyBorder="1" applyAlignment="1" applyProtection="1">
      <alignment horizontal="center" vertical="center" wrapText="1"/>
      <protection hidden="1"/>
    </xf>
    <xf numFmtId="0" fontId="21" fillId="15" borderId="0" xfId="0" applyFont="1" applyFill="1" applyAlignment="1" applyProtection="1">
      <alignment horizontal="center" vertical="center" wrapText="1"/>
      <protection hidden="1"/>
    </xf>
    <xf numFmtId="0" fontId="24" fillId="12" borderId="17" xfId="0" applyFont="1" applyFill="1" applyBorder="1" applyAlignment="1" applyProtection="1">
      <alignment horizontal="left" vertical="center"/>
      <protection hidden="1"/>
    </xf>
    <xf numFmtId="0" fontId="24" fillId="12" borderId="19" xfId="0" applyFont="1" applyFill="1" applyBorder="1" applyAlignment="1" applyProtection="1">
      <alignment horizontal="left" vertical="center"/>
      <protection hidden="1"/>
    </xf>
    <xf numFmtId="0" fontId="25" fillId="13" borderId="17" xfId="0" applyFont="1" applyFill="1" applyBorder="1" applyAlignment="1" applyProtection="1">
      <alignment horizontal="center" vertical="center" wrapText="1"/>
      <protection hidden="1"/>
    </xf>
    <xf numFmtId="0" fontId="25" fillId="13" borderId="18" xfId="0" applyFont="1" applyFill="1" applyBorder="1" applyAlignment="1" applyProtection="1">
      <alignment horizontal="center" vertical="center" wrapText="1"/>
      <protection hidden="1"/>
    </xf>
    <xf numFmtId="176" fontId="32" fillId="0" borderId="1" xfId="3" applyNumberFormat="1" applyFont="1" applyBorder="1" applyAlignment="1" applyProtection="1">
      <alignment horizontal="left" vertical="center"/>
      <protection hidden="1"/>
    </xf>
    <xf numFmtId="176" fontId="32" fillId="0" borderId="1" xfId="0" applyNumberFormat="1" applyFont="1" applyBorder="1" applyAlignment="1" applyProtection="1">
      <alignment horizontal="left" vertical="center" shrinkToFit="1"/>
      <protection hidden="1"/>
    </xf>
    <xf numFmtId="176" fontId="32" fillId="0" borderId="1" xfId="0" applyNumberFormat="1" applyFont="1" applyBorder="1" applyAlignment="1" applyProtection="1">
      <alignment horizontal="left" vertical="center" wrapText="1" shrinkToFit="1"/>
      <protection hidden="1"/>
    </xf>
    <xf numFmtId="0" fontId="3" fillId="0" borderId="20" xfId="0" applyFont="1" applyBorder="1" applyAlignment="1" applyProtection="1">
      <alignment horizontal="left" vertical="top"/>
      <protection hidden="1"/>
    </xf>
    <xf numFmtId="0" fontId="3" fillId="0" borderId="3" xfId="0" applyFont="1" applyBorder="1" applyAlignment="1" applyProtection="1">
      <alignment horizontal="left" vertical="center" wrapText="1"/>
      <protection hidden="1"/>
    </xf>
    <xf numFmtId="0" fontId="22" fillId="0" borderId="21" xfId="0" applyFont="1" applyBorder="1" applyAlignment="1" applyProtection="1">
      <alignment horizontal="left" vertical="top"/>
      <protection hidden="1"/>
    </xf>
    <xf numFmtId="0" fontId="3" fillId="0" borderId="14" xfId="0" applyFont="1" applyBorder="1" applyAlignment="1" applyProtection="1">
      <alignment horizontal="left" vertical="center" wrapText="1"/>
      <protection hidden="1"/>
    </xf>
    <xf numFmtId="0" fontId="62" fillId="0" borderId="20" xfId="0" applyFont="1" applyBorder="1" applyAlignment="1" applyProtection="1">
      <alignment horizontal="left" vertical="center" textRotation="255" wrapText="1"/>
      <protection hidden="1"/>
    </xf>
    <xf numFmtId="0" fontId="4" fillId="0" borderId="14" xfId="0" applyFont="1" applyBorder="1" applyAlignment="1" applyProtection="1">
      <alignment horizontal="left" vertical="center" wrapText="1"/>
      <protection hidden="1"/>
    </xf>
    <xf numFmtId="0" fontId="22" fillId="0" borderId="13" xfId="0" applyFont="1" applyBorder="1" applyAlignment="1" applyProtection="1">
      <alignment horizontal="center" vertical="center" shrinkToFit="1"/>
      <protection hidden="1"/>
    </xf>
    <xf numFmtId="0" fontId="62" fillId="0" borderId="22" xfId="0" applyFont="1" applyBorder="1" applyAlignment="1" applyProtection="1">
      <alignment vertical="center" wrapText="1"/>
      <protection hidden="1"/>
    </xf>
    <xf numFmtId="0" fontId="18" fillId="2" borderId="10" xfId="0" applyFont="1" applyFill="1" applyBorder="1" applyAlignment="1" applyProtection="1">
      <alignment horizontal="left" vertical="center" wrapText="1"/>
      <protection hidden="1"/>
    </xf>
    <xf numFmtId="176" fontId="18" fillId="2" borderId="10" xfId="0" applyNumberFormat="1" applyFont="1" applyFill="1" applyBorder="1" applyAlignment="1" applyProtection="1">
      <alignment vertical="center" wrapText="1"/>
      <protection hidden="1"/>
    </xf>
    <xf numFmtId="0" fontId="8" fillId="0" borderId="2" xfId="0" applyFont="1" applyBorder="1" applyAlignment="1" applyProtection="1">
      <alignment horizontal="left" vertical="top" wrapText="1"/>
      <protection hidden="1"/>
    </xf>
    <xf numFmtId="0" fontId="63" fillId="2" borderId="21" xfId="3" applyFont="1" applyFill="1" applyBorder="1" applyAlignment="1" applyProtection="1">
      <alignment vertical="center" shrinkToFit="1"/>
      <protection hidden="1"/>
    </xf>
    <xf numFmtId="0" fontId="63" fillId="2" borderId="16" xfId="3" applyFont="1" applyFill="1" applyBorder="1" applyAlignment="1" applyProtection="1">
      <alignment vertical="center" shrinkToFit="1"/>
      <protection hidden="1"/>
    </xf>
    <xf numFmtId="0" fontId="68" fillId="5" borderId="2" xfId="0" quotePrefix="1" applyFont="1" applyFill="1" applyBorder="1" applyAlignment="1" applyProtection="1">
      <alignment horizontal="left" vertical="center" shrinkToFit="1"/>
      <protection hidden="1"/>
    </xf>
    <xf numFmtId="0" fontId="8" fillId="0" borderId="16" xfId="0" applyFont="1" applyBorder="1" applyAlignment="1" applyProtection="1">
      <alignment horizontal="left" vertical="center" wrapText="1"/>
      <protection hidden="1"/>
    </xf>
    <xf numFmtId="0" fontId="8" fillId="0" borderId="2" xfId="3" applyFont="1" applyBorder="1" applyAlignment="1" applyProtection="1">
      <alignment vertical="center" wrapText="1"/>
      <protection hidden="1"/>
    </xf>
    <xf numFmtId="0" fontId="64" fillId="0" borderId="2" xfId="3" applyFont="1" applyBorder="1" applyAlignment="1" applyProtection="1">
      <alignment vertical="center" shrinkToFit="1"/>
      <protection hidden="1"/>
    </xf>
    <xf numFmtId="0" fontId="64" fillId="0" borderId="2" xfId="3" applyFont="1" applyBorder="1" applyAlignment="1" applyProtection="1">
      <alignment vertical="center" wrapText="1"/>
      <protection hidden="1"/>
    </xf>
    <xf numFmtId="0" fontId="64" fillId="11" borderId="2" xfId="3" applyFont="1" applyFill="1" applyBorder="1" applyAlignment="1" applyProtection="1">
      <alignment vertical="center" wrapText="1"/>
      <protection hidden="1"/>
    </xf>
    <xf numFmtId="0" fontId="65" fillId="0" borderId="2" xfId="0" applyFont="1" applyBorder="1" applyAlignment="1" applyProtection="1">
      <alignment horizontal="center" vertical="center" shrinkToFit="1"/>
      <protection hidden="1"/>
    </xf>
    <xf numFmtId="0" fontId="8" fillId="0" borderId="2" xfId="0" applyFont="1" applyBorder="1" applyAlignment="1" applyProtection="1">
      <alignment horizontal="left" vertical="center" wrapText="1"/>
      <protection hidden="1"/>
    </xf>
    <xf numFmtId="0" fontId="33" fillId="0" borderId="16" xfId="0" applyFont="1" applyBorder="1" applyAlignment="1" applyProtection="1">
      <alignment horizontal="right" vertical="center" wrapText="1"/>
      <protection hidden="1"/>
    </xf>
    <xf numFmtId="0" fontId="33" fillId="16" borderId="21" xfId="0" applyFont="1" applyFill="1" applyBorder="1" applyAlignment="1" applyProtection="1">
      <alignment horizontal="center" vertical="center" wrapText="1"/>
      <protection hidden="1"/>
    </xf>
    <xf numFmtId="0" fontId="33" fillId="16" borderId="3" xfId="0" applyFont="1" applyFill="1" applyBorder="1" applyAlignment="1" applyProtection="1">
      <alignment horizontal="center" vertical="center" wrapText="1"/>
      <protection hidden="1"/>
    </xf>
    <xf numFmtId="0" fontId="8" fillId="0" borderId="13" xfId="0" applyFont="1" applyBorder="1" applyAlignment="1" applyProtection="1">
      <alignment vertical="top"/>
      <protection hidden="1"/>
    </xf>
    <xf numFmtId="0" fontId="8" fillId="0" borderId="13" xfId="0" quotePrefix="1" applyFont="1" applyBorder="1" applyAlignment="1" applyProtection="1">
      <alignment vertical="top"/>
      <protection hidden="1"/>
    </xf>
    <xf numFmtId="0" fontId="39" fillId="14" borderId="13" xfId="0" applyFont="1" applyFill="1" applyBorder="1" applyAlignment="1" applyProtection="1">
      <alignment horizontal="left" vertical="center" textRotation="255"/>
      <protection hidden="1"/>
    </xf>
    <xf numFmtId="0" fontId="3" fillId="0" borderId="13" xfId="0" applyFont="1" applyBorder="1" applyAlignment="1" applyProtection="1">
      <alignment horizontal="center" vertical="center" shrinkToFit="1"/>
      <protection hidden="1"/>
    </xf>
    <xf numFmtId="0" fontId="8" fillId="0" borderId="14" xfId="0" applyFont="1" applyBorder="1" applyAlignment="1" applyProtection="1">
      <alignment vertical="center" shrinkToFit="1"/>
      <protection hidden="1"/>
    </xf>
    <xf numFmtId="0" fontId="3" fillId="0" borderId="2" xfId="0" applyFont="1" applyBorder="1" applyAlignment="1" applyProtection="1">
      <alignment horizontal="left" vertical="center" wrapText="1"/>
      <protection hidden="1"/>
    </xf>
    <xf numFmtId="0" fontId="3" fillId="2" borderId="21" xfId="3" applyFont="1" applyFill="1" applyBorder="1" applyAlignment="1" applyProtection="1">
      <alignment vertical="center" shrinkToFit="1"/>
      <protection hidden="1"/>
    </xf>
    <xf numFmtId="0" fontId="3" fillId="2" borderId="16" xfId="3" applyFont="1" applyFill="1" applyBorder="1" applyAlignment="1" applyProtection="1">
      <alignment vertical="center" shrinkToFit="1"/>
      <protection hidden="1"/>
    </xf>
    <xf numFmtId="0" fontId="8" fillId="5" borderId="2" xfId="0" quotePrefix="1" applyFont="1" applyFill="1" applyBorder="1" applyAlignment="1" applyProtection="1">
      <alignment horizontal="center" vertical="center" wrapText="1"/>
      <protection hidden="1"/>
    </xf>
    <xf numFmtId="0" fontId="8" fillId="2" borderId="2" xfId="0" applyFont="1" applyFill="1" applyBorder="1" applyAlignment="1" applyProtection="1">
      <alignment horizontal="left" vertical="top" wrapText="1"/>
      <protection hidden="1"/>
    </xf>
    <xf numFmtId="0" fontId="8" fillId="14" borderId="16" xfId="0" applyFont="1" applyFill="1" applyBorder="1" applyAlignment="1" applyProtection="1">
      <alignment horizontal="left" vertical="center" wrapText="1"/>
      <protection hidden="1"/>
    </xf>
    <xf numFmtId="0" fontId="8" fillId="0" borderId="2" xfId="3" applyFont="1" applyBorder="1" applyAlignment="1" applyProtection="1">
      <alignment vertical="center" shrinkToFit="1"/>
      <protection hidden="1"/>
    </xf>
    <xf numFmtId="0" fontId="65" fillId="15" borderId="2" xfId="0" applyFont="1" applyFill="1" applyBorder="1" applyAlignment="1" applyProtection="1">
      <alignment horizontal="center" vertical="center" shrinkToFit="1"/>
      <protection hidden="1"/>
    </xf>
    <xf numFmtId="0" fontId="33" fillId="2" borderId="16" xfId="3" applyFont="1" applyFill="1" applyBorder="1" applyAlignment="1" applyProtection="1">
      <alignment vertical="center" wrapText="1"/>
      <protection hidden="1"/>
    </xf>
    <xf numFmtId="0" fontId="33" fillId="2" borderId="21" xfId="3" applyFont="1" applyFill="1" applyBorder="1" applyAlignment="1" applyProtection="1">
      <alignment vertical="center" wrapText="1"/>
      <protection hidden="1"/>
    </xf>
    <xf numFmtId="0" fontId="7" fillId="0" borderId="3" xfId="3" applyFont="1" applyBorder="1" applyAlignment="1" applyProtection="1">
      <alignment horizontal="left" vertical="center" wrapText="1" shrinkToFit="1"/>
      <protection hidden="1"/>
    </xf>
    <xf numFmtId="0" fontId="8" fillId="0" borderId="20" xfId="0" applyFont="1" applyBorder="1" applyAlignment="1" applyProtection="1">
      <alignment vertical="top"/>
      <protection hidden="1"/>
    </xf>
    <xf numFmtId="0" fontId="39" fillId="14" borderId="20" xfId="0" applyFont="1" applyFill="1" applyBorder="1" applyAlignment="1" applyProtection="1">
      <alignment horizontal="left" vertical="center" textRotation="255"/>
      <protection hidden="1"/>
    </xf>
    <xf numFmtId="0" fontId="22" fillId="0" borderId="9" xfId="0" applyFont="1" applyBorder="1" applyAlignment="1" applyProtection="1">
      <alignment horizontal="center" vertical="center" shrinkToFit="1"/>
      <protection hidden="1"/>
    </xf>
    <xf numFmtId="0" fontId="8" fillId="0" borderId="13" xfId="0" applyFont="1" applyBorder="1" applyAlignment="1" applyProtection="1">
      <alignment vertical="center" shrinkToFit="1"/>
      <protection hidden="1"/>
    </xf>
    <xf numFmtId="0" fontId="3" fillId="0" borderId="20" xfId="0" applyFont="1" applyBorder="1" applyAlignment="1" applyProtection="1">
      <alignment horizontal="left" vertical="center" wrapText="1"/>
      <protection hidden="1"/>
    </xf>
    <xf numFmtId="0" fontId="3" fillId="2" borderId="2" xfId="0" applyFont="1" applyFill="1" applyBorder="1" applyAlignment="1" applyProtection="1">
      <alignment horizontal="left" vertical="center" shrinkToFit="1"/>
      <protection hidden="1"/>
    </xf>
    <xf numFmtId="0" fontId="8" fillId="2" borderId="16" xfId="0" applyFont="1" applyFill="1" applyBorder="1" applyAlignment="1" applyProtection="1">
      <alignment horizontal="left" vertical="center" wrapText="1"/>
      <protection hidden="1"/>
    </xf>
    <xf numFmtId="0" fontId="8" fillId="2" borderId="2" xfId="3" applyFont="1" applyFill="1" applyBorder="1" applyAlignment="1" applyProtection="1">
      <alignment vertical="center" wrapText="1"/>
      <protection hidden="1"/>
    </xf>
    <xf numFmtId="0" fontId="8" fillId="2" borderId="2" xfId="0" applyFont="1" applyFill="1" applyBorder="1" applyAlignment="1" applyProtection="1">
      <alignment horizontal="left" vertical="center" wrapText="1"/>
      <protection hidden="1"/>
    </xf>
    <xf numFmtId="0" fontId="65" fillId="2" borderId="2" xfId="0" applyFont="1" applyFill="1" applyBorder="1" applyAlignment="1" applyProtection="1">
      <alignment horizontal="center" vertical="center" shrinkToFit="1"/>
      <protection hidden="1"/>
    </xf>
    <xf numFmtId="0" fontId="3" fillId="0" borderId="9" xfId="0" applyFont="1" applyBorder="1" applyAlignment="1" applyProtection="1">
      <alignment vertical="center" wrapText="1"/>
      <protection hidden="1"/>
    </xf>
    <xf numFmtId="0" fontId="3" fillId="0" borderId="2" xfId="3" applyFont="1" applyBorder="1" applyAlignment="1" applyProtection="1">
      <alignment vertical="center" wrapText="1"/>
      <protection hidden="1"/>
    </xf>
    <xf numFmtId="0" fontId="3" fillId="0" borderId="2" xfId="3" applyFont="1" applyBorder="1" applyAlignment="1" applyProtection="1">
      <alignment horizontal="left" vertical="center" wrapText="1"/>
      <protection hidden="1"/>
    </xf>
    <xf numFmtId="0" fontId="3" fillId="0" borderId="21" xfId="3" applyFont="1" applyBorder="1" applyAlignment="1" applyProtection="1">
      <alignment vertical="center" shrinkToFit="1"/>
      <protection hidden="1"/>
    </xf>
    <xf numFmtId="0" fontId="3" fillId="0" borderId="16" xfId="3" applyFont="1" applyBorder="1" applyAlignment="1" applyProtection="1">
      <alignment vertical="center" shrinkToFit="1"/>
      <protection hidden="1"/>
    </xf>
    <xf numFmtId="0" fontId="8" fillId="5" borderId="2" xfId="3" applyFont="1" applyFill="1" applyBorder="1" applyAlignment="1" applyProtection="1">
      <alignment horizontal="left" vertical="center" wrapText="1"/>
      <protection hidden="1"/>
    </xf>
    <xf numFmtId="0" fontId="33" fillId="0" borderId="16" xfId="0" applyFont="1" applyBorder="1" applyAlignment="1" applyProtection="1">
      <alignment horizontal="right" vertical="center"/>
      <protection hidden="1"/>
    </xf>
    <xf numFmtId="0" fontId="33" fillId="0" borderId="21" xfId="0" applyFont="1" applyBorder="1" applyAlignment="1" applyProtection="1">
      <alignment horizontal="center" vertical="center"/>
      <protection hidden="1"/>
    </xf>
    <xf numFmtId="0" fontId="3" fillId="0" borderId="21" xfId="3" applyFont="1" applyBorder="1" applyAlignment="1" applyProtection="1">
      <alignment horizontal="left" vertical="center" shrinkToFit="1"/>
      <protection hidden="1"/>
    </xf>
    <xf numFmtId="0" fontId="3" fillId="0" borderId="16" xfId="3" applyFont="1" applyBorder="1" applyAlignment="1" applyProtection="1">
      <alignment horizontal="left" vertical="center" shrinkToFit="1"/>
      <protection hidden="1"/>
    </xf>
    <xf numFmtId="0" fontId="8" fillId="0" borderId="2" xfId="3" applyFont="1" applyBorder="1" applyAlignment="1" applyProtection="1">
      <alignment horizontal="left" vertical="center" wrapText="1"/>
      <protection hidden="1"/>
    </xf>
    <xf numFmtId="0" fontId="8" fillId="0" borderId="2" xfId="3" applyFont="1" applyBorder="1" applyAlignment="1" applyProtection="1">
      <alignment horizontal="left" vertical="center" shrinkToFit="1"/>
      <protection hidden="1"/>
    </xf>
    <xf numFmtId="0" fontId="3" fillId="0" borderId="8" xfId="0" applyFont="1" applyBorder="1" applyAlignment="1" applyProtection="1">
      <alignment vertical="center" wrapText="1"/>
      <protection hidden="1"/>
    </xf>
    <xf numFmtId="0" fontId="3" fillId="0" borderId="1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8" fillId="5" borderId="2" xfId="0" applyFont="1" applyFill="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0" borderId="2" xfId="0" applyFont="1" applyBorder="1" applyAlignment="1" applyProtection="1">
      <alignment vertical="center" wrapText="1"/>
      <protection hidden="1"/>
    </xf>
    <xf numFmtId="0" fontId="8" fillId="0" borderId="2" xfId="0" applyFont="1" applyBorder="1" applyAlignment="1" applyProtection="1">
      <alignment vertical="center" shrinkToFit="1"/>
      <protection hidden="1"/>
    </xf>
    <xf numFmtId="0" fontId="3" fillId="0" borderId="8" xfId="0" applyFont="1" applyBorder="1" applyAlignment="1" applyProtection="1">
      <alignment horizontal="left" vertical="center" wrapText="1"/>
      <protection hidden="1"/>
    </xf>
    <xf numFmtId="0" fontId="3" fillId="0" borderId="15" xfId="0" applyFont="1" applyBorder="1" applyAlignment="1" applyProtection="1">
      <alignment horizontal="left" vertical="center" shrinkToFit="1"/>
      <protection hidden="1"/>
    </xf>
    <xf numFmtId="0" fontId="3" fillId="0" borderId="13" xfId="0" applyFont="1" applyBorder="1" applyAlignment="1" applyProtection="1">
      <alignment horizontal="left" vertical="center" shrinkToFit="1"/>
      <protection hidden="1"/>
    </xf>
    <xf numFmtId="0" fontId="8" fillId="0" borderId="2" xfId="0" applyFont="1" applyBorder="1" applyAlignment="1" applyProtection="1">
      <alignment horizontal="left" vertical="center" shrinkToFit="1"/>
      <protection hidden="1"/>
    </xf>
    <xf numFmtId="0" fontId="3" fillId="0" borderId="3" xfId="0" applyFont="1" applyBorder="1" applyAlignment="1" applyProtection="1">
      <alignment horizontal="left" vertical="center" shrinkToFit="1"/>
      <protection hidden="1"/>
    </xf>
    <xf numFmtId="0" fontId="3" fillId="0" borderId="2" xfId="0" applyFont="1" applyBorder="1" applyAlignment="1" applyProtection="1">
      <alignment horizontal="left" vertical="center" shrinkToFit="1"/>
      <protection hidden="1"/>
    </xf>
    <xf numFmtId="0" fontId="33" fillId="0" borderId="21" xfId="0" applyFont="1" applyBorder="1" applyAlignment="1" applyProtection="1">
      <alignment horizontal="center" vertical="center" wrapText="1"/>
      <protection hidden="1"/>
    </xf>
    <xf numFmtId="56" fontId="8" fillId="0" borderId="13" xfId="0" quotePrefix="1" applyNumberFormat="1" applyFont="1" applyBorder="1" applyAlignment="1" applyProtection="1">
      <alignment vertical="center" shrinkToFit="1"/>
      <protection hidden="1"/>
    </xf>
    <xf numFmtId="0" fontId="3" fillId="2" borderId="2" xfId="0" applyFont="1" applyFill="1" applyBorder="1" applyAlignment="1" applyProtection="1">
      <alignment horizontal="left" vertical="center" wrapText="1"/>
      <protection hidden="1"/>
    </xf>
    <xf numFmtId="0" fontId="3" fillId="2" borderId="9" xfId="0" applyFont="1" applyFill="1" applyBorder="1" applyAlignment="1" applyProtection="1">
      <alignment vertical="center" wrapText="1"/>
      <protection hidden="1"/>
    </xf>
    <xf numFmtId="0" fontId="3" fillId="0" borderId="3" xfId="3" applyFont="1" applyBorder="1" applyAlignment="1" applyProtection="1">
      <alignment horizontal="left" vertical="center" shrinkToFit="1"/>
      <protection hidden="1"/>
    </xf>
    <xf numFmtId="0" fontId="3" fillId="0" borderId="2" xfId="3" applyFont="1" applyBorder="1" applyAlignment="1" applyProtection="1">
      <alignment horizontal="left" vertical="center" shrinkToFit="1"/>
      <protection hidden="1"/>
    </xf>
    <xf numFmtId="0" fontId="8" fillId="0" borderId="2" xfId="0" applyFont="1" applyBorder="1" applyAlignment="1" applyProtection="1">
      <alignment horizontal="center" vertical="top" wrapText="1"/>
      <protection hidden="1"/>
    </xf>
    <xf numFmtId="0" fontId="22" fillId="0" borderId="10" xfId="0" applyFont="1" applyBorder="1" applyAlignment="1" applyProtection="1">
      <alignment horizontal="center" vertical="center" shrinkToFit="1"/>
      <protection hidden="1"/>
    </xf>
    <xf numFmtId="0" fontId="3" fillId="0" borderId="16" xfId="0" applyFont="1" applyBorder="1" applyAlignment="1" applyProtection="1">
      <alignment horizontal="center" vertical="center"/>
      <protection hidden="1"/>
    </xf>
    <xf numFmtId="0" fontId="3" fillId="0" borderId="3" xfId="0" applyFont="1" applyBorder="1" applyAlignment="1" applyProtection="1">
      <alignment vertical="center" shrinkToFit="1"/>
      <protection hidden="1"/>
    </xf>
    <xf numFmtId="0" fontId="3" fillId="0" borderId="2" xfId="0" applyFont="1" applyBorder="1" applyAlignment="1" applyProtection="1">
      <alignment vertical="center" shrinkToFit="1"/>
      <protection hidden="1"/>
    </xf>
    <xf numFmtId="0" fontId="8" fillId="14" borderId="2" xfId="0" applyFont="1" applyFill="1" applyBorder="1" applyAlignment="1" applyProtection="1">
      <alignment horizontal="left" vertical="center" wrapText="1"/>
      <protection hidden="1"/>
    </xf>
    <xf numFmtId="0" fontId="3" fillId="0" borderId="13" xfId="0" applyFont="1" applyBorder="1" applyAlignment="1" applyProtection="1">
      <alignment horizontal="center" vertical="center"/>
      <protection hidden="1"/>
    </xf>
    <xf numFmtId="0" fontId="8" fillId="0" borderId="17" xfId="0" applyFont="1" applyBorder="1" applyAlignment="1" applyProtection="1">
      <alignment vertical="top"/>
      <protection hidden="1"/>
    </xf>
    <xf numFmtId="0" fontId="39" fillId="14" borderId="17" xfId="0" applyFont="1" applyFill="1" applyBorder="1" applyAlignment="1" applyProtection="1">
      <alignment horizontal="left" vertical="center" textRotation="255"/>
      <protection hidden="1"/>
    </xf>
    <xf numFmtId="0" fontId="8" fillId="0" borderId="3" xfId="0" applyFont="1" applyBorder="1" applyAlignment="1" applyProtection="1">
      <alignment vertical="center" shrinkToFit="1"/>
      <protection hidden="1"/>
    </xf>
    <xf numFmtId="0" fontId="39" fillId="17" borderId="13" xfId="0" applyFont="1" applyFill="1" applyBorder="1" applyAlignment="1" applyProtection="1">
      <alignment horizontal="left" vertical="center" textRotation="255"/>
      <protection hidden="1"/>
    </xf>
    <xf numFmtId="0" fontId="3" fillId="0" borderId="16" xfId="0" applyFont="1" applyBorder="1" applyAlignment="1" applyProtection="1">
      <alignment horizontal="center" vertical="center" shrinkToFit="1"/>
      <protection hidden="1"/>
    </xf>
    <xf numFmtId="0" fontId="8" fillId="17" borderId="2" xfId="0" applyFont="1" applyFill="1" applyBorder="1" applyAlignment="1" applyProtection="1">
      <alignment horizontal="left" vertical="center" wrapText="1"/>
      <protection hidden="1"/>
    </xf>
    <xf numFmtId="0" fontId="39" fillId="17" borderId="20" xfId="0" applyFont="1" applyFill="1" applyBorder="1" applyAlignment="1" applyProtection="1">
      <alignment horizontal="left" vertical="center" textRotation="255"/>
      <protection hidden="1"/>
    </xf>
    <xf numFmtId="0" fontId="40" fillId="17" borderId="17" xfId="0" applyFont="1" applyFill="1" applyBorder="1" applyAlignment="1" applyProtection="1">
      <alignment horizontal="left" vertical="center" textRotation="255"/>
      <protection hidden="1"/>
    </xf>
    <xf numFmtId="0" fontId="3" fillId="0" borderId="16" xfId="0" quotePrefix="1" applyFont="1" applyBorder="1" applyAlignment="1" applyProtection="1">
      <alignment horizontal="center" vertical="center" shrinkToFit="1"/>
      <protection hidden="1"/>
    </xf>
    <xf numFmtId="0" fontId="13" fillId="0" borderId="2" xfId="0" applyFont="1" applyBorder="1" applyAlignment="1" applyProtection="1">
      <alignment horizontal="left" vertical="center" wrapText="1"/>
      <protection hidden="1"/>
    </xf>
    <xf numFmtId="0" fontId="8" fillId="5" borderId="2" xfId="0" quotePrefix="1" applyFont="1" applyFill="1" applyBorder="1" applyAlignment="1" applyProtection="1">
      <alignment horizontal="left" vertical="center" wrapText="1"/>
      <protection hidden="1"/>
    </xf>
    <xf numFmtId="0" fontId="8" fillId="0" borderId="13" xfId="0" applyFont="1" applyBorder="1" applyAlignment="1" applyProtection="1">
      <alignment horizontal="left" vertical="top"/>
      <protection hidden="1"/>
    </xf>
    <xf numFmtId="0" fontId="3" fillId="2" borderId="3" xfId="0" applyFont="1" applyFill="1" applyBorder="1" applyAlignment="1" applyProtection="1">
      <alignment vertical="center" shrinkToFit="1"/>
      <protection hidden="1"/>
    </xf>
    <xf numFmtId="0" fontId="3" fillId="2" borderId="2" xfId="0" applyFont="1" applyFill="1" applyBorder="1" applyAlignment="1" applyProtection="1">
      <alignment vertical="center" shrinkToFit="1"/>
      <protection hidden="1"/>
    </xf>
    <xf numFmtId="0" fontId="8" fillId="0" borderId="20" xfId="0" applyFont="1" applyBorder="1" applyAlignment="1" applyProtection="1">
      <alignment horizontal="left" vertical="top"/>
      <protection hidden="1"/>
    </xf>
    <xf numFmtId="0" fontId="3" fillId="0" borderId="9" xfId="0" applyFont="1" applyBorder="1" applyAlignment="1" applyProtection="1">
      <alignment horizontal="left" vertical="center" wrapText="1"/>
      <protection hidden="1"/>
    </xf>
    <xf numFmtId="0" fontId="3" fillId="0" borderId="20" xfId="0" applyFont="1" applyBorder="1" applyAlignment="1" applyProtection="1">
      <alignment vertical="center" wrapText="1"/>
      <protection hidden="1"/>
    </xf>
    <xf numFmtId="0" fontId="3" fillId="0" borderId="2" xfId="0" applyFont="1" applyBorder="1" applyAlignment="1" applyProtection="1">
      <alignment vertical="center" wrapText="1"/>
      <protection hidden="1"/>
    </xf>
    <xf numFmtId="0" fontId="8" fillId="0" borderId="16" xfId="0" applyFont="1" applyBorder="1" applyAlignment="1" applyProtection="1">
      <alignment vertical="top"/>
      <protection hidden="1"/>
    </xf>
    <xf numFmtId="0" fontId="3" fillId="0" borderId="3" xfId="0" applyFont="1" applyBorder="1" applyAlignment="1" applyProtection="1">
      <alignment horizontal="left" vertical="top" textRotation="255" wrapText="1"/>
      <protection hidden="1"/>
    </xf>
    <xf numFmtId="0" fontId="8" fillId="0" borderId="16" xfId="0" quotePrefix="1" applyFont="1" applyBorder="1" applyAlignment="1" applyProtection="1">
      <alignment vertical="top"/>
      <protection hidden="1"/>
    </xf>
    <xf numFmtId="0" fontId="3" fillId="0" borderId="3" xfId="0" applyFont="1" applyBorder="1" applyAlignment="1" applyProtection="1">
      <alignment horizontal="left" vertical="top" wrapText="1"/>
      <protection hidden="1"/>
    </xf>
    <xf numFmtId="0" fontId="8" fillId="0" borderId="16" xfId="0" applyFont="1" applyBorder="1" applyAlignment="1" applyProtection="1">
      <alignment horizontal="left" vertical="top"/>
      <protection hidden="1"/>
    </xf>
    <xf numFmtId="0" fontId="40" fillId="17" borderId="16" xfId="0" applyFont="1" applyFill="1" applyBorder="1" applyAlignment="1" applyProtection="1">
      <alignment horizontal="left" vertical="center" textRotation="255"/>
      <protection hidden="1"/>
    </xf>
    <xf numFmtId="0" fontId="26" fillId="17" borderId="3" xfId="0" applyFont="1" applyFill="1" applyBorder="1" applyAlignment="1" applyProtection="1">
      <alignment horizontal="center" vertical="center" wrapText="1" shrinkToFit="1"/>
      <protection hidden="1"/>
    </xf>
    <xf numFmtId="0" fontId="8" fillId="0" borderId="13" xfId="0" quotePrefix="1" applyFont="1" applyBorder="1" applyAlignment="1" applyProtection="1">
      <alignment horizontal="left" vertical="top"/>
      <protection hidden="1"/>
    </xf>
    <xf numFmtId="0" fontId="8" fillId="14" borderId="10" xfId="0" applyFont="1" applyFill="1" applyBorder="1" applyAlignment="1" applyProtection="1">
      <alignment horizontal="left" vertical="center" wrapText="1"/>
      <protection hidden="1"/>
    </xf>
    <xf numFmtId="0" fontId="3" fillId="0" borderId="21" xfId="0" applyFont="1" applyBorder="1" applyAlignment="1" applyProtection="1">
      <alignment vertical="center" shrinkToFit="1"/>
      <protection hidden="1"/>
    </xf>
    <xf numFmtId="0" fontId="3" fillId="0" borderId="16" xfId="0" applyFont="1" applyBorder="1" applyAlignment="1" applyProtection="1">
      <alignment vertical="center" shrinkToFit="1"/>
      <protection hidden="1"/>
    </xf>
    <xf numFmtId="0" fontId="8" fillId="0" borderId="17" xfId="0" applyFont="1" applyBorder="1" applyAlignment="1" applyProtection="1">
      <alignment horizontal="left" vertical="top"/>
      <protection hidden="1"/>
    </xf>
    <xf numFmtId="0" fontId="33" fillId="0" borderId="21" xfId="0" applyFont="1" applyBorder="1" applyAlignment="1" applyProtection="1">
      <alignment horizontal="right" vertical="center"/>
      <protection hidden="1"/>
    </xf>
    <xf numFmtId="0" fontId="3" fillId="0" borderId="21" xfId="0" applyFont="1" applyBorder="1" applyAlignment="1" applyProtection="1">
      <alignment horizontal="left" vertical="center" shrinkToFit="1"/>
      <protection hidden="1"/>
    </xf>
    <xf numFmtId="0" fontId="22" fillId="0" borderId="14" xfId="0" applyFont="1" applyBorder="1" applyAlignment="1" applyProtection="1">
      <alignment vertical="center" shrinkToFit="1"/>
      <protection hidden="1"/>
    </xf>
    <xf numFmtId="0" fontId="3" fillId="0" borderId="17" xfId="0" applyFont="1" applyBorder="1" applyAlignment="1" applyProtection="1">
      <alignment horizontal="center" vertical="center" shrinkToFit="1"/>
      <protection hidden="1"/>
    </xf>
    <xf numFmtId="0" fontId="8" fillId="0" borderId="18" xfId="0" applyFont="1" applyBorder="1" applyAlignment="1" applyProtection="1">
      <alignment vertical="center" shrinkToFit="1"/>
      <protection hidden="1"/>
    </xf>
    <xf numFmtId="0" fontId="3" fillId="2" borderId="10" xfId="0" applyFont="1" applyFill="1" applyBorder="1" applyAlignment="1" applyProtection="1">
      <alignment vertical="center" wrapText="1"/>
      <protection hidden="1"/>
    </xf>
    <xf numFmtId="0" fontId="3" fillId="0" borderId="20" xfId="0" applyFont="1" applyBorder="1" applyAlignment="1" applyProtection="1">
      <alignment horizontal="center" vertical="center" shrinkToFit="1"/>
      <protection hidden="1"/>
    </xf>
    <xf numFmtId="0" fontId="3" fillId="2" borderId="20" xfId="0" applyFont="1" applyFill="1" applyBorder="1" applyAlignment="1" applyProtection="1">
      <alignment horizontal="left" vertical="center" wrapText="1"/>
      <protection hidden="1"/>
    </xf>
    <xf numFmtId="0" fontId="3" fillId="2" borderId="20" xfId="3" applyFont="1" applyFill="1" applyBorder="1" applyAlignment="1" applyProtection="1">
      <alignment vertical="center" wrapText="1"/>
      <protection hidden="1"/>
    </xf>
    <xf numFmtId="0" fontId="3" fillId="0" borderId="9" xfId="3" applyFont="1" applyBorder="1" applyAlignment="1" applyProtection="1">
      <alignment vertical="center" wrapText="1"/>
      <protection hidden="1"/>
    </xf>
    <xf numFmtId="0" fontId="3" fillId="0" borderId="20" xfId="3" applyFont="1" applyBorder="1" applyAlignment="1" applyProtection="1">
      <alignment vertical="center" wrapText="1"/>
      <protection hidden="1"/>
    </xf>
    <xf numFmtId="0" fontId="22" fillId="0" borderId="13" xfId="0" quotePrefix="1" applyFont="1" applyBorder="1" applyAlignment="1" applyProtection="1">
      <alignment horizontal="center" vertical="center" shrinkToFit="1"/>
      <protection hidden="1"/>
    </xf>
    <xf numFmtId="0" fontId="3" fillId="0" borderId="20" xfId="0" quotePrefix="1" applyFont="1" applyBorder="1" applyAlignment="1" applyProtection="1">
      <alignment horizontal="center" vertical="center" shrinkToFit="1"/>
      <protection hidden="1"/>
    </xf>
    <xf numFmtId="0" fontId="8" fillId="0" borderId="22" xfId="0" applyFont="1" applyBorder="1" applyAlignment="1" applyProtection="1">
      <alignment vertical="center" shrinkToFit="1"/>
      <protection hidden="1"/>
    </xf>
    <xf numFmtId="0" fontId="3" fillId="0" borderId="16" xfId="0" applyFont="1" applyBorder="1" applyAlignment="1" applyProtection="1">
      <alignment horizontal="left" vertical="center" shrinkToFit="1"/>
      <protection hidden="1"/>
    </xf>
    <xf numFmtId="0" fontId="8" fillId="5" borderId="3" xfId="0" applyFont="1" applyFill="1" applyBorder="1" applyAlignment="1" applyProtection="1">
      <alignment horizontal="left" vertical="center" wrapText="1"/>
      <protection hidden="1"/>
    </xf>
    <xf numFmtId="0" fontId="8" fillId="2" borderId="2" xfId="0" applyFont="1" applyFill="1" applyBorder="1" applyAlignment="1" applyProtection="1">
      <alignment vertical="center" wrapText="1"/>
      <protection hidden="1"/>
    </xf>
    <xf numFmtId="0" fontId="8" fillId="0" borderId="20" xfId="0" applyFont="1" applyBorder="1" applyAlignment="1" applyProtection="1">
      <alignment horizontal="center" vertical="center" shrinkToFit="1"/>
      <protection hidden="1"/>
    </xf>
    <xf numFmtId="0" fontId="3" fillId="0" borderId="8" xfId="0" applyFont="1" applyBorder="1" applyAlignment="1" applyProtection="1">
      <alignment vertical="center" shrinkToFit="1"/>
      <protection hidden="1"/>
    </xf>
    <xf numFmtId="0" fontId="8" fillId="0" borderId="8" xfId="0" applyFont="1" applyBorder="1" applyAlignment="1" applyProtection="1">
      <alignment horizontal="left" vertical="center" wrapText="1"/>
      <protection hidden="1"/>
    </xf>
    <xf numFmtId="0" fontId="3" fillId="0" borderId="14" xfId="0" applyFont="1" applyBorder="1" applyAlignment="1" applyProtection="1">
      <alignment horizontal="left" vertical="top" textRotation="255" wrapText="1"/>
      <protection hidden="1"/>
    </xf>
    <xf numFmtId="0" fontId="3" fillId="0" borderId="14" xfId="0" applyFont="1" applyBorder="1" applyAlignment="1" applyProtection="1">
      <alignment horizontal="left" vertical="top" wrapText="1"/>
      <protection hidden="1"/>
    </xf>
    <xf numFmtId="0" fontId="39" fillId="14" borderId="16" xfId="0" applyFont="1" applyFill="1" applyBorder="1" applyAlignment="1" applyProtection="1">
      <alignment horizontal="left" vertical="center" textRotation="255"/>
      <protection hidden="1"/>
    </xf>
    <xf numFmtId="0" fontId="26" fillId="14" borderId="3" xfId="0" applyFont="1" applyFill="1" applyBorder="1" applyAlignment="1" applyProtection="1">
      <alignment horizontal="center" vertical="center" wrapText="1" shrinkToFit="1"/>
      <protection hidden="1"/>
    </xf>
    <xf numFmtId="0" fontId="8" fillId="0" borderId="16" xfId="0" applyFont="1" applyBorder="1" applyAlignment="1" applyProtection="1">
      <alignment vertical="center" wrapText="1"/>
      <protection hidden="1"/>
    </xf>
    <xf numFmtId="0" fontId="3" fillId="0" borderId="0" xfId="0" applyFont="1" applyAlignment="1" applyProtection="1">
      <alignment vertical="top" wrapText="1"/>
      <protection hidden="1"/>
    </xf>
    <xf numFmtId="0" fontId="3" fillId="0" borderId="13" xfId="0" quotePrefix="1" applyFont="1" applyBorder="1" applyAlignment="1" applyProtection="1">
      <alignment horizontal="center" vertical="center" shrinkToFit="1"/>
      <protection hidden="1"/>
    </xf>
    <xf numFmtId="0" fontId="3" fillId="0" borderId="10" xfId="0" applyFont="1" applyBorder="1" applyAlignment="1" applyProtection="1">
      <alignment vertical="center" shrinkToFit="1"/>
      <protection hidden="1"/>
    </xf>
    <xf numFmtId="0" fontId="8" fillId="0" borderId="10" xfId="0" applyFont="1" applyBorder="1" applyAlignment="1" applyProtection="1">
      <alignment horizontal="left" vertical="center" wrapText="1"/>
      <protection hidden="1"/>
    </xf>
    <xf numFmtId="0" fontId="8" fillId="0" borderId="2" xfId="0" applyFont="1" applyBorder="1" applyAlignment="1" applyProtection="1">
      <alignment vertical="top" wrapText="1"/>
      <protection hidden="1"/>
    </xf>
    <xf numFmtId="0" fontId="8" fillId="2" borderId="20" xfId="0" applyFont="1" applyFill="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2" borderId="20" xfId="0" applyFont="1" applyFill="1" applyBorder="1" applyAlignment="1" applyProtection="1">
      <alignment vertical="center" wrapText="1"/>
      <protection hidden="1"/>
    </xf>
    <xf numFmtId="0" fontId="8" fillId="0" borderId="20" xfId="0" applyFont="1" applyBorder="1" applyAlignment="1" applyProtection="1">
      <alignment vertical="center" wrapText="1"/>
      <protection hidden="1"/>
    </xf>
    <xf numFmtId="0" fontId="8" fillId="0" borderId="16" xfId="0" applyFont="1" applyBorder="1" applyAlignment="1" applyProtection="1">
      <alignment horizontal="center" vertical="center" shrinkToFit="1"/>
      <protection hidden="1"/>
    </xf>
    <xf numFmtId="0" fontId="8" fillId="2" borderId="10" xfId="0" applyFont="1" applyFill="1" applyBorder="1" applyAlignment="1" applyProtection="1">
      <alignment vertical="center" wrapText="1"/>
      <protection hidden="1"/>
    </xf>
    <xf numFmtId="0" fontId="30" fillId="2" borderId="9" xfId="0" applyFont="1" applyFill="1" applyBorder="1" applyAlignment="1" applyProtection="1">
      <alignment vertical="center" wrapText="1"/>
      <protection hidden="1"/>
    </xf>
    <xf numFmtId="0" fontId="8" fillId="0" borderId="3" xfId="0" applyFont="1" applyBorder="1" applyAlignment="1" applyProtection="1">
      <alignment horizontal="left" vertical="center" shrinkToFit="1"/>
      <protection hidden="1"/>
    </xf>
    <xf numFmtId="0" fontId="8" fillId="5" borderId="2" xfId="3" applyFont="1" applyFill="1" applyBorder="1" applyAlignment="1" applyProtection="1">
      <alignment horizontal="left" vertical="center" wrapText="1" shrinkToFit="1"/>
      <protection hidden="1"/>
    </xf>
    <xf numFmtId="0" fontId="3" fillId="2" borderId="20" xfId="0" applyFont="1" applyFill="1" applyBorder="1" applyAlignment="1" applyProtection="1">
      <alignment vertical="center" wrapText="1"/>
      <protection hidden="1"/>
    </xf>
    <xf numFmtId="0" fontId="8" fillId="0" borderId="16" xfId="0" applyFont="1" applyBorder="1" applyAlignment="1" applyProtection="1">
      <alignment vertical="center" shrinkToFit="1"/>
      <protection hidden="1"/>
    </xf>
    <xf numFmtId="0" fontId="3" fillId="0" borderId="10" xfId="0" applyFont="1" applyBorder="1" applyAlignment="1" applyProtection="1">
      <alignment vertical="center" wrapText="1"/>
      <protection hidden="1"/>
    </xf>
    <xf numFmtId="0" fontId="12" fillId="0" borderId="14" xfId="0" applyFont="1" applyBorder="1" applyAlignment="1" applyProtection="1">
      <alignment vertical="center" shrinkToFit="1"/>
      <protection hidden="1"/>
    </xf>
    <xf numFmtId="49" fontId="3" fillId="0" borderId="13" xfId="0" applyNumberFormat="1" applyFont="1" applyBorder="1" applyAlignment="1" applyProtection="1">
      <alignment vertical="center" shrinkToFit="1"/>
      <protection hidden="1"/>
    </xf>
    <xf numFmtId="0" fontId="8" fillId="0" borderId="9" xfId="0" applyFont="1" applyBorder="1" applyAlignment="1" applyProtection="1">
      <alignment horizontal="left" vertical="center" wrapText="1"/>
      <protection hidden="1"/>
    </xf>
    <xf numFmtId="0" fontId="3" fillId="0" borderId="3" xfId="0" applyFont="1" applyBorder="1" applyAlignment="1" applyProtection="1">
      <alignment horizontal="left" vertical="top" textRotation="255" shrinkToFit="1"/>
      <protection hidden="1"/>
    </xf>
    <xf numFmtId="0" fontId="8" fillId="0" borderId="16" xfId="0" quotePrefix="1" applyFont="1" applyBorder="1" applyAlignment="1" applyProtection="1">
      <alignment horizontal="left" vertical="top"/>
      <protection hidden="1"/>
    </xf>
    <xf numFmtId="0" fontId="3" fillId="5" borderId="2" xfId="0" applyFont="1" applyFill="1" applyBorder="1" applyAlignment="1" applyProtection="1">
      <alignment horizontal="left" vertical="center" wrapText="1"/>
      <protection hidden="1"/>
    </xf>
    <xf numFmtId="0" fontId="3" fillId="2" borderId="9" xfId="0" applyFont="1" applyFill="1" applyBorder="1" applyAlignment="1" applyProtection="1">
      <alignment horizontal="left" vertical="center" wrapText="1"/>
      <protection hidden="1"/>
    </xf>
    <xf numFmtId="0" fontId="22" fillId="0" borderId="22"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3" fillId="0" borderId="14" xfId="0" applyFont="1" applyBorder="1" applyAlignment="1" applyProtection="1">
      <alignment vertical="center" wrapText="1"/>
      <protection hidden="1"/>
    </xf>
    <xf numFmtId="0" fontId="40" fillId="17" borderId="13" xfId="0" applyFont="1" applyFill="1" applyBorder="1" applyAlignment="1" applyProtection="1">
      <alignment vertical="top" textRotation="255"/>
      <protection hidden="1"/>
    </xf>
    <xf numFmtId="0" fontId="26" fillId="17" borderId="14" xfId="0" applyFont="1" applyFill="1" applyBorder="1" applyAlignment="1" applyProtection="1">
      <alignment horizontal="center" vertical="center" wrapText="1"/>
      <protection hidden="1"/>
    </xf>
    <xf numFmtId="0" fontId="8" fillId="0" borderId="15" xfId="0" applyFont="1" applyBorder="1" applyAlignment="1" applyProtection="1">
      <alignment vertical="center" shrinkToFit="1"/>
      <protection hidden="1"/>
    </xf>
    <xf numFmtId="0" fontId="41" fillId="17" borderId="20" xfId="0" applyFont="1" applyFill="1" applyBorder="1" applyAlignment="1" applyProtection="1">
      <alignment vertical="top" textRotation="255"/>
      <protection hidden="1"/>
    </xf>
    <xf numFmtId="0" fontId="26" fillId="17" borderId="22" xfId="0" applyFont="1" applyFill="1" applyBorder="1" applyAlignment="1" applyProtection="1">
      <alignment horizontal="center" vertical="center" wrapText="1"/>
      <protection hidden="1"/>
    </xf>
    <xf numFmtId="0" fontId="8" fillId="11" borderId="2" xfId="0" applyFont="1" applyFill="1" applyBorder="1" applyAlignment="1" applyProtection="1">
      <alignment vertical="center" wrapText="1"/>
      <protection hidden="1"/>
    </xf>
    <xf numFmtId="0" fontId="8" fillId="0" borderId="0" xfId="0" applyFont="1" applyAlignment="1" applyProtection="1">
      <alignment vertical="center" shrinkToFit="1"/>
      <protection hidden="1"/>
    </xf>
    <xf numFmtId="0" fontId="8" fillId="0" borderId="8" xfId="0" applyFont="1" applyBorder="1" applyAlignment="1" applyProtection="1">
      <alignment vertical="center" wrapText="1"/>
      <protection hidden="1"/>
    </xf>
    <xf numFmtId="0" fontId="8" fillId="0" borderId="21" xfId="0" applyFont="1" applyBorder="1" applyAlignment="1" applyProtection="1">
      <alignment vertical="center" shrinkToFit="1"/>
      <protection hidden="1"/>
    </xf>
    <xf numFmtId="0" fontId="8" fillId="0" borderId="10" xfId="0" applyFont="1" applyBorder="1" applyAlignment="1" applyProtection="1">
      <alignment vertical="center" wrapText="1"/>
      <protection hidden="1"/>
    </xf>
    <xf numFmtId="0" fontId="41" fillId="17" borderId="17" xfId="0" applyFont="1" applyFill="1" applyBorder="1" applyAlignment="1" applyProtection="1">
      <alignment vertical="top" textRotation="255"/>
      <protection hidden="1"/>
    </xf>
    <xf numFmtId="0" fontId="26" fillId="17" borderId="18" xfId="0" applyFont="1" applyFill="1" applyBorder="1" applyAlignment="1" applyProtection="1">
      <alignment horizontal="center" vertical="center" wrapText="1"/>
      <protection hidden="1"/>
    </xf>
    <xf numFmtId="0" fontId="8" fillId="0" borderId="9" xfId="0" applyFont="1" applyBorder="1" applyAlignment="1" applyProtection="1">
      <alignment vertical="center" wrapText="1"/>
      <protection hidden="1"/>
    </xf>
    <xf numFmtId="0" fontId="26" fillId="0" borderId="20" xfId="0" applyFont="1" applyBorder="1" applyAlignment="1" applyProtection="1">
      <alignment vertical="top"/>
      <protection hidden="1"/>
    </xf>
    <xf numFmtId="0" fontId="8" fillId="0" borderId="2" xfId="0" quotePrefix="1" applyFont="1" applyBorder="1" applyAlignment="1" applyProtection="1">
      <alignment vertical="center" shrinkToFit="1"/>
      <protection hidden="1"/>
    </xf>
    <xf numFmtId="0" fontId="8" fillId="0" borderId="2" xfId="0" quotePrefix="1" applyFont="1" applyBorder="1" applyAlignment="1" applyProtection="1">
      <alignment vertical="center" wrapText="1"/>
      <protection hidden="1"/>
    </xf>
    <xf numFmtId="0" fontId="8" fillId="14" borderId="8" xfId="0" applyFont="1" applyFill="1" applyBorder="1" applyAlignment="1" applyProtection="1">
      <alignment horizontal="left" vertical="center" wrapText="1"/>
      <protection hidden="1"/>
    </xf>
    <xf numFmtId="0" fontId="3" fillId="0" borderId="3" xfId="0" applyFont="1" applyBorder="1" applyAlignment="1" applyProtection="1">
      <alignment vertical="top" wrapText="1"/>
      <protection hidden="1"/>
    </xf>
    <xf numFmtId="0" fontId="68" fillId="2" borderId="2" xfId="0" applyFont="1" applyFill="1" applyBorder="1" applyAlignment="1" applyProtection="1">
      <alignment horizontal="left" vertical="center" shrinkToFit="1"/>
      <protection hidden="1"/>
    </xf>
    <xf numFmtId="0" fontId="8" fillId="2" borderId="21"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top" wrapText="1"/>
      <protection hidden="1"/>
    </xf>
    <xf numFmtId="0" fontId="8" fillId="2" borderId="3" xfId="0" applyFont="1" applyFill="1" applyBorder="1" applyAlignment="1" applyProtection="1">
      <alignment horizontal="left" vertical="top" wrapText="1"/>
      <protection hidden="1"/>
    </xf>
    <xf numFmtId="0" fontId="8" fillId="2" borderId="9" xfId="0" applyFont="1" applyFill="1" applyBorder="1" applyAlignment="1" applyProtection="1">
      <alignment vertical="center" wrapText="1"/>
      <protection hidden="1"/>
    </xf>
    <xf numFmtId="0" fontId="13" fillId="5" borderId="10" xfId="0" applyFont="1" applyFill="1" applyBorder="1" applyAlignment="1" applyProtection="1">
      <alignment vertical="center" wrapText="1"/>
      <protection hidden="1"/>
    </xf>
    <xf numFmtId="0" fontId="13" fillId="5" borderId="17" xfId="0" applyFont="1" applyFill="1" applyBorder="1" applyAlignment="1" applyProtection="1">
      <alignment vertical="center" wrapText="1"/>
      <protection hidden="1"/>
    </xf>
    <xf numFmtId="0" fontId="22" fillId="0" borderId="17" xfId="0" applyFont="1" applyBorder="1" applyAlignment="1" applyProtection="1">
      <alignment horizontal="center" vertical="center" shrinkToFit="1"/>
      <protection hidden="1"/>
    </xf>
    <xf numFmtId="0" fontId="3" fillId="0" borderId="10" xfId="0" applyFont="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13" fillId="5" borderId="9" xfId="0" applyFont="1" applyFill="1" applyBorder="1" applyAlignment="1" applyProtection="1">
      <alignment vertical="center" wrapText="1"/>
      <protection hidden="1"/>
    </xf>
    <xf numFmtId="0" fontId="8" fillId="0" borderId="20" xfId="0" quotePrefix="1" applyFont="1" applyBorder="1" applyAlignment="1" applyProtection="1">
      <alignment horizontal="left" vertical="top"/>
      <protection hidden="1"/>
    </xf>
    <xf numFmtId="0" fontId="39" fillId="14" borderId="15" xfId="0" applyFont="1" applyFill="1" applyBorder="1" applyAlignment="1" applyProtection="1">
      <alignment horizontal="left" vertical="center" textRotation="255"/>
      <protection hidden="1"/>
    </xf>
    <xf numFmtId="0" fontId="26" fillId="14" borderId="14" xfId="0" applyFont="1" applyFill="1" applyBorder="1" applyAlignment="1" applyProtection="1">
      <alignment horizontal="center" vertical="center" wrapText="1" shrinkToFit="1"/>
      <protection hidden="1"/>
    </xf>
    <xf numFmtId="0" fontId="22" fillId="0" borderId="15" xfId="0" applyFont="1" applyBorder="1" applyAlignment="1" applyProtection="1">
      <alignment horizontal="center" vertical="center" shrinkToFit="1"/>
      <protection hidden="1"/>
    </xf>
    <xf numFmtId="0" fontId="39" fillId="14" borderId="0" xfId="0" applyFont="1" applyFill="1" applyAlignment="1" applyProtection="1">
      <alignment horizontal="left" vertical="center" textRotation="255"/>
      <protection hidden="1"/>
    </xf>
    <xf numFmtId="0" fontId="26" fillId="14" borderId="22" xfId="0" applyFont="1" applyFill="1" applyBorder="1" applyAlignment="1" applyProtection="1">
      <alignment horizontal="center" vertical="center" wrapText="1" shrinkToFit="1"/>
      <protection hidden="1"/>
    </xf>
    <xf numFmtId="0" fontId="12" fillId="0" borderId="0" xfId="0" applyFont="1" applyAlignment="1" applyProtection="1">
      <alignment horizontal="center" vertical="center" shrinkToFit="1"/>
      <protection hidden="1"/>
    </xf>
    <xf numFmtId="0" fontId="8" fillId="2" borderId="10" xfId="0" applyFont="1" applyFill="1" applyBorder="1" applyAlignment="1" applyProtection="1">
      <alignment horizontal="left" vertical="center" wrapText="1"/>
      <protection hidden="1"/>
    </xf>
    <xf numFmtId="0" fontId="3" fillId="0" borderId="14" xfId="0" applyFont="1" applyBorder="1" applyAlignment="1" applyProtection="1">
      <alignment vertical="center" shrinkToFit="1"/>
      <protection hidden="1"/>
    </xf>
    <xf numFmtId="0" fontId="40" fillId="17" borderId="21" xfId="0" applyFont="1" applyFill="1" applyBorder="1" applyAlignment="1" applyProtection="1">
      <alignment horizontal="left" vertical="center" textRotation="255"/>
      <protection hidden="1"/>
    </xf>
    <xf numFmtId="0" fontId="12" fillId="0" borderId="21" xfId="0" applyFont="1" applyBorder="1" applyAlignment="1" applyProtection="1">
      <alignment horizontal="center" vertical="center" shrinkToFit="1"/>
      <protection hidden="1"/>
    </xf>
    <xf numFmtId="0" fontId="3" fillId="0" borderId="15" xfId="0" applyFont="1" applyBorder="1" applyAlignment="1" applyProtection="1">
      <alignment vertical="top" wrapText="1"/>
      <protection hidden="1"/>
    </xf>
    <xf numFmtId="0" fontId="13" fillId="14" borderId="22" xfId="0" applyFont="1" applyFill="1" applyBorder="1" applyAlignment="1" applyProtection="1">
      <alignment horizontal="center" vertical="center" wrapText="1" shrinkToFit="1"/>
      <protection hidden="1"/>
    </xf>
    <xf numFmtId="0" fontId="8" fillId="0" borderId="22" xfId="0" applyFont="1" applyBorder="1" applyAlignment="1" applyProtection="1">
      <alignment horizontal="center" vertical="center" shrinkToFit="1"/>
      <protection hidden="1"/>
    </xf>
    <xf numFmtId="0" fontId="8" fillId="0" borderId="13" xfId="0" applyFont="1" applyBorder="1" applyAlignment="1" applyProtection="1">
      <alignment horizontal="center" vertical="center" shrinkToFit="1"/>
      <protection hidden="1"/>
    </xf>
    <xf numFmtId="0" fontId="39" fillId="14" borderId="19" xfId="0" applyFont="1" applyFill="1" applyBorder="1" applyAlignment="1" applyProtection="1">
      <alignment horizontal="left" vertical="center" textRotation="255"/>
      <protection hidden="1"/>
    </xf>
    <xf numFmtId="0" fontId="13" fillId="14" borderId="18" xfId="0" applyFont="1" applyFill="1" applyBorder="1" applyAlignment="1" applyProtection="1">
      <alignment horizontal="center" vertical="center" wrapText="1" shrinkToFit="1"/>
      <protection hidden="1"/>
    </xf>
    <xf numFmtId="0" fontId="39" fillId="17" borderId="21" xfId="0" applyFont="1" applyFill="1" applyBorder="1" applyAlignment="1" applyProtection="1">
      <alignment horizontal="left" vertical="center" textRotation="255"/>
      <protection hidden="1"/>
    </xf>
    <xf numFmtId="0" fontId="26" fillId="17" borderId="3" xfId="0" applyFont="1" applyFill="1" applyBorder="1" applyAlignment="1" applyProtection="1">
      <alignment horizontal="center" vertical="center" wrapText="1"/>
      <protection hidden="1"/>
    </xf>
    <xf numFmtId="0" fontId="3" fillId="5" borderId="10" xfId="0" applyFont="1" applyFill="1" applyBorder="1" applyAlignment="1" applyProtection="1">
      <alignment vertical="center" wrapText="1"/>
      <protection hidden="1"/>
    </xf>
    <xf numFmtId="0" fontId="8" fillId="17" borderId="8" xfId="0" applyFont="1" applyFill="1" applyBorder="1" applyAlignment="1" applyProtection="1">
      <alignment horizontal="left" vertical="center" wrapText="1"/>
      <protection hidden="1"/>
    </xf>
    <xf numFmtId="0" fontId="3" fillId="5" borderId="20" xfId="0" applyFont="1" applyFill="1" applyBorder="1" applyAlignment="1" applyProtection="1">
      <alignment vertical="center" wrapText="1"/>
      <protection hidden="1"/>
    </xf>
    <xf numFmtId="0" fontId="3" fillId="5" borderId="9" xfId="0" applyFont="1" applyFill="1" applyBorder="1" applyAlignment="1" applyProtection="1">
      <alignment horizontal="left" vertical="center" wrapText="1"/>
      <protection hidden="1"/>
    </xf>
    <xf numFmtId="0" fontId="40" fillId="17" borderId="15" xfId="0" applyFont="1" applyFill="1" applyBorder="1" applyAlignment="1" applyProtection="1">
      <alignment horizontal="left" vertical="center" textRotation="255"/>
      <protection hidden="1"/>
    </xf>
    <xf numFmtId="0" fontId="26" fillId="17" borderId="14" xfId="0" applyFont="1" applyFill="1" applyBorder="1" applyAlignment="1" applyProtection="1">
      <alignment horizontal="center" vertical="center" wrapText="1" shrinkToFit="1"/>
      <protection hidden="1"/>
    </xf>
    <xf numFmtId="0" fontId="40" fillId="17" borderId="19" xfId="0" applyFont="1" applyFill="1" applyBorder="1" applyAlignment="1" applyProtection="1">
      <alignment horizontal="left" vertical="center" textRotation="255"/>
      <protection hidden="1"/>
    </xf>
    <xf numFmtId="0" fontId="26" fillId="17" borderId="18" xfId="0" applyFont="1" applyFill="1" applyBorder="1" applyAlignment="1" applyProtection="1">
      <alignment horizontal="center" vertical="center" wrapText="1" shrinkToFit="1"/>
      <protection hidden="1"/>
    </xf>
    <xf numFmtId="0" fontId="3" fillId="0" borderId="17" xfId="0" quotePrefix="1" applyFont="1" applyBorder="1" applyAlignment="1" applyProtection="1">
      <alignment horizontal="center" vertical="center" shrinkToFit="1"/>
      <protection hidden="1"/>
    </xf>
    <xf numFmtId="0" fontId="3" fillId="0" borderId="13" xfId="0" applyFont="1" applyBorder="1" applyAlignment="1" applyProtection="1">
      <alignment horizontal="left" vertical="top"/>
      <protection hidden="1"/>
    </xf>
    <xf numFmtId="0" fontId="8" fillId="0" borderId="14" xfId="0" applyFont="1" applyBorder="1" applyAlignment="1" applyProtection="1">
      <alignment horizontal="left" vertical="center" wrapText="1"/>
      <protection hidden="1"/>
    </xf>
    <xf numFmtId="0" fontId="3" fillId="0" borderId="14" xfId="0" applyFont="1" applyBorder="1" applyAlignment="1" applyProtection="1">
      <alignment horizontal="left" vertical="center" shrinkToFit="1"/>
      <protection hidden="1"/>
    </xf>
    <xf numFmtId="0" fontId="3" fillId="0" borderId="17" xfId="0" applyFont="1" applyBorder="1" applyAlignment="1" applyProtection="1">
      <alignment horizontal="left" vertical="top"/>
      <protection hidden="1"/>
    </xf>
    <xf numFmtId="0" fontId="3" fillId="5" borderId="9" xfId="0" applyFont="1" applyFill="1" applyBorder="1" applyAlignment="1" applyProtection="1">
      <alignment vertical="center" wrapText="1"/>
      <protection hidden="1"/>
    </xf>
    <xf numFmtId="0" fontId="3" fillId="0" borderId="17" xfId="0" applyFont="1" applyBorder="1" applyAlignment="1" applyProtection="1">
      <alignment vertical="top"/>
      <protection hidden="1"/>
    </xf>
    <xf numFmtId="0" fontId="3" fillId="0" borderId="20" xfId="0" applyFont="1" applyBorder="1" applyAlignment="1" applyProtection="1">
      <alignment vertical="top"/>
      <protection hidden="1"/>
    </xf>
    <xf numFmtId="0" fontId="8" fillId="5" borderId="8" xfId="0" applyFont="1" applyFill="1" applyBorder="1" applyAlignment="1" applyProtection="1">
      <alignment horizontal="left" vertical="center" wrapText="1"/>
      <protection hidden="1"/>
    </xf>
    <xf numFmtId="0" fontId="12" fillId="0" borderId="14" xfId="0" applyFont="1" applyBorder="1" applyAlignment="1" applyProtection="1">
      <alignment horizontal="center" vertical="center" shrinkToFit="1"/>
      <protection hidden="1"/>
    </xf>
    <xf numFmtId="0" fontId="33" fillId="0" borderId="21" xfId="0" applyFont="1" applyBorder="1" applyAlignment="1" applyProtection="1">
      <alignment horizontal="right" vertical="center" wrapText="1"/>
      <protection hidden="1"/>
    </xf>
    <xf numFmtId="0" fontId="8" fillId="5" borderId="10" xfId="0" applyFont="1" applyFill="1" applyBorder="1" applyAlignment="1" applyProtection="1">
      <alignment horizontal="left" vertical="center" wrapText="1"/>
      <protection hidden="1"/>
    </xf>
    <xf numFmtId="0" fontId="3" fillId="0" borderId="16" xfId="0" applyFont="1" applyBorder="1" applyAlignment="1" applyProtection="1">
      <alignment horizontal="left" vertical="top"/>
      <protection hidden="1"/>
    </xf>
    <xf numFmtId="0" fontId="6" fillId="0" borderId="0" xfId="0" applyFont="1" applyAlignment="1" applyProtection="1">
      <alignment vertical="top" textRotation="255"/>
      <protection hidden="1"/>
    </xf>
    <xf numFmtId="0" fontId="3" fillId="0" borderId="15" xfId="3" applyFont="1" applyBorder="1" applyAlignment="1" applyProtection="1">
      <alignment vertical="center" wrapText="1"/>
      <protection hidden="1"/>
    </xf>
    <xf numFmtId="0" fontId="8" fillId="18" borderId="0" xfId="2" applyFont="1" applyFill="1" applyProtection="1">
      <alignment vertical="center"/>
      <protection hidden="1"/>
    </xf>
    <xf numFmtId="0" fontId="3" fillId="0" borderId="0" xfId="3" applyFont="1" applyAlignment="1" applyProtection="1">
      <alignment vertical="center" wrapText="1"/>
      <protection hidden="1"/>
    </xf>
    <xf numFmtId="0" fontId="26" fillId="2" borderId="3" xfId="2" applyFont="1" applyFill="1" applyBorder="1" applyAlignment="1" applyProtection="1">
      <alignment horizontal="center" vertical="center"/>
      <protection hidden="1"/>
    </xf>
    <xf numFmtId="0" fontId="8" fillId="18" borderId="3" xfId="2" applyFont="1" applyFill="1" applyBorder="1" applyAlignment="1" applyProtection="1">
      <alignment horizontal="left" vertical="center"/>
      <protection hidden="1"/>
    </xf>
    <xf numFmtId="0" fontId="8" fillId="18" borderId="16" xfId="2" applyFont="1" applyFill="1" applyBorder="1" applyAlignment="1" applyProtection="1">
      <alignment horizontal="right" vertical="center"/>
      <protection hidden="1"/>
    </xf>
    <xf numFmtId="0" fontId="8" fillId="18" borderId="21" xfId="2" applyFont="1" applyFill="1" applyBorder="1" applyAlignment="1" applyProtection="1">
      <alignment horizontal="center" vertical="center"/>
      <protection hidden="1"/>
    </xf>
    <xf numFmtId="0" fontId="8" fillId="18" borderId="21" xfId="2" applyFont="1" applyFill="1" applyBorder="1" applyAlignment="1" applyProtection="1">
      <alignment horizontal="right" vertical="center"/>
      <protection hidden="1"/>
    </xf>
    <xf numFmtId="0" fontId="8" fillId="18" borderId="0" xfId="2" applyFont="1" applyFill="1" applyAlignment="1" applyProtection="1">
      <alignment horizontal="right" vertical="center"/>
      <protection hidden="1"/>
    </xf>
    <xf numFmtId="0" fontId="8" fillId="18" borderId="3" xfId="2" applyFont="1" applyFill="1" applyBorder="1" applyAlignment="1" applyProtection="1">
      <alignment horizontal="left" vertical="center" wrapText="1"/>
      <protection hidden="1"/>
    </xf>
    <xf numFmtId="0" fontId="8" fillId="18" borderId="16" xfId="2" applyFont="1" applyFill="1" applyBorder="1" applyProtection="1">
      <alignment vertical="center"/>
      <protection hidden="1"/>
    </xf>
    <xf numFmtId="0" fontId="8" fillId="18" borderId="3" xfId="2" applyFont="1" applyFill="1" applyBorder="1" applyProtection="1">
      <alignment vertical="center"/>
      <protection hidden="1"/>
    </xf>
    <xf numFmtId="0" fontId="3" fillId="0" borderId="0" xfId="0" applyFont="1" applyAlignment="1" applyProtection="1">
      <alignment horizontal="right" vertical="center"/>
      <protection hidden="1"/>
    </xf>
    <xf numFmtId="0" fontId="3" fillId="0" borderId="0" xfId="0" quotePrefix="1" applyFont="1" applyAlignment="1" applyProtection="1">
      <alignment horizontal="right" vertical="center"/>
      <protection hidden="1"/>
    </xf>
    <xf numFmtId="0" fontId="3" fillId="0" borderId="2" xfId="0" applyFont="1" applyBorder="1" applyAlignment="1" applyProtection="1">
      <alignment horizontal="center" vertical="top"/>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14" borderId="32" xfId="0" applyFont="1" applyFill="1" applyBorder="1" applyAlignment="1" applyProtection="1">
      <alignment horizontal="center" vertical="top"/>
      <protection hidden="1"/>
    </xf>
    <xf numFmtId="0" fontId="8" fillId="0" borderId="30"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3" fillId="17" borderId="10" xfId="0" applyFont="1" applyFill="1" applyBorder="1" applyAlignment="1" applyProtection="1">
      <alignment horizontal="center" vertical="top"/>
      <protection hidden="1"/>
    </xf>
    <xf numFmtId="0" fontId="8" fillId="0" borderId="31"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6" fillId="0" borderId="0" xfId="0" applyFont="1" applyAlignment="1" applyProtection="1">
      <alignment vertical="center" textRotation="255"/>
      <protection hidden="1"/>
    </xf>
    <xf numFmtId="0" fontId="68" fillId="0" borderId="2" xfId="0" applyFont="1" applyBorder="1" applyAlignment="1" applyProtection="1">
      <alignment horizontal="left" vertical="center" shrinkToFit="1"/>
      <protection locked="0" hidden="1"/>
    </xf>
    <xf numFmtId="0" fontId="68" fillId="0" borderId="8" xfId="0" applyFont="1" applyBorder="1" applyAlignment="1" applyProtection="1">
      <alignment horizontal="left" vertical="center" shrinkToFit="1"/>
      <protection locked="0" hidden="1"/>
    </xf>
    <xf numFmtId="0" fontId="68" fillId="0" borderId="10" xfId="0" applyFont="1" applyBorder="1" applyAlignment="1" applyProtection="1">
      <alignment horizontal="left" vertical="center" shrinkToFit="1"/>
      <protection locked="0" hidden="1"/>
    </xf>
    <xf numFmtId="0" fontId="68" fillId="0" borderId="3" xfId="0" applyFont="1" applyBorder="1" applyAlignment="1" applyProtection="1">
      <alignment horizontal="left" vertical="center" shrinkToFit="1"/>
      <protection locked="0" hidden="1"/>
    </xf>
    <xf numFmtId="0" fontId="68" fillId="0" borderId="16" xfId="0" applyFont="1" applyBorder="1" applyAlignment="1" applyProtection="1">
      <alignment horizontal="left" vertical="center" shrinkToFit="1"/>
      <protection locked="0" hidden="1"/>
    </xf>
    <xf numFmtId="0" fontId="8" fillId="0" borderId="3" xfId="0" applyFont="1" applyBorder="1" applyAlignment="1" applyProtection="1">
      <alignment horizontal="left" vertical="top" wrapText="1"/>
      <protection hidden="1"/>
    </xf>
    <xf numFmtId="0" fontId="8" fillId="0" borderId="3" xfId="0" applyFont="1" applyBorder="1" applyAlignment="1" applyProtection="1">
      <alignment vertical="top" wrapText="1"/>
      <protection hidden="1"/>
    </xf>
    <xf numFmtId="0" fontId="8" fillId="0" borderId="21" xfId="0" applyFont="1" applyBorder="1" applyAlignment="1" applyProtection="1">
      <alignment horizontal="left" vertical="center" wrapText="1"/>
      <protection hidden="1"/>
    </xf>
    <xf numFmtId="0" fontId="16" fillId="9" borderId="8" xfId="0" applyFont="1" applyFill="1" applyBorder="1" applyAlignment="1" applyProtection="1">
      <alignment horizontal="center" vertical="center"/>
      <protection hidden="1"/>
    </xf>
    <xf numFmtId="0" fontId="16" fillId="9" borderId="8" xfId="0" applyFont="1" applyFill="1" applyBorder="1" applyAlignment="1" applyProtection="1">
      <alignment horizontal="center" vertical="center" shrinkToFit="1"/>
      <protection hidden="1"/>
    </xf>
    <xf numFmtId="0" fontId="16" fillId="9" borderId="8" xfId="0" applyFont="1" applyFill="1" applyBorder="1" applyAlignment="1" applyProtection="1">
      <alignment horizontal="center" vertical="center" wrapText="1"/>
      <protection hidden="1"/>
    </xf>
    <xf numFmtId="0" fontId="68" fillId="5" borderId="10" xfId="0" quotePrefix="1" applyFont="1" applyFill="1" applyBorder="1" applyAlignment="1" applyProtection="1">
      <alignment horizontal="left" vertical="center" shrinkToFit="1"/>
      <protection hidden="1"/>
    </xf>
    <xf numFmtId="0" fontId="8" fillId="5" borderId="10" xfId="0" quotePrefix="1" applyFont="1" applyFill="1" applyBorder="1" applyAlignment="1" applyProtection="1">
      <alignment horizontal="center" vertical="center" wrapText="1"/>
      <protection hidden="1"/>
    </xf>
    <xf numFmtId="0" fontId="22" fillId="18" borderId="0" xfId="0" quotePrefix="1" applyFont="1" applyFill="1" applyAlignment="1" applyProtection="1">
      <alignment horizontal="left" vertical="center"/>
      <protection hidden="1"/>
    </xf>
    <xf numFmtId="0" fontId="22" fillId="18" borderId="0" xfId="0" quotePrefix="1" applyFont="1" applyFill="1" applyAlignment="1" applyProtection="1">
      <alignment horizontal="center" vertical="center"/>
      <protection hidden="1"/>
    </xf>
    <xf numFmtId="0" fontId="22" fillId="18" borderId="0" xfId="0" quotePrefix="1" applyFont="1" applyFill="1" applyAlignment="1" applyProtection="1">
      <alignment horizontal="center" vertical="center" textRotation="255"/>
      <protection hidden="1"/>
    </xf>
    <xf numFmtId="0" fontId="22" fillId="18" borderId="0" xfId="0" quotePrefix="1" applyFont="1" applyFill="1" applyAlignment="1" applyProtection="1">
      <alignment horizontal="center" vertical="center" wrapText="1" shrinkToFit="1"/>
      <protection hidden="1"/>
    </xf>
    <xf numFmtId="0" fontId="22" fillId="18" borderId="0" xfId="0" quotePrefix="1" applyFont="1" applyFill="1" applyAlignment="1" applyProtection="1">
      <alignment horizontal="center" vertical="center" shrinkToFit="1"/>
      <protection hidden="1"/>
    </xf>
    <xf numFmtId="0" fontId="22" fillId="18" borderId="0" xfId="0" applyFont="1" applyFill="1" applyAlignment="1" applyProtection="1">
      <alignment horizontal="center" vertical="center" shrinkToFit="1"/>
      <protection hidden="1"/>
    </xf>
    <xf numFmtId="0" fontId="73" fillId="0" borderId="2" xfId="0" applyFont="1" applyBorder="1" applyAlignment="1" applyProtection="1">
      <alignment vertical="center" shrinkToFit="1"/>
      <protection hidden="1"/>
    </xf>
    <xf numFmtId="0" fontId="3" fillId="0" borderId="2" xfId="0" applyFont="1" applyBorder="1" applyAlignment="1" applyProtection="1">
      <alignment vertical="center" wrapText="1"/>
      <protection hidden="1"/>
    </xf>
    <xf numFmtId="0" fontId="13" fillId="2" borderId="10" xfId="0" applyFont="1" applyFill="1" applyBorder="1" applyAlignment="1" applyProtection="1">
      <alignment vertical="center" wrapText="1"/>
      <protection hidden="1"/>
    </xf>
    <xf numFmtId="0" fontId="4" fillId="2" borderId="2" xfId="0" applyFont="1" applyFill="1" applyBorder="1" applyAlignment="1" applyProtection="1">
      <alignment horizontal="center" vertical="center" shrinkToFit="1"/>
      <protection hidden="1"/>
    </xf>
    <xf numFmtId="0" fontId="61" fillId="2"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vertical="top" wrapText="1"/>
      <protection hidden="1"/>
    </xf>
    <xf numFmtId="0" fontId="8" fillId="0" borderId="8"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75" fillId="18" borderId="0" xfId="2" applyFont="1" applyFill="1" applyAlignment="1" applyProtection="1">
      <alignment horizontal="left"/>
      <protection hidden="1"/>
    </xf>
    <xf numFmtId="0" fontId="75" fillId="18" borderId="0" xfId="2" quotePrefix="1" applyFont="1" applyFill="1" applyAlignment="1" applyProtection="1">
      <alignment horizontal="left"/>
      <protection hidden="1"/>
    </xf>
    <xf numFmtId="0" fontId="75" fillId="18" borderId="0" xfId="2" applyFont="1" applyFill="1" applyAlignment="1" applyProtection="1">
      <protection hidden="1"/>
    </xf>
    <xf numFmtId="0" fontId="75" fillId="18" borderId="0" xfId="0" quotePrefix="1" applyFont="1" applyFill="1" applyAlignment="1" applyProtection="1">
      <alignment horizontal="left"/>
      <protection hidden="1"/>
    </xf>
    <xf numFmtId="176" fontId="20" fillId="0" borderId="1" xfId="0" applyNumberFormat="1" applyFont="1" applyBorder="1" applyAlignment="1" applyProtection="1">
      <alignment horizontal="left" vertical="center" wrapText="1"/>
      <protection hidden="1"/>
    </xf>
    <xf numFmtId="0" fontId="8" fillId="2" borderId="10"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0" borderId="2" xfId="3"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3" fillId="0" borderId="2" xfId="0" applyFont="1" applyBorder="1" applyAlignment="1" applyProtection="1">
      <alignment vertical="center" wrapText="1"/>
    </xf>
    <xf numFmtId="0" fontId="59" fillId="0" borderId="2" xfId="4" applyFont="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0" borderId="3" xfId="3" applyFont="1" applyBorder="1" applyAlignment="1" applyProtection="1">
      <alignment horizontal="left" vertical="top" wrapText="1"/>
      <protection locked="0"/>
    </xf>
    <xf numFmtId="0" fontId="3" fillId="0" borderId="21" xfId="0" applyFont="1" applyBorder="1" applyAlignment="1" applyProtection="1">
      <alignment vertical="top" wrapText="1"/>
      <protection hidden="1"/>
    </xf>
    <xf numFmtId="0" fontId="3" fillId="0" borderId="1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49" fontId="67" fillId="0" borderId="36" xfId="0" applyNumberFormat="1" applyFont="1" applyBorder="1" applyAlignment="1" applyProtection="1">
      <alignment horizontal="left" vertical="center" shrinkToFit="1"/>
      <protection locked="0"/>
    </xf>
    <xf numFmtId="0" fontId="52" fillId="3" borderId="0" xfId="0" applyFont="1" applyFill="1" applyAlignment="1" applyProtection="1">
      <alignment vertical="center"/>
      <protection hidden="1"/>
    </xf>
    <xf numFmtId="49" fontId="23" fillId="3" borderId="0" xfId="0" applyNumberFormat="1" applyFont="1" applyFill="1" applyAlignment="1" applyProtection="1">
      <alignment vertical="center"/>
      <protection hidden="1"/>
    </xf>
    <xf numFmtId="0" fontId="9" fillId="3" borderId="0" xfId="0" applyFont="1" applyFill="1" applyAlignment="1" applyProtection="1">
      <alignment vertical="center"/>
    </xf>
    <xf numFmtId="0" fontId="22" fillId="18" borderId="0" xfId="0" applyFont="1" applyFill="1" applyAlignment="1" applyProtection="1">
      <alignment vertical="center"/>
    </xf>
    <xf numFmtId="0" fontId="9" fillId="3" borderId="0" xfId="0" applyFont="1" applyFill="1" applyAlignment="1" applyProtection="1">
      <alignment horizontal="center" vertical="center"/>
    </xf>
    <xf numFmtId="0" fontId="51" fillId="4" borderId="33" xfId="0" applyFont="1" applyFill="1" applyBorder="1" applyAlignment="1" applyProtection="1">
      <alignment horizontal="center" vertical="center"/>
    </xf>
    <xf numFmtId="0" fontId="22" fillId="18" borderId="0" xfId="0" applyFont="1" applyFill="1" applyAlignment="1" applyProtection="1">
      <alignment horizontal="center" vertical="center"/>
    </xf>
    <xf numFmtId="0" fontId="12" fillId="4" borderId="0" xfId="0" applyFont="1" applyFill="1" applyAlignment="1" applyProtection="1">
      <alignment horizontal="center" vertical="center"/>
    </xf>
    <xf numFmtId="0" fontId="3" fillId="4" borderId="0" xfId="0" applyFont="1" applyFill="1" applyAlignment="1" applyProtection="1">
      <alignment vertical="center"/>
    </xf>
    <xf numFmtId="0" fontId="3" fillId="0" borderId="0" xfId="0" applyFont="1" applyAlignment="1" applyProtection="1">
      <alignment vertical="center"/>
      <protection hidden="1"/>
    </xf>
    <xf numFmtId="0" fontId="3" fillId="0" borderId="0" xfId="0" applyFont="1" applyAlignment="1" applyProtection="1">
      <alignment vertical="center"/>
    </xf>
    <xf numFmtId="0" fontId="12" fillId="0" borderId="0" xfId="0" applyFont="1" applyFill="1" applyAlignment="1" applyProtection="1">
      <alignment vertical="top"/>
    </xf>
    <xf numFmtId="0" fontId="3" fillId="0" borderId="0" xfId="0" applyFont="1" applyFill="1" applyAlignment="1" applyProtection="1">
      <alignment vertical="top"/>
    </xf>
    <xf numFmtId="0" fontId="11" fillId="0" borderId="0" xfId="0" applyFont="1" applyFill="1" applyAlignment="1" applyProtection="1">
      <alignment vertical="center"/>
    </xf>
    <xf numFmtId="0" fontId="3" fillId="6" borderId="0" xfId="0" applyFont="1" applyFill="1" applyAlignment="1" applyProtection="1">
      <alignment vertical="center"/>
    </xf>
    <xf numFmtId="0" fontId="12" fillId="0" borderId="0" xfId="0" applyFont="1" applyFill="1" applyAlignment="1" applyProtection="1">
      <alignment horizontal="center" vertical="center"/>
    </xf>
    <xf numFmtId="0" fontId="12" fillId="6" borderId="0" xfId="0" applyFont="1" applyFill="1" applyAlignment="1" applyProtection="1">
      <alignment horizontal="center" vertical="center"/>
    </xf>
    <xf numFmtId="0" fontId="3" fillId="0" borderId="0" xfId="0" applyFont="1" applyAlignment="1" applyProtection="1">
      <alignment vertical="top"/>
    </xf>
    <xf numFmtId="0" fontId="7" fillId="0" borderId="1" xfId="0" applyFont="1" applyFill="1" applyBorder="1" applyProtection="1">
      <alignment vertical="center"/>
      <protection hidden="1"/>
    </xf>
    <xf numFmtId="0" fontId="3" fillId="0" borderId="0" xfId="0" applyFont="1" applyFill="1" applyAlignment="1" applyProtection="1">
      <alignment horizontal="left" vertical="center"/>
    </xf>
    <xf numFmtId="49" fontId="67" fillId="0" borderId="36" xfId="0" applyNumberFormat="1" applyFont="1" applyFill="1" applyBorder="1" applyAlignment="1" applyProtection="1">
      <alignment horizontal="left" vertical="center" shrinkToFit="1"/>
    </xf>
    <xf numFmtId="0" fontId="3" fillId="0" borderId="0" xfId="0" applyFont="1" applyFill="1" applyAlignment="1" applyProtection="1">
      <alignment vertical="center"/>
    </xf>
    <xf numFmtId="0" fontId="3" fillId="7" borderId="0" xfId="0" applyFont="1" applyFill="1" applyAlignment="1" applyProtection="1">
      <alignment vertical="center"/>
    </xf>
    <xf numFmtId="0" fontId="12" fillId="7" borderId="0" xfId="0" applyFont="1" applyFill="1" applyAlignment="1" applyProtection="1">
      <alignment horizontal="center" vertical="center"/>
    </xf>
    <xf numFmtId="0" fontId="27" fillId="0" borderId="1" xfId="0" applyFont="1" applyFill="1" applyBorder="1" applyProtection="1">
      <alignment vertical="center"/>
      <protection hidden="1"/>
    </xf>
    <xf numFmtId="0" fontId="3" fillId="0" borderId="0" xfId="0" applyFont="1" applyAlignment="1" applyProtection="1">
      <alignment horizontal="left" vertical="center"/>
    </xf>
    <xf numFmtId="0" fontId="12" fillId="0" borderId="0" xfId="0" applyFont="1" applyFill="1" applyAlignment="1" applyProtection="1">
      <alignment horizontal="right" vertical="center"/>
    </xf>
    <xf numFmtId="0" fontId="13" fillId="5" borderId="2" xfId="0" applyFont="1" applyFill="1" applyBorder="1" applyAlignment="1" applyProtection="1">
      <alignment horizontal="center" vertical="center"/>
    </xf>
    <xf numFmtId="0" fontId="3" fillId="0" borderId="2" xfId="0" applyFont="1" applyBorder="1" applyAlignment="1" applyProtection="1">
      <alignment horizontal="left" vertical="center"/>
    </xf>
    <xf numFmtId="0" fontId="42" fillId="0" borderId="0" xfId="0" applyFont="1" applyAlignment="1" applyProtection="1">
      <alignment vertical="top"/>
    </xf>
    <xf numFmtId="0" fontId="13" fillId="5" borderId="9" xfId="0" applyFont="1" applyFill="1" applyBorder="1" applyAlignment="1" applyProtection="1">
      <alignment horizontal="center" vertical="center"/>
    </xf>
    <xf numFmtId="0" fontId="3" fillId="0" borderId="8" xfId="0" applyFont="1" applyBorder="1" applyAlignment="1" applyProtection="1">
      <alignment horizontal="left" vertical="center"/>
    </xf>
    <xf numFmtId="0" fontId="47" fillId="0" borderId="0" xfId="1" applyNumberFormat="1" applyFont="1" applyAlignment="1" applyProtection="1">
      <alignment vertical="center"/>
    </xf>
    <xf numFmtId="0" fontId="13" fillId="5" borderId="34" xfId="0" applyFont="1" applyFill="1" applyBorder="1" applyAlignment="1" applyProtection="1">
      <alignment horizontal="center" vertical="center"/>
    </xf>
    <xf numFmtId="0" fontId="3" fillId="0" borderId="34" xfId="0" applyFont="1" applyBorder="1" applyAlignment="1" applyProtection="1">
      <alignment horizontal="left" vertical="center"/>
    </xf>
    <xf numFmtId="0" fontId="48" fillId="0" borderId="0" xfId="0" applyFont="1" applyAlignment="1" applyProtection="1">
      <alignment vertical="center"/>
    </xf>
    <xf numFmtId="0" fontId="48" fillId="0" borderId="0" xfId="0" applyFont="1" applyAlignment="1" applyProtection="1">
      <alignment vertical="center"/>
      <protection hidden="1"/>
    </xf>
    <xf numFmtId="0" fontId="48" fillId="0" borderId="0" xfId="0" applyFont="1" applyAlignment="1" applyProtection="1">
      <alignment horizontal="center" vertical="center"/>
    </xf>
    <xf numFmtId="0" fontId="48" fillId="0" borderId="0" xfId="0" applyFont="1" applyAlignment="1" applyProtection="1">
      <alignment horizontal="left" vertical="center"/>
    </xf>
    <xf numFmtId="0" fontId="16" fillId="9" borderId="13"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8" fillId="10" borderId="13" xfId="0" applyFont="1" applyFill="1" applyBorder="1" applyAlignment="1" applyProtection="1">
      <alignment vertical="center"/>
    </xf>
    <xf numFmtId="0" fontId="18" fillId="10" borderId="15" xfId="0" applyFont="1" applyFill="1" applyBorder="1" applyAlignment="1" applyProtection="1">
      <alignment vertical="center"/>
    </xf>
    <xf numFmtId="0" fontId="18" fillId="10" borderId="14" xfId="0" applyFont="1" applyFill="1" applyBorder="1" applyAlignment="1" applyProtection="1">
      <alignment vertical="center"/>
    </xf>
    <xf numFmtId="0" fontId="16" fillId="9" borderId="13" xfId="0" applyFont="1" applyFill="1" applyBorder="1" applyAlignment="1" applyProtection="1">
      <alignment horizontal="right" vertical="center"/>
    </xf>
    <xf numFmtId="0" fontId="16" fillId="9" borderId="15" xfId="0" applyFont="1" applyFill="1" applyBorder="1" applyAlignment="1" applyProtection="1">
      <alignment horizontal="left" vertical="center"/>
    </xf>
    <xf numFmtId="0" fontId="16" fillId="9" borderId="15" xfId="0" applyFont="1" applyFill="1" applyBorder="1" applyAlignment="1" applyProtection="1">
      <alignment horizontal="center" vertical="center"/>
    </xf>
    <xf numFmtId="0" fontId="16" fillId="9" borderId="14" xfId="0" applyFont="1" applyFill="1" applyBorder="1" applyAlignment="1" applyProtection="1">
      <alignment horizontal="center" vertical="center"/>
    </xf>
    <xf numFmtId="0" fontId="18" fillId="11" borderId="8"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16" fillId="9" borderId="17" xfId="0" applyFont="1" applyFill="1" applyBorder="1" applyAlignment="1" applyProtection="1">
      <alignment vertical="center" wrapText="1"/>
    </xf>
    <xf numFmtId="0" fontId="16" fillId="9" borderId="18" xfId="0" applyFont="1" applyFill="1" applyBorder="1" applyAlignment="1" applyProtection="1">
      <alignment vertical="center" wrapText="1"/>
    </xf>
    <xf numFmtId="0" fontId="16" fillId="9" borderId="17"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7" fillId="10" borderId="19" xfId="0" applyFont="1" applyFill="1" applyBorder="1" applyAlignment="1" applyProtection="1">
      <alignment horizontal="center" vertical="center" wrapText="1"/>
    </xf>
    <xf numFmtId="0" fontId="17" fillId="10" borderId="18"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xf>
    <xf numFmtId="0" fontId="16" fillId="9" borderId="2" xfId="0" applyFont="1" applyFill="1" applyBorder="1" applyAlignment="1" applyProtection="1">
      <alignment horizontal="center" vertical="center" shrinkToFit="1"/>
    </xf>
    <xf numFmtId="0" fontId="18" fillId="11" borderId="10" xfId="0" applyFont="1" applyFill="1" applyBorder="1" applyAlignment="1" applyProtection="1">
      <alignment horizontal="center" vertical="center" wrapText="1"/>
    </xf>
    <xf numFmtId="0" fontId="21" fillId="15" borderId="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shrinkToFit="1"/>
    </xf>
    <xf numFmtId="0" fontId="62" fillId="0" borderId="22" xfId="0" applyFont="1" applyFill="1" applyBorder="1" applyAlignment="1" applyProtection="1">
      <alignment vertical="center" wrapText="1"/>
    </xf>
    <xf numFmtId="0" fontId="63" fillId="2" borderId="21" xfId="3" applyFont="1" applyFill="1" applyBorder="1" applyAlignment="1" applyProtection="1">
      <alignment vertical="center" shrinkToFit="1"/>
    </xf>
    <xf numFmtId="0" fontId="63" fillId="2" borderId="16" xfId="3" applyFont="1" applyFill="1" applyBorder="1" applyAlignment="1" applyProtection="1">
      <alignment vertical="center" shrinkToFit="1"/>
    </xf>
    <xf numFmtId="0" fontId="61" fillId="2" borderId="2" xfId="0" applyFont="1" applyFill="1" applyBorder="1" applyAlignment="1" applyProtection="1">
      <alignment horizontal="center" vertical="center" shrinkToFit="1"/>
    </xf>
    <xf numFmtId="0" fontId="8" fillId="0" borderId="16" xfId="0" applyFont="1" applyFill="1" applyBorder="1" applyAlignment="1" applyProtection="1">
      <alignment horizontal="left" vertical="center" wrapText="1"/>
    </xf>
    <xf numFmtId="0" fontId="65" fillId="0" borderId="2" xfId="0" applyFont="1" applyFill="1" applyBorder="1" applyAlignment="1" applyProtection="1">
      <alignment horizontal="center" vertical="center" shrinkToFit="1"/>
    </xf>
    <xf numFmtId="0" fontId="8" fillId="0" borderId="2" xfId="0" applyFont="1" applyFill="1" applyBorder="1" applyAlignment="1" applyProtection="1">
      <alignment horizontal="left" vertical="top" wrapText="1"/>
    </xf>
    <xf numFmtId="0" fontId="8" fillId="0" borderId="3"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3" fillId="0" borderId="13" xfId="0" applyFont="1" applyBorder="1" applyAlignment="1" applyProtection="1">
      <alignment horizontal="center" vertical="center" shrinkToFit="1"/>
    </xf>
    <xf numFmtId="0" fontId="8" fillId="0" borderId="14" xfId="0" applyFont="1" applyBorder="1" applyAlignment="1" applyProtection="1">
      <alignment vertical="center" shrinkToFit="1"/>
    </xf>
    <xf numFmtId="0" fontId="6" fillId="0" borderId="2" xfId="0" applyFont="1" applyFill="1" applyBorder="1" applyAlignment="1" applyProtection="1">
      <alignment horizontal="left" vertical="center" wrapText="1" shrinkToFit="1"/>
      <protection hidden="1"/>
    </xf>
    <xf numFmtId="0" fontId="3"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protection hidden="1"/>
    </xf>
    <xf numFmtId="176" fontId="3" fillId="0" borderId="2" xfId="0" applyNumberFormat="1" applyFont="1" applyFill="1" applyBorder="1" applyAlignment="1" applyProtection="1">
      <alignment vertical="center" wrapText="1"/>
    </xf>
    <xf numFmtId="176" fontId="3" fillId="0" borderId="2" xfId="0" applyNumberFormat="1" applyFont="1" applyFill="1" applyBorder="1" applyAlignment="1" applyProtection="1">
      <alignment vertical="center" wrapText="1"/>
      <protection hidden="1"/>
    </xf>
    <xf numFmtId="0" fontId="3" fillId="2" borderId="21" xfId="3" applyFont="1" applyFill="1" applyBorder="1" applyAlignment="1" applyProtection="1">
      <alignment vertical="center" shrinkToFit="1"/>
    </xf>
    <xf numFmtId="0" fontId="3" fillId="2" borderId="16" xfId="3" applyFont="1" applyFill="1" applyBorder="1" applyAlignment="1" applyProtection="1">
      <alignment vertical="center" shrinkToFit="1"/>
    </xf>
    <xf numFmtId="0" fontId="8" fillId="5" borderId="2" xfId="0" quotePrefix="1" applyFont="1" applyFill="1" applyBorder="1" applyAlignment="1" applyProtection="1">
      <alignment horizontal="center" vertical="center" wrapText="1"/>
    </xf>
    <xf numFmtId="0" fontId="8" fillId="14" borderId="16" xfId="0" applyFont="1" applyFill="1" applyBorder="1" applyAlignment="1" applyProtection="1">
      <alignment horizontal="left" vertical="center" wrapText="1"/>
    </xf>
    <xf numFmtId="0" fontId="65" fillId="15" borderId="2" xfId="0" applyFont="1" applyFill="1" applyBorder="1" applyAlignment="1" applyProtection="1">
      <alignment horizontal="center" vertical="center" shrinkToFit="1"/>
    </xf>
    <xf numFmtId="0" fontId="8" fillId="2" borderId="2" xfId="0" applyFont="1" applyFill="1" applyBorder="1" applyAlignment="1" applyProtection="1">
      <alignment horizontal="left" vertical="top" wrapText="1"/>
    </xf>
    <xf numFmtId="0" fontId="22" fillId="0" borderId="9" xfId="0" applyFont="1" applyBorder="1" applyAlignment="1" applyProtection="1">
      <alignment horizontal="center" vertical="center" shrinkToFit="1"/>
    </xf>
    <xf numFmtId="0" fontId="8" fillId="0" borderId="13" xfId="0" applyFont="1" applyBorder="1" applyAlignment="1" applyProtection="1">
      <alignment vertical="center" shrinkToFit="1"/>
    </xf>
    <xf numFmtId="0" fontId="3" fillId="0" borderId="2" xfId="0" applyFont="1" applyBorder="1" applyAlignment="1" applyProtection="1">
      <alignment horizontal="left" vertical="center" wrapText="1"/>
    </xf>
    <xf numFmtId="176" fontId="3" fillId="0" borderId="2" xfId="0" applyNumberFormat="1" applyFont="1" applyBorder="1" applyAlignment="1" applyProtection="1">
      <alignment vertical="center" wrapText="1"/>
    </xf>
    <xf numFmtId="0" fontId="3" fillId="2" borderId="2" xfId="0" applyFont="1" applyFill="1" applyBorder="1" applyAlignment="1" applyProtection="1">
      <alignment horizontal="left" vertical="center" shrinkToFit="1"/>
    </xf>
    <xf numFmtId="0" fontId="8" fillId="2" borderId="16" xfId="0" applyFont="1" applyFill="1" applyBorder="1" applyAlignment="1" applyProtection="1">
      <alignment horizontal="left" vertical="center" wrapText="1"/>
    </xf>
    <xf numFmtId="0" fontId="65" fillId="2" borderId="2" xfId="0" applyFont="1" applyFill="1" applyBorder="1" applyAlignment="1" applyProtection="1">
      <alignment horizontal="center" vertical="center" shrinkToFit="1"/>
    </xf>
    <xf numFmtId="0" fontId="8" fillId="2" borderId="3"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3" fillId="0" borderId="2" xfId="3" applyFont="1" applyBorder="1" applyAlignment="1" applyProtection="1">
      <alignment horizontal="left" vertical="center" wrapText="1"/>
    </xf>
    <xf numFmtId="176" fontId="3" fillId="0" borderId="2" xfId="3" applyNumberFormat="1" applyFont="1" applyBorder="1" applyAlignment="1" applyProtection="1">
      <alignment vertical="center" wrapText="1"/>
    </xf>
    <xf numFmtId="0" fontId="3" fillId="0" borderId="21" xfId="3" applyFont="1" applyFill="1" applyBorder="1" applyAlignment="1" applyProtection="1">
      <alignment vertical="center" shrinkToFit="1"/>
    </xf>
    <xf numFmtId="0" fontId="3" fillId="0" borderId="16" xfId="3" applyFont="1" applyFill="1" applyBorder="1" applyAlignment="1" applyProtection="1">
      <alignment vertical="center" shrinkToFit="1"/>
    </xf>
    <xf numFmtId="0" fontId="8" fillId="5" borderId="2" xfId="3" applyFont="1" applyFill="1" applyBorder="1" applyAlignment="1" applyProtection="1">
      <alignment horizontal="left" vertical="center" wrapText="1"/>
    </xf>
    <xf numFmtId="0" fontId="3" fillId="0" borderId="21" xfId="3" applyFont="1" applyFill="1" applyBorder="1" applyAlignment="1" applyProtection="1">
      <alignment horizontal="left" vertical="center" shrinkToFit="1"/>
    </xf>
    <xf numFmtId="0" fontId="3" fillId="0" borderId="16" xfId="3" applyFont="1" applyFill="1" applyBorder="1" applyAlignment="1" applyProtection="1">
      <alignment horizontal="left" vertical="center" shrinkToFit="1"/>
    </xf>
    <xf numFmtId="0" fontId="3" fillId="0" borderId="2" xfId="0" applyFont="1" applyBorder="1" applyAlignment="1" applyProtection="1">
      <alignment vertical="top" wrapText="1"/>
    </xf>
    <xf numFmtId="0" fontId="3" fillId="0" borderId="15" xfId="0" applyFont="1" applyFill="1" applyBorder="1" applyAlignment="1" applyProtection="1">
      <alignment vertical="center" shrinkToFit="1"/>
    </xf>
    <xf numFmtId="0" fontId="3" fillId="0" borderId="13" xfId="0" applyFont="1" applyFill="1" applyBorder="1" applyAlignment="1" applyProtection="1">
      <alignment vertical="center" shrinkToFit="1"/>
    </xf>
    <xf numFmtId="0" fontId="8" fillId="5" borderId="2"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shrinkToFit="1"/>
    </xf>
    <xf numFmtId="56" fontId="8" fillId="0" borderId="13" xfId="0" quotePrefix="1" applyNumberFormat="1" applyFont="1" applyBorder="1" applyAlignment="1" applyProtection="1">
      <alignment vertical="center" shrinkToFit="1"/>
    </xf>
    <xf numFmtId="0" fontId="3" fillId="2" borderId="2" xfId="0" applyFont="1" applyFill="1" applyBorder="1" applyAlignment="1" applyProtection="1">
      <alignment horizontal="left" vertical="center" wrapText="1"/>
    </xf>
    <xf numFmtId="176" fontId="3" fillId="2" borderId="2" xfId="0" applyNumberFormat="1" applyFont="1" applyFill="1" applyBorder="1" applyAlignment="1" applyProtection="1">
      <alignment vertical="center" wrapText="1"/>
    </xf>
    <xf numFmtId="0" fontId="3" fillId="0" borderId="3" xfId="3" applyFont="1" applyFill="1" applyBorder="1" applyAlignment="1" applyProtection="1">
      <alignment horizontal="left" vertical="center" shrinkToFit="1"/>
    </xf>
    <xf numFmtId="0" fontId="3" fillId="0" borderId="2" xfId="3" applyFont="1" applyFill="1" applyBorder="1" applyAlignment="1" applyProtection="1">
      <alignment horizontal="left" vertical="center" shrinkToFit="1"/>
    </xf>
    <xf numFmtId="0" fontId="8" fillId="0" borderId="2" xfId="0" applyFont="1" applyFill="1" applyBorder="1" applyAlignment="1" applyProtection="1">
      <alignment horizontal="center" vertical="top" wrapText="1"/>
    </xf>
    <xf numFmtId="0" fontId="22" fillId="0" borderId="10" xfId="0" applyFont="1" applyBorder="1" applyAlignment="1" applyProtection="1">
      <alignment horizontal="center" vertical="center" shrinkToFit="1"/>
    </xf>
    <xf numFmtId="0" fontId="3" fillId="0" borderId="16" xfId="0" applyFont="1" applyBorder="1" applyAlignment="1" applyProtection="1">
      <alignment horizontal="center" vertical="center"/>
    </xf>
    <xf numFmtId="0" fontId="3" fillId="0" borderId="3"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8" fillId="14" borderId="2" xfId="0" applyFont="1" applyFill="1" applyBorder="1" applyAlignment="1" applyProtection="1">
      <alignment horizontal="left" vertical="center" wrapText="1"/>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8" fillId="0" borderId="3" xfId="0" applyFont="1" applyBorder="1" applyAlignment="1" applyProtection="1">
      <alignment vertical="center" shrinkToFit="1"/>
    </xf>
    <xf numFmtId="0" fontId="3" fillId="0" borderId="16" xfId="0" applyFont="1" applyBorder="1" applyAlignment="1" applyProtection="1">
      <alignment horizontal="center" vertical="center" shrinkToFit="1"/>
    </xf>
    <xf numFmtId="0" fontId="8" fillId="17" borderId="2" xfId="0" applyFont="1" applyFill="1" applyBorder="1" applyAlignment="1" applyProtection="1">
      <alignment horizontal="left" vertical="center" wrapText="1"/>
    </xf>
    <xf numFmtId="0" fontId="3" fillId="0" borderId="16" xfId="0" quotePrefix="1" applyFont="1" applyBorder="1" applyAlignment="1" applyProtection="1">
      <alignment horizontal="center" vertical="center" shrinkToFit="1"/>
    </xf>
    <xf numFmtId="0" fontId="13" fillId="0" borderId="2" xfId="0" applyFont="1" applyBorder="1" applyAlignment="1" applyProtection="1">
      <alignment horizontal="left" vertical="center" wrapText="1"/>
    </xf>
    <xf numFmtId="0" fontId="12" fillId="0" borderId="2" xfId="0" applyFont="1" applyFill="1" applyBorder="1" applyAlignment="1" applyProtection="1">
      <alignment vertical="center" shrinkToFit="1"/>
    </xf>
    <xf numFmtId="0" fontId="8" fillId="5" borderId="2" xfId="0" quotePrefix="1" applyFont="1" applyFill="1" applyBorder="1" applyAlignment="1" applyProtection="1">
      <alignment horizontal="left" vertical="center" wrapText="1"/>
    </xf>
    <xf numFmtId="0" fontId="3" fillId="2" borderId="3" xfId="0" applyFont="1" applyFill="1" applyBorder="1" applyAlignment="1" applyProtection="1">
      <alignment vertical="center" shrinkToFit="1"/>
    </xf>
    <xf numFmtId="0" fontId="3" fillId="2" borderId="2" xfId="0" applyFont="1" applyFill="1" applyBorder="1" applyAlignment="1" applyProtection="1">
      <alignment vertical="center" shrinkToFit="1"/>
    </xf>
    <xf numFmtId="0" fontId="20" fillId="0" borderId="2" xfId="0" applyFont="1" applyFill="1" applyBorder="1" applyAlignment="1" applyProtection="1">
      <alignment horizontal="left" vertical="center" wrapText="1" shrinkToFit="1"/>
      <protection hidden="1"/>
    </xf>
    <xf numFmtId="176" fontId="18" fillId="0" borderId="2" xfId="0" applyNumberFormat="1" applyFont="1" applyFill="1" applyBorder="1" applyAlignment="1" applyProtection="1">
      <alignment horizontal="center" vertical="center" shrinkToFit="1"/>
      <protection hidden="1"/>
    </xf>
    <xf numFmtId="176" fontId="8" fillId="0" borderId="2" xfId="0" applyNumberFormat="1" applyFont="1" applyFill="1" applyBorder="1" applyAlignment="1" applyProtection="1">
      <alignment vertical="center" wrapText="1"/>
    </xf>
    <xf numFmtId="176" fontId="8" fillId="0" borderId="2" xfId="0" applyNumberFormat="1" applyFont="1" applyFill="1" applyBorder="1" applyAlignment="1" applyProtection="1">
      <alignment vertical="center" wrapText="1"/>
      <protection hidden="1"/>
    </xf>
    <xf numFmtId="0" fontId="8" fillId="0" borderId="2" xfId="0" applyFont="1" applyFill="1" applyBorder="1" applyAlignment="1" applyProtection="1">
      <alignment horizontal="left" vertical="center" shrinkToFit="1"/>
    </xf>
    <xf numFmtId="0" fontId="3" fillId="0" borderId="16" xfId="0" applyFont="1" applyFill="1" applyBorder="1" applyAlignment="1" applyProtection="1">
      <alignment horizontal="center" vertical="center" shrinkToFit="1"/>
    </xf>
    <xf numFmtId="0" fontId="26" fillId="17" borderId="3" xfId="0" applyFont="1" applyFill="1" applyBorder="1" applyAlignment="1" applyProtection="1">
      <alignment horizontal="center" vertical="center" wrapText="1" shrinkToFit="1"/>
    </xf>
    <xf numFmtId="0" fontId="8" fillId="14" borderId="10" xfId="0" applyFont="1" applyFill="1" applyBorder="1" applyAlignment="1" applyProtection="1">
      <alignment horizontal="left" vertical="center" wrapText="1"/>
    </xf>
    <xf numFmtId="0" fontId="3" fillId="0" borderId="21" xfId="0" applyFont="1" applyFill="1" applyBorder="1" applyAlignment="1" applyProtection="1">
      <alignment vertical="center" shrinkToFit="1"/>
    </xf>
    <xf numFmtId="0" fontId="3" fillId="0" borderId="16" xfId="0" applyFont="1" applyFill="1" applyBorder="1" applyAlignment="1" applyProtection="1">
      <alignment vertical="center" shrinkToFit="1"/>
    </xf>
    <xf numFmtId="0" fontId="8" fillId="0" borderId="2" xfId="0" applyFont="1" applyBorder="1" applyAlignment="1" applyProtection="1">
      <alignment horizontal="left" vertical="center" wrapText="1"/>
    </xf>
    <xf numFmtId="176" fontId="8" fillId="0" borderId="2" xfId="0" applyNumberFormat="1" applyFont="1" applyBorder="1" applyAlignment="1" applyProtection="1">
      <alignment vertical="center" wrapText="1"/>
    </xf>
    <xf numFmtId="0" fontId="3" fillId="0" borderId="21" xfId="0" applyFont="1" applyFill="1" applyBorder="1" applyAlignment="1" applyProtection="1">
      <alignment horizontal="left" vertical="center" shrinkToFit="1"/>
    </xf>
    <xf numFmtId="0" fontId="22" fillId="0" borderId="13" xfId="0" applyFont="1" applyBorder="1" applyAlignment="1" applyProtection="1">
      <alignment horizontal="center" vertical="center" shrinkToFit="1"/>
    </xf>
    <xf numFmtId="0" fontId="22" fillId="0" borderId="14" xfId="0" applyFont="1" applyBorder="1" applyAlignment="1" applyProtection="1">
      <alignment vertical="center" shrinkToFit="1"/>
    </xf>
    <xf numFmtId="0" fontId="8" fillId="2" borderId="2" xfId="0" quotePrefix="1" applyFont="1" applyFill="1" applyBorder="1" applyAlignment="1" applyProtection="1">
      <alignment horizontal="center" vertical="center" wrapText="1"/>
    </xf>
    <xf numFmtId="0" fontId="3" fillId="0" borderId="17" xfId="0" applyFont="1" applyBorder="1" applyAlignment="1" applyProtection="1">
      <alignment horizontal="center" vertical="center" shrinkToFit="1"/>
    </xf>
    <xf numFmtId="0" fontId="8" fillId="0" borderId="18" xfId="0" applyFont="1" applyBorder="1" applyAlignment="1" applyProtection="1">
      <alignment vertical="center" shrinkToFit="1"/>
    </xf>
    <xf numFmtId="0" fontId="3" fillId="0" borderId="20" xfId="0" applyFont="1" applyBorder="1" applyAlignment="1" applyProtection="1">
      <alignment horizontal="center" vertical="center" shrinkToFit="1"/>
    </xf>
    <xf numFmtId="0" fontId="22" fillId="0" borderId="13" xfId="0" quotePrefix="1" applyFont="1" applyFill="1" applyBorder="1" applyAlignment="1" applyProtection="1">
      <alignment horizontal="center" vertical="center" shrinkToFit="1"/>
    </xf>
    <xf numFmtId="0" fontId="3" fillId="2" borderId="2" xfId="0" applyFont="1" applyFill="1" applyBorder="1" applyAlignment="1" applyProtection="1">
      <alignment vertical="top" wrapText="1"/>
    </xf>
    <xf numFmtId="0" fontId="3" fillId="0" borderId="20" xfId="0" quotePrefix="1" applyFont="1" applyFill="1" applyBorder="1" applyAlignment="1" applyProtection="1">
      <alignment horizontal="center" vertical="center" shrinkToFit="1"/>
    </xf>
    <xf numFmtId="0" fontId="8" fillId="0" borderId="22" xfId="0" applyFont="1" applyBorder="1" applyAlignment="1" applyProtection="1">
      <alignment vertical="center" shrinkToFit="1"/>
    </xf>
    <xf numFmtId="0" fontId="8" fillId="0" borderId="2" xfId="0" applyFont="1" applyBorder="1" applyAlignment="1" applyProtection="1">
      <alignment vertical="center" shrinkToFit="1"/>
    </xf>
    <xf numFmtId="0" fontId="12" fillId="0" borderId="17" xfId="0" applyFont="1" applyBorder="1" applyAlignment="1" applyProtection="1">
      <alignment horizontal="center" vertical="center" shrinkToFit="1"/>
    </xf>
    <xf numFmtId="0" fontId="3" fillId="0" borderId="16" xfId="0" applyFont="1" applyFill="1" applyBorder="1" applyAlignment="1" applyProtection="1">
      <alignment horizontal="left" vertical="center" shrinkToFit="1"/>
    </xf>
    <xf numFmtId="0" fontId="8" fillId="5" borderId="3" xfId="0" applyFont="1" applyFill="1" applyBorder="1" applyAlignment="1" applyProtection="1">
      <alignment horizontal="left" vertical="center" wrapText="1"/>
    </xf>
    <xf numFmtId="0" fontId="12" fillId="0" borderId="16" xfId="0" applyFont="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8" fillId="0" borderId="18" xfId="0" applyFont="1" applyFill="1" applyBorder="1" applyAlignment="1" applyProtection="1">
      <alignment vertical="center" shrinkToFit="1"/>
    </xf>
    <xf numFmtId="0" fontId="8" fillId="0" borderId="20" xfId="0" applyFont="1" applyBorder="1" applyAlignment="1" applyProtection="1">
      <alignment horizontal="center" vertical="center" shrinkToFit="1"/>
    </xf>
    <xf numFmtId="0" fontId="8" fillId="5" borderId="2" xfId="3" applyNumberFormat="1" applyFont="1" applyFill="1" applyBorder="1" applyAlignment="1" applyProtection="1">
      <alignment horizontal="left" vertical="center" wrapText="1"/>
    </xf>
    <xf numFmtId="0" fontId="3" fillId="0" borderId="8" xfId="0" applyFont="1" applyFill="1" applyBorder="1" applyAlignment="1" applyProtection="1">
      <alignment vertical="center" shrinkToFit="1"/>
    </xf>
    <xf numFmtId="0" fontId="26" fillId="14" borderId="3" xfId="0" applyFont="1" applyFill="1" applyBorder="1" applyAlignment="1" applyProtection="1">
      <alignment horizontal="center" vertical="center" wrapText="1" shrinkToFit="1"/>
    </xf>
    <xf numFmtId="0" fontId="65" fillId="0" borderId="3" xfId="0" applyFont="1" applyFill="1" applyBorder="1" applyAlignment="1" applyProtection="1">
      <alignment horizontal="center" vertical="center" shrinkToFit="1"/>
    </xf>
    <xf numFmtId="0" fontId="3" fillId="0" borderId="13" xfId="0" quotePrefix="1" applyFont="1" applyBorder="1" applyAlignment="1" applyProtection="1">
      <alignment horizontal="center" vertical="center" shrinkToFit="1"/>
    </xf>
    <xf numFmtId="0" fontId="3" fillId="0" borderId="10" xfId="0" applyFont="1" applyFill="1" applyBorder="1" applyAlignment="1" applyProtection="1">
      <alignment vertical="center" shrinkToFit="1"/>
    </xf>
    <xf numFmtId="0" fontId="8" fillId="0" borderId="2" xfId="0" applyFont="1" applyBorder="1" applyAlignment="1" applyProtection="1">
      <alignment vertical="top" wrapText="1"/>
    </xf>
    <xf numFmtId="0" fontId="8" fillId="0" borderId="16" xfId="0" applyFont="1" applyBorder="1" applyAlignment="1" applyProtection="1">
      <alignment horizontal="center" vertical="center" shrinkToFit="1"/>
    </xf>
    <xf numFmtId="0" fontId="8" fillId="0" borderId="3" xfId="0"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center" wrapText="1" shrinkToFit="1"/>
    </xf>
    <xf numFmtId="0" fontId="8" fillId="5" borderId="2" xfId="3" applyFont="1" applyFill="1" applyBorder="1" applyAlignment="1" applyProtection="1">
      <alignment horizontal="left" vertical="center" wrapText="1" shrinkToFit="1"/>
    </xf>
    <xf numFmtId="0" fontId="8" fillId="0" borderId="16" xfId="0" applyFont="1" applyBorder="1" applyAlignment="1" applyProtection="1">
      <alignment vertical="center" shrinkToFit="1"/>
    </xf>
    <xf numFmtId="0" fontId="26" fillId="15" borderId="22" xfId="0" applyFont="1" applyFill="1" applyBorder="1" applyAlignment="1" applyProtection="1">
      <alignment horizontal="center" vertical="center" wrapText="1" shrinkToFit="1"/>
    </xf>
    <xf numFmtId="0" fontId="81" fillId="15" borderId="13" xfId="0" applyFont="1" applyFill="1" applyBorder="1" applyAlignment="1" applyProtection="1">
      <alignment horizontal="center" vertical="center" shrinkToFit="1"/>
    </xf>
    <xf numFmtId="0" fontId="82" fillId="15" borderId="14" xfId="0" applyFont="1" applyFill="1" applyBorder="1" applyAlignment="1" applyProtection="1">
      <alignment vertical="center" shrinkToFit="1"/>
    </xf>
    <xf numFmtId="0" fontId="3" fillId="20" borderId="2" xfId="0" applyFont="1" applyFill="1" applyBorder="1" applyAlignment="1" applyProtection="1">
      <alignment vertical="top" wrapText="1"/>
    </xf>
    <xf numFmtId="49" fontId="7" fillId="20" borderId="16" xfId="0" applyNumberFormat="1" applyFont="1" applyFill="1" applyBorder="1" applyProtection="1">
      <alignment vertical="center"/>
      <protection hidden="1"/>
    </xf>
    <xf numFmtId="0" fontId="12" fillId="0" borderId="14" xfId="0" applyFont="1" applyBorder="1" applyAlignment="1" applyProtection="1">
      <alignment vertical="center" shrinkToFit="1"/>
    </xf>
    <xf numFmtId="49" fontId="3" fillId="0" borderId="13" xfId="0" applyNumberFormat="1" applyFont="1" applyBorder="1" applyAlignment="1" applyProtection="1">
      <alignment vertical="center" shrinkToFit="1"/>
    </xf>
    <xf numFmtId="0" fontId="12" fillId="0" borderId="13" xfId="0" applyFont="1" applyBorder="1" applyAlignment="1" applyProtection="1">
      <alignment horizontal="center" vertical="center" shrinkToFit="1"/>
    </xf>
    <xf numFmtId="49" fontId="12" fillId="0" borderId="13" xfId="0" applyNumberFormat="1" applyFont="1" applyBorder="1" applyAlignment="1" applyProtection="1">
      <alignment vertical="center" shrinkToFit="1"/>
    </xf>
    <xf numFmtId="0" fontId="12" fillId="0" borderId="13" xfId="0" applyFont="1" applyBorder="1" applyAlignment="1" applyProtection="1">
      <alignment vertical="center" shrinkToFit="1"/>
    </xf>
    <xf numFmtId="0" fontId="3" fillId="0" borderId="13" xfId="0" applyFont="1" applyBorder="1" applyAlignment="1" applyProtection="1">
      <alignment vertical="center" shrinkToFit="1"/>
    </xf>
    <xf numFmtId="0" fontId="3" fillId="5" borderId="2" xfId="0" applyFont="1" applyFill="1" applyBorder="1" applyAlignment="1" applyProtection="1">
      <alignment horizontal="left" vertical="center" wrapText="1"/>
    </xf>
    <xf numFmtId="0" fontId="12" fillId="0" borderId="20"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18"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8" fillId="0" borderId="15" xfId="0" applyFont="1" applyBorder="1" applyAlignment="1" applyProtection="1">
      <alignment vertical="center" shrinkToFit="1"/>
    </xf>
    <xf numFmtId="0" fontId="26" fillId="15" borderId="3" xfId="0" applyFont="1" applyFill="1" applyBorder="1" applyAlignment="1" applyProtection="1">
      <alignment horizontal="center" vertical="center" wrapText="1"/>
    </xf>
    <xf numFmtId="0" fontId="19" fillId="15" borderId="13" xfId="0" applyFont="1" applyFill="1" applyBorder="1" applyAlignment="1" applyProtection="1">
      <alignment horizontal="center" vertical="center" shrinkToFit="1"/>
    </xf>
    <xf numFmtId="0" fontId="8" fillId="15" borderId="14" xfId="0" applyFont="1" applyFill="1" applyBorder="1" applyAlignment="1" applyProtection="1">
      <alignment vertical="center" shrinkToFit="1"/>
    </xf>
    <xf numFmtId="0" fontId="8" fillId="20" borderId="2" xfId="0" applyFont="1" applyFill="1" applyBorder="1" applyAlignment="1" applyProtection="1">
      <alignment horizontal="left" vertical="top" wrapText="1"/>
    </xf>
    <xf numFmtId="0" fontId="12" fillId="0" borderId="16" xfId="0" applyFont="1" applyFill="1" applyBorder="1" applyAlignment="1" applyProtection="1">
      <alignment horizontal="center" vertical="center" shrinkToFit="1"/>
    </xf>
    <xf numFmtId="0" fontId="8" fillId="0" borderId="3" xfId="0" applyFont="1" applyFill="1" applyBorder="1" applyAlignment="1" applyProtection="1">
      <alignment vertical="center" shrinkToFit="1"/>
    </xf>
    <xf numFmtId="0" fontId="8" fillId="0" borderId="0" xfId="0" applyFont="1" applyBorder="1" applyAlignment="1" applyProtection="1">
      <alignment vertical="center" shrinkToFit="1"/>
    </xf>
    <xf numFmtId="0" fontId="8" fillId="0" borderId="21" xfId="0" applyFont="1" applyBorder="1" applyAlignment="1" applyProtection="1">
      <alignment vertical="center" shrinkToFit="1"/>
    </xf>
    <xf numFmtId="0" fontId="12" fillId="0" borderId="16" xfId="0" applyFont="1" applyBorder="1" applyAlignment="1" applyProtection="1">
      <alignment vertical="center" shrinkToFit="1"/>
    </xf>
    <xf numFmtId="0" fontId="8" fillId="14" borderId="8"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21"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22" fillId="0" borderId="17" xfId="0" applyFont="1" applyBorder="1" applyAlignment="1" applyProtection="1">
      <alignment horizontal="center" vertical="center" shrinkToFit="1"/>
    </xf>
    <xf numFmtId="0" fontId="8" fillId="0" borderId="8" xfId="0" applyFont="1" applyFill="1" applyBorder="1" applyAlignment="1" applyProtection="1">
      <alignment horizontal="left" vertical="center" wrapText="1"/>
    </xf>
    <xf numFmtId="49" fontId="21" fillId="0" borderId="16" xfId="0" applyNumberFormat="1" applyFont="1" applyFill="1" applyBorder="1" applyProtection="1">
      <alignment vertical="center"/>
      <protection hidden="1"/>
    </xf>
    <xf numFmtId="0" fontId="3" fillId="0" borderId="14" xfId="0" applyFont="1" applyFill="1" applyBorder="1" applyAlignment="1" applyProtection="1">
      <alignment vertical="center" shrinkToFit="1"/>
    </xf>
    <xf numFmtId="0" fontId="65" fillId="0" borderId="16" xfId="0" applyFont="1" applyFill="1" applyBorder="1" applyAlignment="1" applyProtection="1">
      <alignment horizontal="center" vertical="center" shrinkToFit="1"/>
    </xf>
    <xf numFmtId="0" fontId="26" fillId="15" borderId="3" xfId="0" applyFont="1" applyFill="1" applyBorder="1" applyAlignment="1" applyProtection="1">
      <alignment horizontal="center" vertical="center" wrapText="1" shrinkToFit="1"/>
    </xf>
    <xf numFmtId="49" fontId="21" fillId="0" borderId="1" xfId="0" applyNumberFormat="1" applyFont="1" applyFill="1" applyBorder="1" applyProtection="1">
      <alignment vertical="center"/>
      <protection hidden="1"/>
    </xf>
    <xf numFmtId="0" fontId="12" fillId="0" borderId="2" xfId="0" applyFont="1" applyBorder="1" applyAlignment="1" applyProtection="1">
      <alignment vertical="top" wrapText="1"/>
    </xf>
    <xf numFmtId="0" fontId="13" fillId="14" borderId="22" xfId="0" applyFont="1" applyFill="1" applyBorder="1" applyAlignment="1" applyProtection="1">
      <alignment horizontal="center" vertical="center" wrapText="1" shrinkToFit="1"/>
    </xf>
    <xf numFmtId="176" fontId="3" fillId="5" borderId="2" xfId="0" applyNumberFormat="1" applyFont="1" applyFill="1" applyBorder="1" applyAlignment="1" applyProtection="1">
      <alignment vertical="center" wrapText="1"/>
    </xf>
    <xf numFmtId="0" fontId="13" fillId="14" borderId="18" xfId="0" applyFont="1" applyFill="1" applyBorder="1" applyAlignment="1" applyProtection="1">
      <alignment horizontal="center" vertical="center" wrapText="1" shrinkToFit="1"/>
    </xf>
    <xf numFmtId="0" fontId="26" fillId="17" borderId="3" xfId="0" applyFont="1" applyFill="1" applyBorder="1" applyAlignment="1" applyProtection="1">
      <alignment horizontal="center" vertical="center" wrapText="1"/>
    </xf>
    <xf numFmtId="0" fontId="8" fillId="17" borderId="8" xfId="0" applyFont="1" applyFill="1" applyBorder="1" applyAlignment="1" applyProtection="1">
      <alignment horizontal="left" vertical="center" wrapText="1"/>
    </xf>
    <xf numFmtId="0" fontId="22" fillId="0" borderId="13" xfId="0" quotePrefix="1" applyFont="1" applyBorder="1" applyAlignment="1" applyProtection="1">
      <alignment horizontal="center" vertical="center" shrinkToFit="1"/>
    </xf>
    <xf numFmtId="0" fontId="26" fillId="17" borderId="14" xfId="0" applyFont="1" applyFill="1" applyBorder="1" applyAlignment="1" applyProtection="1">
      <alignment horizontal="center" vertical="center" wrapText="1" shrinkToFit="1"/>
    </xf>
    <xf numFmtId="0" fontId="65" fillId="2" borderId="16" xfId="0" applyFont="1" applyFill="1" applyBorder="1" applyAlignment="1" applyProtection="1">
      <alignment horizontal="center" vertical="center" shrinkToFit="1"/>
    </xf>
    <xf numFmtId="0" fontId="26" fillId="17" borderId="18" xfId="0" applyFont="1" applyFill="1" applyBorder="1" applyAlignment="1" applyProtection="1">
      <alignment horizontal="center" vertical="center" wrapText="1" shrinkToFit="1"/>
    </xf>
    <xf numFmtId="0" fontId="12" fillId="0" borderId="17" xfId="0" quotePrefix="1" applyFont="1" applyFill="1" applyBorder="1" applyAlignment="1" applyProtection="1">
      <alignment horizontal="center" vertical="center" shrinkToFit="1"/>
    </xf>
    <xf numFmtId="0" fontId="3" fillId="15" borderId="20" xfId="0" quotePrefix="1" applyFont="1" applyFill="1" applyBorder="1" applyAlignment="1" applyProtection="1">
      <alignment horizontal="center" vertical="center" shrinkToFit="1"/>
    </xf>
    <xf numFmtId="0" fontId="8" fillId="15" borderId="22" xfId="0" applyFont="1" applyFill="1" applyBorder="1" applyAlignment="1" applyProtection="1">
      <alignment vertical="center" shrinkToFit="1"/>
    </xf>
    <xf numFmtId="0" fontId="3" fillId="0" borderId="14" xfId="0" applyFont="1" applyFill="1" applyBorder="1" applyAlignment="1" applyProtection="1">
      <alignment horizontal="left" vertical="center" shrinkToFit="1"/>
    </xf>
    <xf numFmtId="0" fontId="8" fillId="5" borderId="8" xfId="0" applyFont="1" applyFill="1" applyBorder="1" applyAlignment="1" applyProtection="1">
      <alignment horizontal="left" vertical="center" wrapText="1"/>
    </xf>
    <xf numFmtId="0" fontId="3" fillId="0" borderId="8" xfId="0" applyFont="1" applyBorder="1" applyAlignment="1" applyProtection="1">
      <alignment vertical="top" wrapText="1"/>
    </xf>
    <xf numFmtId="0" fontId="8" fillId="5" borderId="37" xfId="0" applyFont="1" applyFill="1" applyBorder="1" applyAlignment="1" applyProtection="1">
      <alignment horizontal="left" vertical="center" wrapText="1"/>
    </xf>
    <xf numFmtId="0" fontId="3" fillId="0" borderId="37" xfId="0" applyFont="1" applyBorder="1" applyAlignment="1" applyProtection="1">
      <alignment vertical="top" wrapText="1"/>
    </xf>
    <xf numFmtId="0" fontId="8" fillId="5" borderId="10" xfId="0" applyFont="1" applyFill="1" applyBorder="1" applyAlignment="1" applyProtection="1">
      <alignment horizontal="left" vertical="center" wrapText="1"/>
    </xf>
    <xf numFmtId="0" fontId="3" fillId="0" borderId="10" xfId="0" applyFont="1" applyBorder="1" applyAlignment="1" applyProtection="1">
      <alignment vertical="top" wrapText="1"/>
    </xf>
    <xf numFmtId="0" fontId="6" fillId="0" borderId="0" xfId="0" applyFont="1" applyAlignment="1" applyProtection="1">
      <alignment vertical="top" textRotation="255"/>
    </xf>
    <xf numFmtId="0" fontId="3" fillId="0" borderId="15" xfId="3" applyFont="1" applyBorder="1" applyAlignment="1" applyProtection="1">
      <alignment vertical="center" wrapText="1"/>
    </xf>
    <xf numFmtId="0" fontId="8" fillId="18" borderId="0" xfId="2" applyFont="1" applyFill="1" applyProtection="1">
      <alignment vertical="center"/>
    </xf>
    <xf numFmtId="0" fontId="19" fillId="18" borderId="0" xfId="2" quotePrefix="1" applyFont="1" applyFill="1" applyAlignment="1" applyProtection="1">
      <alignment horizontal="left" vertical="center"/>
    </xf>
    <xf numFmtId="0" fontId="3" fillId="0" borderId="0" xfId="3" applyFont="1" applyBorder="1" applyAlignment="1" applyProtection="1">
      <alignment vertical="center" wrapText="1"/>
    </xf>
    <xf numFmtId="0" fontId="26" fillId="2" borderId="3" xfId="2" applyFont="1" applyFill="1" applyBorder="1" applyAlignment="1" applyProtection="1">
      <alignment horizontal="center" vertical="center"/>
    </xf>
    <xf numFmtId="0" fontId="8" fillId="18" borderId="3" xfId="2" applyFont="1" applyFill="1" applyBorder="1" applyAlignment="1" applyProtection="1">
      <alignment horizontal="left" vertical="center"/>
    </xf>
    <xf numFmtId="0" fontId="8" fillId="18" borderId="3" xfId="2" applyFont="1" applyFill="1" applyBorder="1" applyAlignment="1" applyProtection="1">
      <alignment horizontal="left" vertical="center" wrapText="1"/>
    </xf>
    <xf numFmtId="0" fontId="19" fillId="18" borderId="0" xfId="0" quotePrefix="1" applyNumberFormat="1" applyFont="1" applyFill="1" applyAlignment="1" applyProtection="1">
      <alignment horizontal="left" vertical="center"/>
    </xf>
    <xf numFmtId="0" fontId="12" fillId="18" borderId="3" xfId="2" applyFont="1" applyFill="1" applyBorder="1" applyAlignment="1" applyProtection="1">
      <alignment horizontal="left" vertical="center"/>
    </xf>
    <xf numFmtId="0" fontId="3" fillId="0" borderId="0" xfId="0" applyFont="1" applyAlignment="1" applyProtection="1">
      <alignment horizontal="right" vertical="center"/>
    </xf>
    <xf numFmtId="0" fontId="3" fillId="0" borderId="0" xfId="0" quotePrefix="1" applyNumberFormat="1" applyFont="1" applyAlignment="1" applyProtection="1">
      <alignment horizontal="right" vertical="center"/>
    </xf>
    <xf numFmtId="0" fontId="3" fillId="0" borderId="2" xfId="0" applyFont="1" applyBorder="1" applyAlignment="1" applyProtection="1">
      <alignment horizontal="center" vertical="top"/>
    </xf>
    <xf numFmtId="0" fontId="3" fillId="0" borderId="2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14" borderId="32" xfId="0" applyFont="1" applyFill="1" applyBorder="1" applyAlignment="1" applyProtection="1">
      <alignment horizontal="center" vertical="top"/>
    </xf>
    <xf numFmtId="0" fontId="8" fillId="0" borderId="30"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3" fillId="17" borderId="10" xfId="0" applyFont="1" applyFill="1" applyBorder="1" applyAlignment="1" applyProtection="1">
      <alignment horizontal="center" vertical="top"/>
    </xf>
    <xf numFmtId="0" fontId="8" fillId="0" borderId="31"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6" fillId="0" borderId="0" xfId="0" applyFont="1" applyProtection="1">
      <alignment vertical="center"/>
      <protection hidden="1"/>
    </xf>
    <xf numFmtId="0" fontId="18" fillId="11" borderId="14" xfId="0" applyFont="1" applyFill="1" applyBorder="1" applyAlignment="1" applyProtection="1">
      <alignment horizontal="center" vertical="center" wrapText="1"/>
      <protection hidden="1"/>
    </xf>
    <xf numFmtId="0" fontId="18" fillId="11" borderId="18"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xf>
    <xf numFmtId="0" fontId="26" fillId="14" borderId="14" xfId="0" applyFont="1" applyFill="1" applyBorder="1" applyAlignment="1" applyProtection="1">
      <alignment horizontal="center" vertical="center" wrapText="1" shrinkToFit="1"/>
    </xf>
    <xf numFmtId="0" fontId="26" fillId="14" borderId="22" xfId="0" applyFont="1" applyFill="1" applyBorder="1" applyAlignment="1" applyProtection="1">
      <alignment horizontal="center" vertical="center" wrapText="1" shrinkToFit="1"/>
    </xf>
    <xf numFmtId="0" fontId="26" fillId="17" borderId="14" xfId="0" applyFont="1" applyFill="1" applyBorder="1" applyAlignment="1" applyProtection="1">
      <alignment horizontal="center" vertical="center" wrapText="1"/>
    </xf>
    <xf numFmtId="0" fontId="26" fillId="17" borderId="22" xfId="0" applyFont="1" applyFill="1" applyBorder="1" applyAlignment="1" applyProtection="1">
      <alignment horizontal="center" vertical="center" wrapText="1"/>
    </xf>
    <xf numFmtId="0" fontId="26" fillId="17" borderId="18" xfId="0" applyFont="1" applyFill="1" applyBorder="1" applyAlignment="1" applyProtection="1">
      <alignment horizontal="center" vertical="center" wrapText="1"/>
    </xf>
    <xf numFmtId="0" fontId="77" fillId="18" borderId="0" xfId="0" quotePrefix="1" applyFont="1" applyFill="1" applyAlignment="1" applyProtection="1">
      <alignment horizontal="left" vertical="center"/>
    </xf>
    <xf numFmtId="0" fontId="77" fillId="18" borderId="0" xfId="0" quotePrefix="1" applyFont="1" applyFill="1" applyAlignment="1" applyProtection="1">
      <alignment horizontal="center" vertical="center"/>
    </xf>
    <xf numFmtId="0" fontId="77" fillId="18" borderId="0" xfId="0" quotePrefix="1" applyFont="1" applyFill="1" applyAlignment="1" applyProtection="1">
      <alignment horizontal="center" vertical="center" textRotation="255"/>
    </xf>
    <xf numFmtId="0" fontId="77" fillId="18" borderId="0" xfId="0" quotePrefix="1" applyFont="1" applyFill="1" applyAlignment="1" applyProtection="1">
      <alignment horizontal="center" vertical="center" wrapText="1" shrinkToFit="1"/>
    </xf>
    <xf numFmtId="0" fontId="77" fillId="18" borderId="0" xfId="0" quotePrefix="1" applyFont="1" applyFill="1" applyAlignment="1" applyProtection="1">
      <alignment horizontal="center" vertical="center" shrinkToFit="1"/>
    </xf>
    <xf numFmtId="0" fontId="77" fillId="18" borderId="0" xfId="0" applyFont="1" applyFill="1" applyAlignment="1" applyProtection="1">
      <alignment horizontal="center" vertical="center" shrinkToFit="1"/>
    </xf>
    <xf numFmtId="0" fontId="77" fillId="18"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5" fillId="0" borderId="0" xfId="0" applyFont="1" applyProtection="1">
      <alignment vertical="center"/>
    </xf>
    <xf numFmtId="0" fontId="49" fillId="0" borderId="0" xfId="0" applyFont="1" applyAlignment="1" applyProtection="1">
      <alignment vertical="center"/>
    </xf>
    <xf numFmtId="0" fontId="66" fillId="5" borderId="4" xfId="0" applyFont="1" applyFill="1" applyBorder="1" applyAlignment="1" applyProtection="1">
      <alignment horizontal="center" vertical="center" shrinkToFit="1"/>
    </xf>
    <xf numFmtId="0" fontId="18" fillId="0" borderId="5" xfId="0" applyFont="1" applyBorder="1" applyAlignment="1" applyProtection="1">
      <alignment horizontal="left" vertical="center" wrapText="1" shrinkToFit="1"/>
    </xf>
    <xf numFmtId="0" fontId="3" fillId="0" borderId="0" xfId="0" applyFont="1" applyAlignment="1" applyProtection="1">
      <alignment vertical="top" textRotation="255"/>
    </xf>
    <xf numFmtId="0" fontId="8" fillId="0" borderId="0" xfId="0" applyFont="1" applyAlignment="1" applyProtection="1">
      <alignment vertical="top" wrapText="1" shrinkToFit="1"/>
    </xf>
    <xf numFmtId="0" fontId="46" fillId="0" borderId="0" xfId="0" applyFont="1" applyAlignment="1" applyProtection="1">
      <alignment vertical="center" shrinkToFit="1"/>
    </xf>
    <xf numFmtId="0" fontId="66" fillId="5" borderId="6" xfId="0" applyFont="1" applyFill="1" applyBorder="1" applyAlignment="1" applyProtection="1">
      <alignment horizontal="center" vertical="center" shrinkToFit="1"/>
    </xf>
    <xf numFmtId="0" fontId="18" fillId="0" borderId="7" xfId="0" applyFont="1" applyBorder="1" applyAlignment="1" applyProtection="1">
      <alignment horizontal="left" vertical="center" shrinkToFit="1"/>
    </xf>
    <xf numFmtId="0" fontId="42" fillId="0" borderId="0" xfId="0" applyFont="1" applyProtection="1">
      <alignment vertical="center"/>
    </xf>
    <xf numFmtId="0" fontId="8" fillId="0" borderId="0" xfId="3" applyFont="1" applyBorder="1" applyAlignment="1" applyProtection="1">
      <alignment horizontal="left" vertical="top" wrapText="1"/>
    </xf>
    <xf numFmtId="0" fontId="68" fillId="5" borderId="6" xfId="0" applyFont="1" applyFill="1" applyBorder="1" applyAlignment="1" applyProtection="1">
      <alignment horizontal="center" vertical="center" shrinkToFit="1"/>
    </xf>
    <xf numFmtId="0" fontId="68" fillId="5" borderId="11" xfId="0" applyFont="1" applyFill="1" applyBorder="1" applyAlignment="1" applyProtection="1">
      <alignment horizontal="center" vertical="center" shrinkToFit="1"/>
    </xf>
    <xf numFmtId="0" fontId="4" fillId="0" borderId="12" xfId="0" applyFont="1" applyBorder="1" applyAlignment="1" applyProtection="1">
      <alignment horizontal="left" vertical="center" shrinkToFit="1"/>
    </xf>
    <xf numFmtId="0" fontId="8" fillId="0" borderId="21" xfId="0" applyFont="1" applyFill="1" applyBorder="1" applyAlignment="1" applyProtection="1">
      <alignment horizontal="center" vertical="center" shrinkToFit="1"/>
    </xf>
    <xf numFmtId="0" fontId="8" fillId="0" borderId="21" xfId="0" applyFont="1" applyBorder="1" applyAlignment="1" applyProtection="1">
      <alignment horizontal="left" vertical="center" shrinkToFit="1"/>
    </xf>
    <xf numFmtId="0" fontId="4" fillId="8" borderId="13"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4" fillId="8" borderId="14" xfId="0" applyFont="1" applyFill="1" applyBorder="1" applyAlignment="1" applyProtection="1">
      <alignment vertical="center" wrapText="1"/>
    </xf>
    <xf numFmtId="0" fontId="20" fillId="16" borderId="8" xfId="0" applyFont="1" applyFill="1" applyBorder="1" applyAlignment="1" applyProtection="1">
      <alignment horizontal="center" vertical="center" wrapText="1"/>
    </xf>
    <xf numFmtId="0" fontId="20" fillId="16" borderId="8" xfId="0" applyFont="1" applyFill="1" applyBorder="1" applyAlignment="1" applyProtection="1">
      <alignment horizontal="center" vertical="center" shrinkToFit="1"/>
    </xf>
    <xf numFmtId="0" fontId="18" fillId="10" borderId="8" xfId="0" applyFont="1" applyFill="1" applyBorder="1" applyAlignment="1" applyProtection="1">
      <alignment horizontal="center" vertical="center" wrapText="1"/>
    </xf>
    <xf numFmtId="0" fontId="18" fillId="10" borderId="13" xfId="0" applyFont="1" applyFill="1" applyBorder="1" applyAlignment="1" applyProtection="1">
      <alignment horizontal="left" vertical="center"/>
    </xf>
    <xf numFmtId="0" fontId="18" fillId="10" borderId="15"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7" fillId="11" borderId="8" xfId="0" applyFont="1" applyFill="1" applyBorder="1" applyAlignment="1" applyProtection="1">
      <alignment horizontal="center" vertical="center" wrapText="1" shrinkToFit="1"/>
    </xf>
    <xf numFmtId="0" fontId="17" fillId="11" borderId="8" xfId="0" applyFont="1" applyFill="1" applyBorder="1" applyAlignment="1" applyProtection="1">
      <alignment horizontal="center" vertical="center" wrapText="1"/>
    </xf>
    <xf numFmtId="0" fontId="18" fillId="11" borderId="13" xfId="0" applyFont="1" applyFill="1" applyBorder="1" applyAlignment="1" applyProtection="1">
      <alignment horizontal="center" vertical="center" wrapText="1"/>
    </xf>
    <xf numFmtId="0" fontId="18" fillId="11" borderId="16" xfId="0" applyFont="1" applyFill="1" applyBorder="1" applyAlignment="1" applyProtection="1">
      <alignment horizontal="center" vertical="center" wrapText="1"/>
    </xf>
    <xf numFmtId="0" fontId="18" fillId="11" borderId="21" xfId="0" applyFont="1" applyFill="1" applyBorder="1" applyAlignment="1" applyProtection="1">
      <alignment horizontal="center" vertical="center" wrapText="1"/>
    </xf>
    <xf numFmtId="0" fontId="18" fillId="11" borderId="3" xfId="0" applyFont="1" applyFill="1" applyBorder="1" applyAlignment="1" applyProtection="1">
      <alignment horizontal="center" vertical="center" wrapText="1"/>
    </xf>
    <xf numFmtId="0" fontId="18" fillId="11" borderId="14" xfId="0" applyFont="1" applyFill="1" applyBorder="1" applyAlignment="1" applyProtection="1">
      <alignment horizontal="center" vertical="center" wrapText="1" shrinkToFit="1"/>
    </xf>
    <xf numFmtId="0" fontId="18" fillId="11" borderId="8" xfId="0" applyFont="1" applyFill="1" applyBorder="1" applyAlignment="1" applyProtection="1">
      <alignment horizontal="center" vertical="center" wrapText="1" shrinkToFit="1"/>
    </xf>
    <xf numFmtId="0" fontId="24" fillId="12" borderId="13" xfId="0" applyFont="1" applyFill="1" applyBorder="1" applyAlignment="1" applyProtection="1">
      <alignment horizontal="left" vertical="center"/>
    </xf>
    <xf numFmtId="0" fontId="24" fillId="12" borderId="15" xfId="0" applyFont="1" applyFill="1" applyBorder="1" applyAlignment="1" applyProtection="1">
      <alignment horizontal="left" vertical="center"/>
    </xf>
    <xf numFmtId="0" fontId="25" fillId="13" borderId="13" xfId="0" applyFont="1" applyFill="1" applyBorder="1" applyAlignment="1" applyProtection="1">
      <alignment horizontal="center" vertical="center" wrapText="1"/>
    </xf>
    <xf numFmtId="0" fontId="25" fillId="13" borderId="14" xfId="0" applyFont="1" applyFill="1" applyBorder="1" applyAlignment="1" applyProtection="1">
      <alignment horizontal="center" vertical="center" wrapText="1"/>
    </xf>
    <xf numFmtId="0" fontId="51" fillId="8" borderId="17" xfId="0" applyFont="1" applyFill="1" applyBorder="1" applyAlignment="1" applyProtection="1">
      <alignment vertical="center" wrapText="1"/>
    </xf>
    <xf numFmtId="0" fontId="51" fillId="8" borderId="18" xfId="0" applyFont="1" applyFill="1" applyBorder="1" applyAlignment="1" applyProtection="1">
      <alignment horizontal="left" vertical="center" wrapText="1"/>
    </xf>
    <xf numFmtId="0" fontId="18" fillId="8" borderId="10"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8" fillId="10" borderId="10" xfId="0" applyFont="1" applyFill="1" applyBorder="1" applyAlignment="1" applyProtection="1">
      <alignment horizontal="center" vertical="center" wrapText="1"/>
    </xf>
    <xf numFmtId="0" fontId="18" fillId="10" borderId="17" xfId="0" applyFont="1" applyFill="1" applyBorder="1" applyAlignment="1" applyProtection="1">
      <alignment horizontal="center" vertical="center" wrapText="1"/>
    </xf>
    <xf numFmtId="0" fontId="18" fillId="10" borderId="19" xfId="0" applyFont="1" applyFill="1" applyBorder="1" applyAlignment="1" applyProtection="1">
      <alignment horizontal="center" vertical="center" wrapText="1"/>
    </xf>
    <xf numFmtId="0" fontId="18" fillId="10" borderId="18" xfId="0" applyFont="1" applyFill="1" applyBorder="1" applyAlignment="1" applyProtection="1">
      <alignment horizontal="center" vertical="center" wrapText="1"/>
    </xf>
    <xf numFmtId="0" fontId="17" fillId="11" borderId="10" xfId="0" applyFont="1" applyFill="1" applyBorder="1" applyAlignment="1" applyProtection="1">
      <alignment horizontal="center" vertical="center" wrapText="1" shrinkToFit="1"/>
    </xf>
    <xf numFmtId="0" fontId="17" fillId="11" borderId="10" xfId="0" applyFont="1" applyFill="1" applyBorder="1" applyAlignment="1" applyProtection="1">
      <alignment horizontal="center" vertical="center" wrapText="1"/>
    </xf>
    <xf numFmtId="0" fontId="18" fillId="11" borderId="17" xfId="0" applyFont="1" applyFill="1" applyBorder="1" applyAlignment="1" applyProtection="1">
      <alignment horizontal="center" vertical="center" wrapText="1"/>
    </xf>
    <xf numFmtId="0" fontId="18" fillId="11" borderId="2" xfId="0" applyFont="1" applyFill="1" applyBorder="1" applyAlignment="1" applyProtection="1">
      <alignment horizontal="center" vertical="center" wrapText="1"/>
    </xf>
    <xf numFmtId="0" fontId="17" fillId="11" borderId="18" xfId="0" applyFont="1" applyFill="1" applyBorder="1" applyAlignment="1" applyProtection="1">
      <alignment horizontal="center" vertical="center" wrapText="1" shrinkToFit="1"/>
    </xf>
    <xf numFmtId="0" fontId="24" fillId="12" borderId="17" xfId="0" applyFont="1" applyFill="1" applyBorder="1" applyAlignment="1" applyProtection="1">
      <alignment horizontal="left" vertical="center"/>
    </xf>
    <xf numFmtId="0" fontId="24" fillId="12" borderId="19" xfId="0" applyFont="1" applyFill="1" applyBorder="1" applyAlignment="1" applyProtection="1">
      <alignment horizontal="left" vertical="center"/>
    </xf>
    <xf numFmtId="0" fontId="25" fillId="13" borderId="17" xfId="0" applyFont="1" applyFill="1" applyBorder="1" applyAlignment="1" applyProtection="1">
      <alignment horizontal="center" vertical="center" wrapText="1"/>
    </xf>
    <xf numFmtId="0" fontId="25" fillId="13" borderId="18" xfId="0" applyFont="1" applyFill="1" applyBorder="1" applyAlignment="1" applyProtection="1">
      <alignment horizontal="center" vertical="center" wrapText="1"/>
    </xf>
    <xf numFmtId="176" fontId="32" fillId="0" borderId="1" xfId="3" applyNumberFormat="1" applyFont="1" applyFill="1" applyBorder="1" applyAlignment="1" applyProtection="1">
      <alignment horizontal="left" vertical="center"/>
    </xf>
    <xf numFmtId="176" fontId="32" fillId="0" borderId="1" xfId="0" applyNumberFormat="1" applyFont="1" applyFill="1" applyBorder="1" applyAlignment="1" applyProtection="1">
      <alignment horizontal="left" vertical="center" shrinkToFit="1"/>
    </xf>
    <xf numFmtId="176" fontId="32" fillId="0" borderId="1" xfId="0" applyNumberFormat="1" applyFont="1" applyFill="1" applyBorder="1" applyAlignment="1" applyProtection="1">
      <alignment horizontal="left" vertical="center"/>
    </xf>
    <xf numFmtId="176" fontId="32" fillId="0" borderId="1" xfId="0" applyNumberFormat="1" applyFont="1" applyFill="1" applyBorder="1" applyAlignment="1" applyProtection="1">
      <alignment horizontal="left" vertical="center" wrapText="1" shrinkToFit="1"/>
    </xf>
    <xf numFmtId="0" fontId="3" fillId="0" borderId="20" xfId="0" applyFont="1" applyFill="1" applyBorder="1" applyAlignment="1" applyProtection="1">
      <alignment horizontal="left" vertical="top"/>
    </xf>
    <xf numFmtId="0" fontId="3" fillId="0" borderId="21" xfId="0" applyFont="1" applyFill="1" applyBorder="1" applyAlignment="1" applyProtection="1">
      <alignment horizontal="left" vertical="center" wrapText="1"/>
    </xf>
    <xf numFmtId="0" fontId="22" fillId="0" borderId="21" xfId="0" applyFont="1" applyFill="1" applyBorder="1" applyAlignment="1" applyProtection="1">
      <alignment horizontal="left" vertical="top"/>
    </xf>
    <xf numFmtId="0" fontId="22" fillId="0" borderId="21"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62" fillId="0" borderId="20" xfId="0" applyFont="1" applyFill="1" applyBorder="1" applyAlignment="1" applyProtection="1">
      <alignment horizontal="left" vertical="center" textRotation="255" wrapText="1"/>
    </xf>
    <xf numFmtId="0" fontId="4" fillId="0" borderId="14"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176" fontId="18" fillId="2" borderId="10" xfId="0" applyNumberFormat="1" applyFont="1" applyFill="1" applyBorder="1" applyAlignment="1" applyProtection="1">
      <alignment vertical="center" wrapText="1"/>
    </xf>
    <xf numFmtId="0" fontId="8" fillId="0" borderId="2" xfId="0" applyFont="1" applyBorder="1" applyAlignment="1" applyProtection="1">
      <alignment horizontal="left" vertical="top" wrapText="1"/>
    </xf>
    <xf numFmtId="0" fontId="68" fillId="5" borderId="2" xfId="0" quotePrefix="1" applyFont="1" applyFill="1" applyBorder="1" applyAlignment="1" applyProtection="1">
      <alignment horizontal="left" vertical="center" shrinkToFit="1"/>
    </xf>
    <xf numFmtId="0" fontId="61" fillId="2" borderId="2" xfId="0" applyFont="1" applyFill="1" applyBorder="1" applyAlignment="1" applyProtection="1">
      <alignment horizontal="center" vertical="center" wrapText="1"/>
    </xf>
    <xf numFmtId="0" fontId="8" fillId="0" borderId="2" xfId="3" applyFont="1" applyBorder="1" applyAlignment="1" applyProtection="1">
      <alignment vertical="center" wrapText="1"/>
    </xf>
    <xf numFmtId="0" fontId="64" fillId="0" borderId="2" xfId="3" applyFont="1" applyBorder="1" applyAlignment="1" applyProtection="1">
      <alignment vertical="center" shrinkToFit="1"/>
    </xf>
    <xf numFmtId="0" fontId="64" fillId="0" borderId="2" xfId="3" applyFont="1" applyBorder="1" applyAlignment="1" applyProtection="1">
      <alignment vertical="center" wrapText="1"/>
    </xf>
    <xf numFmtId="0" fontId="64" fillId="11" borderId="2" xfId="3" applyFont="1" applyFill="1" applyBorder="1" applyAlignment="1" applyProtection="1">
      <alignment vertical="center" wrapText="1"/>
    </xf>
    <xf numFmtId="0" fontId="69" fillId="0" borderId="2" xfId="0" applyFont="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79" fillId="0" borderId="2"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33" fillId="0" borderId="16" xfId="0" applyFont="1" applyBorder="1" applyAlignment="1" applyProtection="1">
      <alignment horizontal="right" vertical="center" wrapText="1"/>
    </xf>
    <xf numFmtId="0" fontId="33" fillId="16" borderId="21" xfId="0" applyFont="1" applyFill="1" applyBorder="1" applyAlignment="1" applyProtection="1">
      <alignment horizontal="center" vertical="center" wrapText="1"/>
    </xf>
    <xf numFmtId="0" fontId="33" fillId="16" borderId="3" xfId="0" applyFont="1" applyFill="1" applyBorder="1" applyAlignment="1" applyProtection="1">
      <alignment horizontal="center" vertical="center" wrapText="1"/>
    </xf>
    <xf numFmtId="0" fontId="8" fillId="0" borderId="13" xfId="0" applyFont="1" applyBorder="1" applyAlignment="1" applyProtection="1">
      <alignment vertical="top"/>
    </xf>
    <xf numFmtId="0" fontId="8" fillId="0" borderId="13" xfId="0" quotePrefix="1" applyFont="1" applyBorder="1" applyAlignment="1" applyProtection="1">
      <alignment vertical="top"/>
    </xf>
    <xf numFmtId="0" fontId="39" fillId="14" borderId="13" xfId="0" applyFont="1" applyFill="1" applyBorder="1" applyAlignment="1" applyProtection="1">
      <alignment horizontal="left" vertical="center" textRotation="255"/>
    </xf>
    <xf numFmtId="0" fontId="8" fillId="0" borderId="2" xfId="3" applyFont="1" applyBorder="1" applyAlignment="1" applyProtection="1">
      <alignment vertical="center" shrinkToFit="1"/>
    </xf>
    <xf numFmtId="0" fontId="69" fillId="2" borderId="2" xfId="0" applyFont="1" applyFill="1" applyBorder="1" applyAlignment="1" applyProtection="1">
      <alignment horizontal="left" vertical="top" wrapText="1"/>
    </xf>
    <xf numFmtId="0" fontId="8" fillId="2" borderId="16" xfId="0" applyFont="1" applyFill="1" applyBorder="1" applyAlignment="1" applyProtection="1">
      <alignment horizontal="left" vertical="top" wrapText="1"/>
    </xf>
    <xf numFmtId="0" fontId="33" fillId="2" borderId="16" xfId="3" applyFont="1" applyFill="1" applyBorder="1" applyAlignment="1" applyProtection="1">
      <alignment vertical="center" wrapText="1"/>
    </xf>
    <xf numFmtId="0" fontId="33" fillId="2" borderId="21" xfId="3" applyFont="1" applyFill="1" applyBorder="1" applyAlignment="1" applyProtection="1">
      <alignment vertical="center" wrapText="1"/>
    </xf>
    <xf numFmtId="0" fontId="7" fillId="0" borderId="3" xfId="3" applyFont="1" applyFill="1" applyBorder="1" applyAlignment="1" applyProtection="1">
      <alignment horizontal="left" vertical="center" wrapText="1" shrinkToFit="1"/>
    </xf>
    <xf numFmtId="0" fontId="8" fillId="0" borderId="20" xfId="0" applyFont="1" applyBorder="1" applyAlignment="1" applyProtection="1">
      <alignment vertical="top"/>
    </xf>
    <xf numFmtId="0" fontId="39" fillId="14" borderId="20" xfId="0" applyFont="1" applyFill="1" applyBorder="1" applyAlignment="1" applyProtection="1">
      <alignment horizontal="left" vertical="center" textRotation="255"/>
    </xf>
    <xf numFmtId="0" fontId="3" fillId="0" borderId="20" xfId="0" applyFont="1" applyBorder="1" applyAlignment="1" applyProtection="1">
      <alignment horizontal="left" vertical="center" wrapText="1"/>
    </xf>
    <xf numFmtId="0" fontId="8" fillId="2" borderId="2" xfId="3" applyFont="1" applyFill="1" applyBorder="1" applyAlignment="1" applyProtection="1">
      <alignment vertical="center" wrapText="1"/>
    </xf>
    <xf numFmtId="0" fontId="3" fillId="0" borderId="9" xfId="0" applyFont="1" applyBorder="1" applyAlignment="1" applyProtection="1">
      <alignment vertical="center" wrapText="1"/>
    </xf>
    <xf numFmtId="0" fontId="3" fillId="0" borderId="2" xfId="3" applyFont="1" applyBorder="1" applyAlignment="1" applyProtection="1">
      <alignment vertical="center" wrapText="1"/>
    </xf>
    <xf numFmtId="0" fontId="68" fillId="0" borderId="2" xfId="0" applyFont="1" applyFill="1" applyBorder="1" applyAlignment="1" applyProtection="1">
      <alignment horizontal="left" vertical="center" shrinkToFit="1"/>
    </xf>
    <xf numFmtId="0" fontId="8" fillId="0" borderId="2" xfId="3" applyFont="1" applyFill="1" applyBorder="1" applyAlignment="1" applyProtection="1">
      <alignment horizontal="left" vertical="top" wrapText="1"/>
    </xf>
    <xf numFmtId="0" fontId="8" fillId="0" borderId="16" xfId="0" applyFont="1" applyBorder="1" applyAlignment="1" applyProtection="1">
      <alignment horizontal="left" vertical="top" wrapText="1"/>
    </xf>
    <xf numFmtId="0" fontId="33" fillId="0" borderId="16" xfId="0" applyFont="1" applyBorder="1" applyAlignment="1" applyProtection="1">
      <alignment horizontal="right" vertical="center"/>
    </xf>
    <xf numFmtId="0" fontId="33" fillId="0" borderId="21" xfId="0" applyFont="1" applyBorder="1" applyAlignment="1" applyProtection="1">
      <alignment horizontal="center" vertical="center"/>
    </xf>
    <xf numFmtId="0" fontId="8" fillId="0" borderId="2" xfId="3" applyFont="1" applyBorder="1" applyAlignment="1" applyProtection="1">
      <alignment horizontal="left" vertical="top" wrapText="1"/>
    </xf>
    <xf numFmtId="0" fontId="8" fillId="0" borderId="2" xfId="3" applyFont="1" applyBorder="1" applyAlignment="1" applyProtection="1">
      <alignment horizontal="left" vertical="center" wrapText="1"/>
    </xf>
    <xf numFmtId="0" fontId="8" fillId="0" borderId="2" xfId="3" applyFont="1" applyBorder="1" applyAlignment="1" applyProtection="1">
      <alignment horizontal="left" vertical="center" shrinkToFit="1"/>
    </xf>
    <xf numFmtId="0" fontId="3" fillId="0" borderId="8" xfId="0" applyFont="1" applyBorder="1" applyAlignment="1" applyProtection="1">
      <alignment vertical="center" wrapText="1"/>
    </xf>
    <xf numFmtId="0" fontId="8" fillId="0" borderId="2" xfId="0" applyFont="1" applyBorder="1" applyAlignment="1" applyProtection="1">
      <alignment vertical="center" wrapText="1"/>
    </xf>
    <xf numFmtId="0" fontId="3" fillId="0" borderId="8" xfId="0" applyFont="1" applyBorder="1" applyAlignment="1" applyProtection="1">
      <alignment horizontal="left" vertical="center" wrapText="1"/>
    </xf>
    <xf numFmtId="0" fontId="8" fillId="0" borderId="2" xfId="0" applyFont="1" applyBorder="1" applyAlignment="1" applyProtection="1">
      <alignment horizontal="left" vertical="center" shrinkToFit="1"/>
    </xf>
    <xf numFmtId="0" fontId="33" fillId="0" borderId="21" xfId="0" applyFont="1" applyBorder="1" applyAlignment="1" applyProtection="1">
      <alignment horizontal="center" vertical="center" wrapText="1"/>
    </xf>
    <xf numFmtId="0" fontId="3" fillId="2" borderId="9" xfId="0" applyFont="1" applyFill="1" applyBorder="1" applyAlignment="1" applyProtection="1">
      <alignment vertical="center" wrapText="1"/>
    </xf>
    <xf numFmtId="0" fontId="8" fillId="0" borderId="17" xfId="0" applyFont="1" applyBorder="1" applyAlignment="1" applyProtection="1">
      <alignment vertical="top"/>
    </xf>
    <xf numFmtId="0" fontId="39" fillId="14" borderId="17" xfId="0" applyFont="1" applyFill="1" applyBorder="1" applyAlignment="1" applyProtection="1">
      <alignment horizontal="left" vertical="center" textRotation="255"/>
    </xf>
    <xf numFmtId="0" fontId="39" fillId="17" borderId="13" xfId="0" applyFont="1" applyFill="1" applyBorder="1" applyAlignment="1" applyProtection="1">
      <alignment horizontal="left" vertical="center" textRotation="255"/>
    </xf>
    <xf numFmtId="0" fontId="39" fillId="17" borderId="20" xfId="0" applyFont="1" applyFill="1" applyBorder="1" applyAlignment="1" applyProtection="1">
      <alignment horizontal="left" vertical="center" textRotation="255"/>
    </xf>
    <xf numFmtId="0" fontId="40" fillId="17" borderId="17" xfId="0" applyFont="1" applyFill="1" applyBorder="1" applyAlignment="1" applyProtection="1">
      <alignment horizontal="left" vertical="center" textRotation="255"/>
    </xf>
    <xf numFmtId="0" fontId="8" fillId="0" borderId="13" xfId="0" applyFont="1" applyBorder="1" applyAlignment="1" applyProtection="1">
      <alignment horizontal="left" vertical="top"/>
    </xf>
    <xf numFmtId="0" fontId="8" fillId="0" borderId="20" xfId="0" applyFont="1" applyBorder="1" applyAlignment="1" applyProtection="1">
      <alignment horizontal="left" vertical="top"/>
    </xf>
    <xf numFmtId="0" fontId="3" fillId="0" borderId="9" xfId="0" applyFont="1" applyBorder="1" applyAlignment="1" applyProtection="1">
      <alignment horizontal="left" vertical="center" wrapText="1"/>
    </xf>
    <xf numFmtId="0" fontId="3" fillId="0" borderId="20" xfId="0" applyFont="1" applyBorder="1" applyAlignment="1" applyProtection="1">
      <alignment vertical="center" wrapText="1"/>
    </xf>
    <xf numFmtId="0" fontId="8" fillId="0" borderId="16" xfId="0" applyFont="1" applyBorder="1" applyAlignment="1" applyProtection="1">
      <alignment vertical="top"/>
    </xf>
    <xf numFmtId="0" fontId="3" fillId="0" borderId="3" xfId="0" applyFont="1" applyBorder="1" applyAlignment="1" applyProtection="1">
      <alignment horizontal="left" vertical="top" textRotation="255" wrapText="1"/>
    </xf>
    <xf numFmtId="0" fontId="8" fillId="0" borderId="16" xfId="0" quotePrefix="1" applyFont="1" applyBorder="1" applyAlignment="1" applyProtection="1">
      <alignment vertical="top"/>
    </xf>
    <xf numFmtId="0" fontId="3" fillId="0" borderId="3" xfId="0" applyFont="1" applyBorder="1" applyAlignment="1" applyProtection="1">
      <alignment horizontal="left" vertical="top" wrapText="1"/>
    </xf>
    <xf numFmtId="0" fontId="8" fillId="0" borderId="16" xfId="0" applyFont="1" applyBorder="1" applyAlignment="1" applyProtection="1">
      <alignment horizontal="left" vertical="top"/>
    </xf>
    <xf numFmtId="0" fontId="40" fillId="17" borderId="16" xfId="0" applyFont="1" applyFill="1" applyBorder="1" applyAlignment="1" applyProtection="1">
      <alignment horizontal="left" vertical="center" textRotation="255"/>
    </xf>
    <xf numFmtId="0" fontId="8" fillId="0" borderId="13" xfId="0" quotePrefix="1" applyFont="1" applyBorder="1" applyAlignment="1" applyProtection="1">
      <alignment horizontal="left" vertical="top"/>
    </xf>
    <xf numFmtId="0" fontId="8" fillId="0" borderId="17" xfId="0" applyFont="1" applyBorder="1" applyAlignment="1" applyProtection="1">
      <alignment horizontal="left" vertical="top"/>
    </xf>
    <xf numFmtId="0" fontId="33" fillId="0" borderId="21" xfId="0" applyFont="1" applyBorder="1" applyAlignment="1" applyProtection="1">
      <alignment horizontal="right" vertical="center"/>
    </xf>
    <xf numFmtId="0" fontId="3" fillId="2" borderId="10" xfId="0" applyFont="1" applyFill="1" applyBorder="1" applyAlignment="1" applyProtection="1">
      <alignment vertical="center" wrapText="1"/>
    </xf>
    <xf numFmtId="0" fontId="3" fillId="2" borderId="20" xfId="0" applyFont="1" applyFill="1" applyBorder="1" applyAlignment="1" applyProtection="1">
      <alignment horizontal="left" vertical="center" wrapText="1"/>
    </xf>
    <xf numFmtId="0" fontId="3" fillId="2" borderId="20" xfId="3" applyFont="1" applyFill="1" applyBorder="1" applyAlignment="1" applyProtection="1">
      <alignment vertical="center" wrapText="1"/>
    </xf>
    <xf numFmtId="0" fontId="3" fillId="0" borderId="9" xfId="3" applyFont="1" applyBorder="1" applyAlignment="1" applyProtection="1">
      <alignment vertical="center" wrapText="1"/>
    </xf>
    <xf numFmtId="0" fontId="69" fillId="0" borderId="2" xfId="0" applyFont="1" applyFill="1" applyBorder="1" applyAlignment="1" applyProtection="1">
      <alignment horizontal="left" vertical="top" wrapText="1"/>
    </xf>
    <xf numFmtId="0" fontId="3" fillId="0" borderId="20" xfId="3" applyFont="1" applyBorder="1" applyAlignment="1" applyProtection="1">
      <alignment vertical="center" wrapText="1"/>
    </xf>
    <xf numFmtId="0" fontId="68" fillId="0" borderId="8" xfId="0" applyFont="1" applyFill="1" applyBorder="1" applyAlignment="1" applyProtection="1">
      <alignment horizontal="left" vertical="center" shrinkToFit="1"/>
    </xf>
    <xf numFmtId="0" fontId="68" fillId="14" borderId="37" xfId="0" applyFont="1" applyFill="1" applyBorder="1" applyAlignment="1" applyProtection="1">
      <alignment horizontal="left" vertical="center" shrinkToFit="1"/>
    </xf>
    <xf numFmtId="0" fontId="68" fillId="0" borderId="10" xfId="0" applyFont="1" applyFill="1" applyBorder="1" applyAlignment="1" applyProtection="1">
      <alignment horizontal="left" vertical="center" shrinkToFit="1"/>
    </xf>
    <xf numFmtId="0" fontId="8" fillId="2" borderId="2" xfId="0" applyFont="1" applyFill="1" applyBorder="1" applyAlignment="1" applyProtection="1">
      <alignment vertical="center" wrapText="1"/>
    </xf>
    <xf numFmtId="0" fontId="8" fillId="0" borderId="8" xfId="0" applyFont="1" applyBorder="1" applyAlignment="1" applyProtection="1">
      <alignment horizontal="left" vertical="center" wrapText="1"/>
    </xf>
    <xf numFmtId="0" fontId="3" fillId="0" borderId="14" xfId="0" applyFont="1" applyBorder="1" applyAlignment="1" applyProtection="1">
      <alignment horizontal="left" vertical="top" textRotation="255" wrapText="1"/>
    </xf>
    <xf numFmtId="0" fontId="3" fillId="0" borderId="14" xfId="0" applyFont="1" applyBorder="1" applyAlignment="1" applyProtection="1">
      <alignment horizontal="left" vertical="top" wrapText="1"/>
    </xf>
    <xf numFmtId="0" fontId="39" fillId="14" borderId="16" xfId="0" applyFont="1" applyFill="1" applyBorder="1" applyAlignment="1" applyProtection="1">
      <alignment horizontal="left" vertical="center" textRotation="255"/>
    </xf>
    <xf numFmtId="0" fontId="68" fillId="0" borderId="3" xfId="0" applyFont="1" applyFill="1" applyBorder="1" applyAlignment="1" applyProtection="1">
      <alignment horizontal="left" vertical="center" shrinkToFit="1"/>
    </xf>
    <xf numFmtId="0" fontId="8" fillId="0" borderId="16" xfId="0" applyFont="1" applyBorder="1" applyAlignment="1" applyProtection="1">
      <alignment vertical="center" wrapText="1"/>
    </xf>
    <xf numFmtId="0" fontId="8" fillId="0" borderId="10" xfId="0" applyFont="1" applyBorder="1" applyAlignment="1" applyProtection="1">
      <alignment horizontal="left" vertical="center" wrapText="1"/>
    </xf>
    <xf numFmtId="0" fontId="3" fillId="0" borderId="22" xfId="0" applyFont="1" applyBorder="1" applyAlignment="1" applyProtection="1">
      <alignment horizontal="left" vertical="top" textRotation="255" wrapText="1"/>
    </xf>
    <xf numFmtId="0" fontId="8" fillId="2" borderId="2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2" borderId="20" xfId="0" applyFont="1" applyFill="1" applyBorder="1" applyAlignment="1" applyProtection="1">
      <alignment vertical="center" wrapText="1"/>
    </xf>
    <xf numFmtId="0" fontId="8" fillId="0" borderId="20" xfId="0" applyFont="1" applyBorder="1" applyAlignment="1" applyProtection="1">
      <alignment vertical="center" wrapText="1"/>
    </xf>
    <xf numFmtId="0" fontId="8" fillId="2" borderId="10" xfId="0" applyFont="1" applyFill="1" applyBorder="1" applyAlignment="1" applyProtection="1">
      <alignment vertical="center" wrapText="1"/>
    </xf>
    <xf numFmtId="0" fontId="30" fillId="2" borderId="9"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0" borderId="10" xfId="0" applyFont="1" applyBorder="1" applyAlignment="1" applyProtection="1">
      <alignment vertical="center" wrapText="1"/>
    </xf>
    <xf numFmtId="0" fontId="59" fillId="0" borderId="2" xfId="4" applyFont="1" applyBorder="1" applyAlignment="1" applyProtection="1">
      <alignment horizontal="left" vertical="top" wrapText="1"/>
    </xf>
    <xf numFmtId="0" fontId="3" fillId="0" borderId="14" xfId="0" applyFont="1" applyBorder="1" applyAlignment="1" applyProtection="1">
      <alignment vertical="top" wrapText="1"/>
    </xf>
    <xf numFmtId="0" fontId="39" fillId="15" borderId="13" xfId="0" applyFont="1" applyFill="1" applyBorder="1" applyAlignment="1" applyProtection="1">
      <alignment horizontal="left" vertical="center" textRotation="255"/>
    </xf>
    <xf numFmtId="0" fontId="33" fillId="20" borderId="16" xfId="0" applyFont="1" applyFill="1" applyBorder="1" applyAlignment="1" applyProtection="1">
      <alignment horizontal="right" vertical="center"/>
    </xf>
    <xf numFmtId="0" fontId="33" fillId="20" borderId="21" xfId="0" applyFont="1" applyFill="1" applyBorder="1" applyAlignment="1" applyProtection="1">
      <alignment horizontal="center" vertical="center"/>
    </xf>
    <xf numFmtId="0" fontId="7" fillId="20" borderId="3" xfId="3" applyFont="1" applyFill="1" applyBorder="1" applyAlignment="1" applyProtection="1">
      <alignment horizontal="left" vertical="center" wrapText="1" shrinkToFit="1"/>
    </xf>
    <xf numFmtId="0" fontId="0" fillId="0" borderId="22" xfId="0" applyBorder="1" applyAlignment="1" applyProtection="1">
      <alignment horizontal="left" vertical="top" textRotation="255"/>
    </xf>
    <xf numFmtId="0" fontId="0" fillId="0" borderId="22" xfId="0" applyBorder="1" applyAlignment="1" applyProtection="1">
      <alignment horizontal="left" vertical="top"/>
    </xf>
    <xf numFmtId="0" fontId="0" fillId="0" borderId="18" xfId="0" applyBorder="1" applyAlignment="1" applyProtection="1">
      <alignment horizontal="left" vertical="top" textRotation="255"/>
    </xf>
    <xf numFmtId="0" fontId="0" fillId="0" borderId="18" xfId="0" applyBorder="1" applyAlignment="1" applyProtection="1">
      <alignment horizontal="left" vertical="top"/>
    </xf>
    <xf numFmtId="0" fontId="8" fillId="0" borderId="9" xfId="0" applyFont="1" applyBorder="1" applyAlignment="1" applyProtection="1">
      <alignment horizontal="left" vertical="center" wrapText="1"/>
    </xf>
    <xf numFmtId="0" fontId="3" fillId="0" borderId="3" xfId="0" applyFont="1" applyBorder="1" applyAlignment="1" applyProtection="1">
      <alignment horizontal="left" vertical="top" textRotation="255" shrinkToFit="1"/>
    </xf>
    <xf numFmtId="0" fontId="8" fillId="0" borderId="16" xfId="0" quotePrefix="1" applyFont="1" applyBorder="1" applyAlignment="1" applyProtection="1">
      <alignment horizontal="left" vertical="top"/>
    </xf>
    <xf numFmtId="0" fontId="3" fillId="2" borderId="9" xfId="0" applyFont="1" applyFill="1" applyBorder="1" applyAlignment="1" applyProtection="1">
      <alignment horizontal="left" vertical="center" wrapText="1"/>
    </xf>
    <xf numFmtId="0" fontId="3" fillId="0" borderId="14" xfId="0" applyFont="1" applyBorder="1" applyAlignment="1" applyProtection="1">
      <alignment vertical="center" wrapText="1"/>
    </xf>
    <xf numFmtId="0" fontId="40" fillId="17" borderId="13" xfId="0" applyFont="1" applyFill="1" applyBorder="1" applyAlignment="1" applyProtection="1">
      <alignment vertical="top" textRotation="255"/>
    </xf>
    <xf numFmtId="0" fontId="0" fillId="0" borderId="22" xfId="0" applyBorder="1" applyAlignment="1" applyProtection="1">
      <alignment vertical="top" wrapText="1"/>
    </xf>
    <xf numFmtId="0" fontId="41" fillId="17" borderId="20" xfId="0" applyFont="1" applyFill="1" applyBorder="1" applyAlignment="1" applyProtection="1">
      <alignment vertical="top" textRotation="255"/>
    </xf>
    <xf numFmtId="0" fontId="8" fillId="15" borderId="16" xfId="0" applyFont="1" applyFill="1" applyBorder="1" applyAlignment="1" applyProtection="1">
      <alignment horizontal="left" vertical="top"/>
    </xf>
    <xf numFmtId="0" fontId="0" fillId="15" borderId="3" xfId="0" applyFill="1" applyBorder="1" applyAlignment="1" applyProtection="1">
      <alignment vertical="top" wrapText="1"/>
    </xf>
    <xf numFmtId="0" fontId="41" fillId="15" borderId="16" xfId="0" applyFont="1" applyFill="1" applyBorder="1" applyAlignment="1" applyProtection="1">
      <alignment vertical="top" textRotation="255"/>
    </xf>
    <xf numFmtId="0" fontId="8" fillId="11" borderId="2" xfId="0" applyFont="1" applyFill="1" applyBorder="1" applyAlignment="1" applyProtection="1">
      <alignment vertical="center" wrapText="1"/>
    </xf>
    <xf numFmtId="0" fontId="8" fillId="0" borderId="8" xfId="0" applyFont="1" applyBorder="1" applyAlignment="1" applyProtection="1">
      <alignment vertical="center" wrapText="1"/>
    </xf>
    <xf numFmtId="0" fontId="8" fillId="0" borderId="37" xfId="0" applyFont="1" applyBorder="1" applyAlignment="1" applyProtection="1">
      <alignment vertical="center" wrapText="1"/>
    </xf>
    <xf numFmtId="0" fontId="8" fillId="0" borderId="10" xfId="0" applyFont="1" applyBorder="1" applyAlignment="1" applyProtection="1">
      <alignment vertical="center" wrapText="1"/>
    </xf>
    <xf numFmtId="0" fontId="0" fillId="0" borderId="18" xfId="0" applyBorder="1" applyAlignment="1" applyProtection="1">
      <alignment vertical="top" wrapText="1"/>
    </xf>
    <xf numFmtId="0" fontId="41" fillId="17" borderId="17" xfId="0" applyFont="1" applyFill="1" applyBorder="1" applyAlignment="1" applyProtection="1">
      <alignment vertical="top" textRotation="255"/>
    </xf>
    <xf numFmtId="0" fontId="8" fillId="0" borderId="9" xfId="0" applyFont="1" applyBorder="1" applyAlignment="1" applyProtection="1">
      <alignment vertical="center" wrapText="1"/>
    </xf>
    <xf numFmtId="0" fontId="26" fillId="0" borderId="20" xfId="0" applyFont="1" applyBorder="1" applyAlignment="1" applyProtection="1">
      <alignment vertical="top"/>
    </xf>
    <xf numFmtId="0" fontId="8" fillId="0" borderId="2" xfId="0" quotePrefix="1" applyFont="1" applyBorder="1" applyAlignment="1" applyProtection="1">
      <alignment vertical="center" shrinkToFit="1"/>
    </xf>
    <xf numFmtId="0" fontId="8" fillId="0" borderId="2" xfId="0" quotePrefix="1" applyFont="1" applyBorder="1" applyAlignment="1" applyProtection="1">
      <alignment vertical="center" wrapText="1"/>
    </xf>
    <xf numFmtId="0" fontId="3" fillId="0" borderId="3" xfId="0" applyFont="1" applyBorder="1" applyAlignment="1" applyProtection="1">
      <alignment vertical="top" wrapText="1"/>
    </xf>
    <xf numFmtId="0" fontId="68" fillId="2" borderId="2" xfId="0" applyFont="1" applyFill="1" applyBorder="1" applyAlignment="1" applyProtection="1">
      <alignment horizontal="left" vertical="center" shrinkToFit="1"/>
    </xf>
    <xf numFmtId="0" fontId="69" fillId="2" borderId="21" xfId="0" applyFont="1" applyFill="1" applyBorder="1" applyAlignment="1" applyProtection="1">
      <alignment horizontal="left" vertical="top" wrapText="1"/>
    </xf>
    <xf numFmtId="0" fontId="8" fillId="2" borderId="9" xfId="0" applyFont="1" applyFill="1" applyBorder="1" applyAlignment="1" applyProtection="1">
      <alignment vertical="center" wrapText="1"/>
    </xf>
    <xf numFmtId="0" fontId="13" fillId="5" borderId="10" xfId="0" applyFont="1" applyFill="1" applyBorder="1" applyAlignment="1" applyProtection="1">
      <alignment vertical="center" wrapText="1"/>
    </xf>
    <xf numFmtId="0" fontId="26" fillId="0" borderId="2" xfId="3" applyFont="1" applyFill="1" applyBorder="1" applyAlignment="1" applyProtection="1">
      <alignment horizontal="left" vertical="top" wrapText="1"/>
    </xf>
    <xf numFmtId="0" fontId="13" fillId="5" borderId="17" xfId="0" applyFont="1" applyFill="1" applyBorder="1" applyAlignment="1" applyProtection="1">
      <alignment vertical="center" wrapText="1"/>
    </xf>
    <xf numFmtId="0" fontId="3" fillId="0" borderId="1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13" fillId="5" borderId="9" xfId="0" applyFont="1" applyFill="1" applyBorder="1" applyAlignment="1" applyProtection="1">
      <alignment vertical="center" wrapText="1"/>
    </xf>
    <xf numFmtId="0" fontId="8" fillId="0" borderId="20" xfId="0" quotePrefix="1" applyFont="1" applyBorder="1" applyAlignment="1" applyProtection="1">
      <alignment horizontal="left" vertical="top"/>
    </xf>
    <xf numFmtId="0" fontId="3" fillId="0" borderId="22" xfId="0" applyFont="1" applyBorder="1" applyAlignment="1" applyProtection="1">
      <alignment vertical="top" wrapText="1"/>
    </xf>
    <xf numFmtId="0" fontId="12" fillId="0" borderId="13" xfId="0" applyFont="1" applyFill="1" applyBorder="1" applyAlignment="1" applyProtection="1">
      <alignment horizontal="left" vertical="top"/>
    </xf>
    <xf numFmtId="0" fontId="12" fillId="0" borderId="14" xfId="0" applyFont="1" applyFill="1" applyBorder="1" applyAlignment="1" applyProtection="1">
      <alignment horizontal="left" vertical="top" wrapText="1"/>
    </xf>
    <xf numFmtId="0" fontId="22" fillId="0" borderId="15" xfId="0" applyFont="1" applyFill="1" applyBorder="1" applyAlignment="1" applyProtection="1">
      <alignment horizontal="center" vertical="center" shrinkToFit="1"/>
    </xf>
    <xf numFmtId="0" fontId="69" fillId="2" borderId="8" xfId="0" applyFont="1" applyFill="1" applyBorder="1" applyAlignment="1" applyProtection="1">
      <alignment horizontal="left" vertical="top" wrapText="1"/>
    </xf>
    <xf numFmtId="0" fontId="0" fillId="0" borderId="22" xfId="0" applyBorder="1" applyAlignment="1" applyProtection="1">
      <alignment vertical="top" textRotation="255" wrapText="1"/>
    </xf>
    <xf numFmtId="0" fontId="12" fillId="0" borderId="20" xfId="0" applyFont="1" applyFill="1" applyBorder="1" applyAlignment="1" applyProtection="1">
      <alignment horizontal="left" vertical="top"/>
    </xf>
    <xf numFmtId="0" fontId="12" fillId="0" borderId="22" xfId="0" applyFont="1" applyFill="1" applyBorder="1" applyAlignment="1" applyProtection="1">
      <alignment horizontal="left" vertical="top" wrapText="1"/>
    </xf>
    <xf numFmtId="0" fontId="12" fillId="0" borderId="2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8" fillId="2" borderId="41" xfId="0" applyFont="1" applyFill="1" applyBorder="1" applyAlignment="1" applyProtection="1">
      <alignment horizontal="left" vertical="center" wrapText="1"/>
    </xf>
    <xf numFmtId="0" fontId="69" fillId="0" borderId="37"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0" fillId="0" borderId="18" xfId="0" applyBorder="1" applyAlignment="1" applyProtection="1">
      <alignment vertical="top" textRotation="255" wrapText="1"/>
    </xf>
    <xf numFmtId="0" fontId="12" fillId="15" borderId="16" xfId="0" applyFont="1" applyFill="1" applyBorder="1" applyAlignment="1" applyProtection="1">
      <alignment horizontal="left" vertical="top"/>
    </xf>
    <xf numFmtId="0" fontId="12" fillId="15" borderId="3" xfId="0" applyFont="1" applyFill="1" applyBorder="1" applyAlignment="1" applyProtection="1">
      <alignment horizontal="left" vertical="top" wrapText="1"/>
    </xf>
    <xf numFmtId="0" fontId="39" fillId="15" borderId="16" xfId="0" applyFont="1" applyFill="1" applyBorder="1" applyAlignment="1" applyProtection="1">
      <alignment horizontal="left" vertical="center" textRotation="255"/>
    </xf>
    <xf numFmtId="0" fontId="12" fillId="0" borderId="16" xfId="0" applyFont="1" applyBorder="1" applyAlignment="1" applyProtection="1">
      <alignment horizontal="left" vertical="top"/>
    </xf>
    <xf numFmtId="0" fontId="12" fillId="0" borderId="3" xfId="0" applyFont="1" applyBorder="1" applyAlignment="1" applyProtection="1">
      <alignment horizontal="left" vertical="top" wrapText="1"/>
    </xf>
    <xf numFmtId="0" fontId="12" fillId="0" borderId="16" xfId="0" quotePrefix="1" applyFont="1" applyFill="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8" fillId="2" borderId="44" xfId="0" applyFont="1" applyFill="1" applyBorder="1" applyAlignment="1" applyProtection="1">
      <alignment horizontal="left" vertical="center" wrapText="1"/>
    </xf>
    <xf numFmtId="0" fontId="12" fillId="0" borderId="20" xfId="0" applyFont="1" applyBorder="1" applyAlignment="1" applyProtection="1">
      <alignment horizontal="left" vertical="top"/>
    </xf>
    <xf numFmtId="0" fontId="69" fillId="2" borderId="10" xfId="0" applyFont="1" applyFill="1" applyBorder="1" applyAlignment="1" applyProtection="1">
      <alignment horizontal="left" vertical="top" wrapTex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12" fillId="0" borderId="9" xfId="0" applyFont="1" applyFill="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7" xfId="0" applyFont="1" applyBorder="1" applyAlignment="1" applyProtection="1">
      <alignment horizontal="left" vertical="top"/>
    </xf>
    <xf numFmtId="0" fontId="12" fillId="0" borderId="10" xfId="0" applyFont="1" applyBorder="1" applyAlignment="1" applyProtection="1">
      <alignment horizontal="left" vertical="center" wrapText="1"/>
    </xf>
    <xf numFmtId="0" fontId="69" fillId="0" borderId="8" xfId="0" applyFont="1" applyBorder="1" applyAlignment="1" applyProtection="1">
      <alignment horizontal="left" vertical="top" wrapText="1"/>
    </xf>
    <xf numFmtId="0" fontId="12" fillId="0" borderId="3" xfId="0" applyFont="1" applyBorder="1" applyAlignment="1" applyProtection="1">
      <alignment vertical="top" wrapText="1"/>
    </xf>
    <xf numFmtId="0" fontId="39" fillId="17" borderId="16" xfId="0" applyFont="1" applyFill="1" applyBorder="1" applyAlignment="1" applyProtection="1">
      <alignment horizontal="left" vertical="center" textRotation="255"/>
    </xf>
    <xf numFmtId="0" fontId="3" fillId="5" borderId="10" xfId="0" applyFont="1" applyFill="1" applyBorder="1" applyAlignment="1" applyProtection="1">
      <alignment vertical="center" wrapText="1"/>
    </xf>
    <xf numFmtId="0" fontId="3" fillId="0" borderId="14" xfId="0" applyFont="1" applyBorder="1" applyAlignment="1" applyProtection="1">
      <alignment vertical="top" textRotation="255" wrapText="1"/>
    </xf>
    <xf numFmtId="0" fontId="12" fillId="0" borderId="13" xfId="0" applyFont="1" applyBorder="1" applyAlignment="1" applyProtection="1">
      <alignment horizontal="left" vertical="top"/>
    </xf>
    <xf numFmtId="0" fontId="3" fillId="5" borderId="20" xfId="0" applyFont="1" applyFill="1" applyBorder="1" applyAlignment="1" applyProtection="1">
      <alignment vertical="center" wrapText="1"/>
    </xf>
    <xf numFmtId="0" fontId="3" fillId="5" borderId="9" xfId="0" applyFont="1" applyFill="1" applyBorder="1" applyAlignment="1" applyProtection="1">
      <alignment horizontal="left" vertical="center" wrapText="1"/>
    </xf>
    <xf numFmtId="0" fontId="12" fillId="0" borderId="14" xfId="0" applyFont="1" applyBorder="1" applyAlignment="1" applyProtection="1">
      <alignment horizontal="left" vertical="top" wrapText="1"/>
    </xf>
    <xf numFmtId="0" fontId="40" fillId="17" borderId="13" xfId="0" applyFont="1" applyFill="1" applyBorder="1" applyAlignment="1" applyProtection="1">
      <alignment horizontal="left" vertical="center" textRotation="255"/>
    </xf>
    <xf numFmtId="0" fontId="22" fillId="0" borderId="14" xfId="0" applyFont="1" applyFill="1" applyBorder="1" applyAlignment="1" applyProtection="1">
      <alignment horizontal="center" vertical="center" shrinkToFit="1"/>
    </xf>
    <xf numFmtId="0" fontId="69" fillId="2" borderId="47" xfId="0" applyFont="1" applyFill="1" applyBorder="1" applyAlignment="1" applyProtection="1">
      <alignment horizontal="left" vertical="top" wrapText="1"/>
    </xf>
    <xf numFmtId="0" fontId="12" fillId="0" borderId="18" xfId="0" applyFont="1" applyBorder="1" applyAlignment="1" applyProtection="1">
      <alignment horizontal="left" vertical="top" wrapText="1"/>
    </xf>
    <xf numFmtId="0" fontId="13" fillId="2" borderId="17" xfId="0" applyFont="1" applyFill="1" applyBorder="1" applyAlignment="1" applyProtection="1">
      <alignment vertical="center" wrapText="1"/>
    </xf>
    <xf numFmtId="0" fontId="69" fillId="0" borderId="10" xfId="0" applyFont="1" applyBorder="1" applyAlignment="1" applyProtection="1">
      <alignment horizontal="left" vertical="top" wrapText="1"/>
    </xf>
    <xf numFmtId="0" fontId="12" fillId="15" borderId="20" xfId="0" applyFont="1" applyFill="1" applyBorder="1" applyAlignment="1" applyProtection="1">
      <alignment horizontal="left" vertical="top"/>
    </xf>
    <xf numFmtId="0" fontId="12" fillId="15" borderId="22" xfId="0" applyFont="1" applyFill="1" applyBorder="1" applyAlignment="1" applyProtection="1">
      <alignment horizontal="left" vertical="top" wrapText="1"/>
    </xf>
    <xf numFmtId="0" fontId="40" fillId="15" borderId="20" xfId="0" applyFont="1" applyFill="1" applyBorder="1" applyAlignment="1" applyProtection="1">
      <alignment horizontal="left" vertical="center" textRotation="255"/>
    </xf>
    <xf numFmtId="0" fontId="13" fillId="15" borderId="20" xfId="0" applyFont="1" applyFill="1" applyBorder="1" applyAlignment="1" applyProtection="1">
      <alignment vertical="center" wrapText="1"/>
    </xf>
    <xf numFmtId="0" fontId="26" fillId="15" borderId="15" xfId="0" applyFont="1" applyFill="1" applyBorder="1" applyAlignment="1" applyProtection="1">
      <alignment vertical="center" wrapText="1"/>
    </xf>
    <xf numFmtId="0" fontId="43" fillId="15" borderId="14" xfId="0" applyFont="1" applyFill="1" applyBorder="1" applyAlignment="1" applyProtection="1">
      <alignment vertical="center" wrapText="1"/>
    </xf>
    <xf numFmtId="0" fontId="33" fillId="20" borderId="16" xfId="0" applyFont="1" applyFill="1" applyBorder="1" applyAlignment="1" applyProtection="1">
      <alignment horizontal="right" vertical="center" wrapText="1"/>
    </xf>
    <xf numFmtId="0" fontId="33" fillId="20" borderId="21" xfId="0" applyFont="1" applyFill="1" applyBorder="1" applyAlignment="1" applyProtection="1">
      <alignment horizontal="center" vertical="center" wrapText="1"/>
    </xf>
    <xf numFmtId="0" fontId="3" fillId="0" borderId="13" xfId="0" applyFont="1" applyBorder="1" applyAlignment="1" applyProtection="1">
      <alignment horizontal="left" vertical="top"/>
    </xf>
    <xf numFmtId="0" fontId="3" fillId="0" borderId="20" xfId="0" applyFont="1" applyBorder="1" applyAlignment="1" applyProtection="1">
      <alignment horizontal="left" vertical="top"/>
    </xf>
    <xf numFmtId="0" fontId="8" fillId="0" borderId="14" xfId="0" applyFont="1" applyBorder="1" applyAlignment="1" applyProtection="1">
      <alignment horizontal="left" vertical="center" wrapText="1"/>
    </xf>
    <xf numFmtId="0" fontId="3" fillId="0" borderId="17" xfId="0" applyFont="1" applyBorder="1" applyAlignment="1" applyProtection="1">
      <alignment horizontal="left" vertical="top"/>
    </xf>
    <xf numFmtId="0" fontId="3" fillId="5" borderId="9" xfId="0" applyFont="1" applyFill="1" applyBorder="1" applyAlignment="1" applyProtection="1">
      <alignment vertical="center" wrapText="1"/>
    </xf>
    <xf numFmtId="0" fontId="3" fillId="0" borderId="17" xfId="0" applyFont="1" applyBorder="1" applyAlignment="1" applyProtection="1">
      <alignment vertical="top"/>
    </xf>
    <xf numFmtId="0" fontId="3" fillId="0" borderId="20" xfId="0" applyFont="1" applyBorder="1" applyAlignment="1" applyProtection="1">
      <alignment vertical="top"/>
    </xf>
    <xf numFmtId="0" fontId="12" fillId="0" borderId="20" xfId="0" applyFont="1" applyBorder="1" applyAlignment="1" applyProtection="1">
      <alignment vertical="top"/>
    </xf>
    <xf numFmtId="0" fontId="12" fillId="0" borderId="14" xfId="0" applyFont="1" applyBorder="1" applyAlignment="1" applyProtection="1">
      <alignment horizontal="center" vertical="center" shrinkToFit="1"/>
    </xf>
    <xf numFmtId="0" fontId="68" fillId="0" borderId="16" xfId="0" applyFont="1" applyFill="1" applyBorder="1" applyAlignment="1" applyProtection="1">
      <alignment horizontal="left" vertical="center" shrinkToFit="1"/>
    </xf>
    <xf numFmtId="0" fontId="8" fillId="0" borderId="3" xfId="3" applyFont="1" applyBorder="1" applyAlignment="1" applyProtection="1">
      <alignment horizontal="left" vertical="top" wrapText="1"/>
    </xf>
    <xf numFmtId="0" fontId="33" fillId="0" borderId="21" xfId="0" applyFont="1" applyBorder="1" applyAlignment="1" applyProtection="1">
      <alignment horizontal="right" vertical="center" wrapText="1"/>
    </xf>
    <xf numFmtId="0" fontId="3" fillId="0" borderId="16" xfId="0" applyFont="1" applyBorder="1" applyAlignment="1" applyProtection="1">
      <alignment horizontal="left" vertical="top"/>
    </xf>
    <xf numFmtId="0" fontId="19" fillId="18" borderId="0" xfId="2" applyFont="1" applyFill="1" applyAlignment="1" applyProtection="1">
      <alignment horizontal="left" vertical="center"/>
    </xf>
    <xf numFmtId="0" fontId="8" fillId="18" borderId="16" xfId="2" applyFont="1" applyFill="1" applyBorder="1" applyAlignment="1" applyProtection="1">
      <alignment horizontal="right" vertical="center"/>
    </xf>
    <xf numFmtId="0" fontId="8" fillId="18" borderId="21" xfId="2" applyFont="1" applyFill="1" applyBorder="1" applyAlignment="1" applyProtection="1">
      <alignment horizontal="center" vertical="center"/>
    </xf>
    <xf numFmtId="0" fontId="8" fillId="18" borderId="21" xfId="2" applyFont="1" applyFill="1" applyBorder="1" applyAlignment="1" applyProtection="1">
      <alignment horizontal="right" vertical="center"/>
    </xf>
    <xf numFmtId="0" fontId="8" fillId="18" borderId="0" xfId="2" applyFont="1" applyFill="1" applyAlignment="1" applyProtection="1">
      <alignment horizontal="right" vertical="center"/>
    </xf>
    <xf numFmtId="0" fontId="8" fillId="18" borderId="16" xfId="2" applyFont="1" applyFill="1" applyBorder="1" applyProtection="1">
      <alignment vertical="center"/>
    </xf>
    <xf numFmtId="0" fontId="8" fillId="18" borderId="3" xfId="2" applyFont="1" applyFill="1" applyBorder="1" applyProtection="1">
      <alignment vertical="center"/>
    </xf>
    <xf numFmtId="0" fontId="19" fillId="18" borderId="0" xfId="2" applyFont="1" applyFill="1" applyProtection="1">
      <alignment vertical="center"/>
    </xf>
    <xf numFmtId="0" fontId="6" fillId="0" borderId="0" xfId="0" applyFont="1" applyAlignment="1" applyProtection="1">
      <alignment vertical="center" textRotation="255"/>
    </xf>
    <xf numFmtId="0" fontId="47" fillId="0" borderId="0" xfId="5" applyFont="1" applyProtection="1">
      <alignment vertical="center"/>
    </xf>
    <xf numFmtId="0" fontId="17" fillId="11" borderId="8" xfId="0" applyFont="1" applyFill="1" applyBorder="1" applyAlignment="1" applyProtection="1">
      <alignment horizontal="center" vertical="center" wrapText="1"/>
      <protection hidden="1"/>
    </xf>
    <xf numFmtId="0" fontId="17" fillId="11" borderId="10" xfId="0" applyFont="1" applyFill="1" applyBorder="1" applyAlignment="1" applyProtection="1">
      <alignment horizontal="center" vertical="center" wrapText="1"/>
      <protection hidden="1"/>
    </xf>
    <xf numFmtId="0" fontId="69" fillId="0" borderId="2" xfId="0" applyFont="1" applyBorder="1" applyAlignment="1" applyProtection="1">
      <alignment horizontal="left" vertical="top" wrapText="1"/>
      <protection hidden="1"/>
    </xf>
    <xf numFmtId="0" fontId="69" fillId="2" borderId="2" xfId="0" applyFont="1" applyFill="1" applyBorder="1" applyAlignment="1" applyProtection="1">
      <alignment horizontal="left" vertical="top" wrapText="1"/>
      <protection hidden="1"/>
    </xf>
    <xf numFmtId="0" fontId="69" fillId="2" borderId="8" xfId="0" applyFont="1" applyFill="1" applyBorder="1" applyAlignment="1" applyProtection="1">
      <alignment horizontal="left" vertical="top" wrapText="1"/>
      <protection hidden="1"/>
    </xf>
    <xf numFmtId="0" fontId="69" fillId="2" borderId="10" xfId="0" applyFont="1" applyFill="1" applyBorder="1" applyAlignment="1" applyProtection="1">
      <alignment horizontal="left" vertical="top" wrapText="1"/>
      <protection hidden="1"/>
    </xf>
    <xf numFmtId="0" fontId="69" fillId="0" borderId="8" xfId="0" applyFont="1" applyBorder="1" applyAlignment="1" applyProtection="1">
      <alignment horizontal="left" vertical="top" wrapText="1"/>
      <protection hidden="1"/>
    </xf>
    <xf numFmtId="0" fontId="69" fillId="0" borderId="10" xfId="0" applyFont="1" applyBorder="1" applyAlignment="1" applyProtection="1">
      <alignment horizontal="left" vertical="top" wrapText="1"/>
      <protection hidden="1"/>
    </xf>
    <xf numFmtId="0" fontId="69" fillId="0" borderId="9" xfId="0" applyFont="1" applyBorder="1" applyAlignment="1" applyProtection="1">
      <alignment horizontal="left" vertical="top" wrapText="1"/>
      <protection hidden="1"/>
    </xf>
    <xf numFmtId="0" fontId="18" fillId="11" borderId="16"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left" vertical="top" wrapText="1"/>
      <protection hidden="1"/>
    </xf>
    <xf numFmtId="0" fontId="3" fillId="0" borderId="2" xfId="0" applyFont="1" applyBorder="1" applyAlignment="1" applyProtection="1">
      <alignment vertical="top" wrapText="1"/>
      <protection locked="0"/>
    </xf>
    <xf numFmtId="0" fontId="26" fillId="0" borderId="21" xfId="0" applyFont="1" applyBorder="1" applyAlignment="1" applyProtection="1">
      <alignment vertical="center" wrapText="1"/>
      <protection hidden="1"/>
    </xf>
    <xf numFmtId="0" fontId="43" fillId="0" borderId="3" xfId="0" applyFont="1" applyBorder="1" applyAlignment="1" applyProtection="1">
      <alignment vertical="center" wrapText="1"/>
      <protection hidden="1"/>
    </xf>
    <xf numFmtId="0" fontId="3" fillId="0" borderId="13" xfId="0" applyFont="1" applyBorder="1" applyAlignment="1" applyProtection="1">
      <alignment horizontal="left" vertical="center" wrapText="1"/>
      <protection hidden="1"/>
    </xf>
    <xf numFmtId="0" fontId="3" fillId="0" borderId="14" xfId="0" applyFont="1" applyBorder="1" applyAlignment="1" applyProtection="1">
      <alignment horizontal="left" vertical="center" wrapText="1"/>
      <protection hidden="1"/>
    </xf>
    <xf numFmtId="0" fontId="3" fillId="0" borderId="13" xfId="0" applyFont="1" applyBorder="1" applyAlignment="1" applyProtection="1">
      <alignment vertical="center" wrapText="1"/>
      <protection hidden="1"/>
    </xf>
    <xf numFmtId="0" fontId="3" fillId="0" borderId="21" xfId="0" applyFont="1" applyBorder="1" applyAlignment="1" applyProtection="1">
      <alignment vertical="center" wrapText="1"/>
      <protection hidden="1"/>
    </xf>
    <xf numFmtId="0" fontId="3" fillId="0" borderId="3" xfId="0" applyFont="1" applyBorder="1" applyAlignment="1" applyProtection="1">
      <alignment vertical="center" wrapText="1"/>
      <protection hidden="1"/>
    </xf>
    <xf numFmtId="0" fontId="3" fillId="0" borderId="14" xfId="0" applyFont="1" applyBorder="1" applyAlignment="1" applyProtection="1">
      <alignment horizontal="left" vertical="top" textRotation="255" wrapText="1"/>
      <protection hidden="1"/>
    </xf>
    <xf numFmtId="0" fontId="3" fillId="0" borderId="22" xfId="0" applyFont="1" applyBorder="1" applyAlignment="1" applyProtection="1">
      <alignment horizontal="left" vertical="top" textRotation="255" wrapText="1"/>
      <protection hidden="1"/>
    </xf>
    <xf numFmtId="0" fontId="3" fillId="0" borderId="18" xfId="0" applyFont="1" applyBorder="1" applyAlignment="1" applyProtection="1">
      <alignment horizontal="left" vertical="top" textRotation="255" wrapText="1"/>
      <protection hidden="1"/>
    </xf>
    <xf numFmtId="0" fontId="3" fillId="0" borderId="14" xfId="0" applyFont="1" applyBorder="1" applyAlignment="1" applyProtection="1">
      <alignment horizontal="center" vertical="top" wrapText="1"/>
      <protection hidden="1"/>
    </xf>
    <xf numFmtId="0" fontId="3" fillId="0" borderId="22" xfId="0" applyFont="1" applyBorder="1" applyAlignment="1" applyProtection="1">
      <alignment horizontal="center" vertical="top" wrapText="1"/>
      <protection hidden="1"/>
    </xf>
    <xf numFmtId="0" fontId="3" fillId="0" borderId="18" xfId="0" applyFont="1" applyBorder="1" applyAlignment="1" applyProtection="1">
      <alignment horizontal="center" vertical="top" wrapText="1"/>
      <protection hidden="1"/>
    </xf>
    <xf numFmtId="0" fontId="26" fillId="0" borderId="17" xfId="0" applyFont="1" applyBorder="1" applyAlignment="1" applyProtection="1">
      <alignment vertical="center" wrapText="1"/>
      <protection hidden="1"/>
    </xf>
    <xf numFmtId="0" fontId="26" fillId="0" borderId="19" xfId="0" applyFont="1" applyBorder="1" applyAlignment="1" applyProtection="1">
      <alignment vertical="center" wrapText="1"/>
      <protection hidden="1"/>
    </xf>
    <xf numFmtId="0" fontId="26" fillId="0" borderId="18" xfId="0" applyFont="1" applyBorder="1" applyAlignment="1" applyProtection="1">
      <alignment vertical="center" wrapText="1"/>
      <protection hidden="1"/>
    </xf>
    <xf numFmtId="0" fontId="0" fillId="0" borderId="22" xfId="0" applyBorder="1" applyAlignment="1" applyProtection="1">
      <alignment vertical="top" textRotation="255" wrapText="1"/>
      <protection hidden="1"/>
    </xf>
    <xf numFmtId="0" fontId="0" fillId="0" borderId="18" xfId="0" applyBorder="1" applyAlignment="1" applyProtection="1">
      <alignment vertical="top" textRotation="255" wrapText="1"/>
      <protection hidden="1"/>
    </xf>
    <xf numFmtId="0" fontId="3" fillId="0" borderId="14" xfId="0" applyFont="1" applyBorder="1" applyAlignment="1" applyProtection="1">
      <alignment horizontal="left" vertical="top" wrapText="1"/>
      <protection hidden="1"/>
    </xf>
    <xf numFmtId="0" fontId="0" fillId="0" borderId="22" xfId="0" applyBorder="1" applyAlignment="1" applyProtection="1">
      <alignment vertical="top" wrapText="1"/>
      <protection hidden="1"/>
    </xf>
    <xf numFmtId="0" fontId="0" fillId="0" borderId="18" xfId="0" applyBorder="1" applyAlignment="1" applyProtection="1">
      <alignment vertical="top" wrapText="1"/>
      <protection hidden="1"/>
    </xf>
    <xf numFmtId="0" fontId="3" fillId="0" borderId="14" xfId="0" applyFont="1" applyBorder="1" applyAlignment="1" applyProtection="1">
      <alignment vertical="top" wrapText="1"/>
      <protection hidden="1"/>
    </xf>
    <xf numFmtId="0" fontId="26" fillId="17" borderId="14" xfId="0" applyFont="1" applyFill="1" applyBorder="1" applyAlignment="1" applyProtection="1">
      <alignment horizontal="center" vertical="center" wrapText="1"/>
      <protection hidden="1"/>
    </xf>
    <xf numFmtId="0" fontId="26" fillId="17" borderId="22" xfId="0" applyFont="1" applyFill="1" applyBorder="1" applyAlignment="1" applyProtection="1">
      <alignment horizontal="center" vertical="center" wrapText="1"/>
      <protection hidden="1"/>
    </xf>
    <xf numFmtId="0" fontId="26" fillId="17" borderId="18" xfId="0" applyFont="1" applyFill="1" applyBorder="1" applyAlignment="1" applyProtection="1">
      <alignment horizontal="center" vertical="center" wrapText="1"/>
      <protection hidden="1"/>
    </xf>
    <xf numFmtId="0" fontId="8" fillId="2" borderId="3"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0" fontId="26" fillId="0" borderId="16" xfId="0" applyFont="1" applyBorder="1" applyAlignment="1" applyProtection="1">
      <alignment vertical="center" wrapText="1"/>
      <protection hidden="1"/>
    </xf>
    <xf numFmtId="0" fontId="26" fillId="0" borderId="3" xfId="0" applyFont="1" applyBorder="1" applyAlignment="1" applyProtection="1">
      <alignment vertical="center" wrapText="1"/>
      <protection hidden="1"/>
    </xf>
    <xf numFmtId="0" fontId="0" fillId="0" borderId="18" xfId="0" applyBorder="1" applyAlignment="1" applyProtection="1">
      <alignment horizontal="left" vertical="top" textRotation="255" wrapText="1"/>
      <protection hidden="1"/>
    </xf>
    <xf numFmtId="0" fontId="3" fillId="2" borderId="13"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wrapText="1"/>
      <protection hidden="1"/>
    </xf>
    <xf numFmtId="0" fontId="3" fillId="2" borderId="14" xfId="0" applyFont="1" applyFill="1" applyBorder="1" applyAlignment="1" applyProtection="1">
      <alignment horizontal="left" vertical="center" wrapText="1"/>
      <protection hidden="1"/>
    </xf>
    <xf numFmtId="0" fontId="3" fillId="0" borderId="20"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3" fillId="0" borderId="16" xfId="0" applyFont="1" applyBorder="1" applyAlignment="1" applyProtection="1">
      <alignment vertical="center" wrapText="1"/>
      <protection hidden="1"/>
    </xf>
    <xf numFmtId="0" fontId="26" fillId="14" borderId="14" xfId="0" applyFont="1" applyFill="1" applyBorder="1" applyAlignment="1" applyProtection="1">
      <alignment horizontal="center" vertical="center" wrapText="1" shrinkToFit="1"/>
      <protection hidden="1"/>
    </xf>
    <xf numFmtId="0" fontId="26" fillId="14" borderId="18" xfId="0" applyFont="1" applyFill="1" applyBorder="1" applyAlignment="1" applyProtection="1">
      <alignment horizontal="center" vertical="center" wrapText="1" shrinkToFit="1"/>
      <protection hidden="1"/>
    </xf>
    <xf numFmtId="0" fontId="0" fillId="0" borderId="22" xfId="0" applyBorder="1" applyAlignment="1" applyProtection="1">
      <alignment textRotation="255" wrapText="1"/>
      <protection hidden="1"/>
    </xf>
    <xf numFmtId="0" fontId="0" fillId="0" borderId="18" xfId="0" applyBorder="1" applyAlignment="1" applyProtection="1">
      <alignment textRotation="255" wrapText="1"/>
      <protection hidden="1"/>
    </xf>
    <xf numFmtId="0" fontId="0" fillId="0" borderId="22" xfId="0" applyBorder="1" applyAlignment="1" applyProtection="1">
      <alignment wrapText="1"/>
      <protection hidden="1"/>
    </xf>
    <xf numFmtId="0" fontId="0" fillId="0" borderId="18" xfId="0" applyBorder="1" applyAlignment="1" applyProtection="1">
      <alignment wrapText="1"/>
      <protection hidden="1"/>
    </xf>
    <xf numFmtId="0" fontId="3" fillId="5" borderId="13" xfId="0" applyFont="1" applyFill="1" applyBorder="1" applyAlignment="1" applyProtection="1">
      <alignment vertical="center" wrapText="1"/>
      <protection hidden="1"/>
    </xf>
    <xf numFmtId="0" fontId="0" fillId="5" borderId="15" xfId="0" applyFill="1" applyBorder="1" applyAlignment="1" applyProtection="1">
      <alignment vertical="center" wrapText="1"/>
      <protection hidden="1"/>
    </xf>
    <xf numFmtId="0" fontId="0" fillId="5" borderId="14" xfId="0" applyFill="1" applyBorder="1" applyAlignment="1" applyProtection="1">
      <alignment vertical="center" wrapText="1"/>
      <protection hidden="1"/>
    </xf>
    <xf numFmtId="0" fontId="0" fillId="0" borderId="3" xfId="0" applyBorder="1" applyAlignment="1" applyProtection="1">
      <alignment vertical="center" wrapText="1"/>
      <protection hidden="1"/>
    </xf>
    <xf numFmtId="0" fontId="3" fillId="2" borderId="22" xfId="0" applyFont="1" applyFill="1" applyBorder="1" applyAlignment="1" applyProtection="1">
      <alignment horizontal="left" vertical="center" wrapText="1"/>
      <protection hidden="1"/>
    </xf>
    <xf numFmtId="0" fontId="3" fillId="0" borderId="20"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16"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9"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26" fillId="14" borderId="22" xfId="0" applyFont="1" applyFill="1" applyBorder="1" applyAlignment="1" applyProtection="1">
      <alignment horizontal="center" vertical="center" wrapText="1" shrinkToFit="1"/>
      <protection hidden="1"/>
    </xf>
    <xf numFmtId="0" fontId="3" fillId="0" borderId="21" xfId="0" applyFont="1" applyBorder="1" applyAlignment="1" applyProtection="1">
      <alignment horizontal="left" vertical="center" wrapText="1"/>
      <protection hidden="1"/>
    </xf>
    <xf numFmtId="0" fontId="3" fillId="0" borderId="17" xfId="0" applyFont="1" applyBorder="1" applyAlignment="1" applyProtection="1">
      <alignment horizontal="left" vertical="center" wrapText="1"/>
      <protection hidden="1"/>
    </xf>
    <xf numFmtId="0" fontId="3" fillId="0" borderId="18" xfId="0" applyFont="1" applyBorder="1" applyAlignment="1" applyProtection="1">
      <alignment horizontal="left" vertical="center" wrapText="1"/>
      <protection hidden="1"/>
    </xf>
    <xf numFmtId="0" fontId="3" fillId="0" borderId="15" xfId="0" applyFont="1" applyBorder="1" applyAlignment="1" applyProtection="1">
      <alignment vertical="center" wrapText="1"/>
      <protection hidden="1"/>
    </xf>
    <xf numFmtId="0" fontId="3" fillId="0" borderId="14" xfId="0" applyFont="1" applyBorder="1" applyAlignment="1" applyProtection="1">
      <alignment vertical="center" wrapText="1"/>
      <protection hidden="1"/>
    </xf>
    <xf numFmtId="0" fontId="3" fillId="0" borderId="19" xfId="0" applyFont="1"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0" borderId="14" xfId="0" applyFont="1" applyBorder="1" applyAlignment="1" applyProtection="1">
      <alignment horizontal="left" vertical="center" wrapText="1"/>
      <protection hidden="1"/>
    </xf>
    <xf numFmtId="0" fontId="8" fillId="0" borderId="13" xfId="0" applyFont="1" applyBorder="1" applyAlignment="1" applyProtection="1">
      <alignment vertical="center" wrapText="1"/>
      <protection hidden="1"/>
    </xf>
    <xf numFmtId="0" fontId="8" fillId="0" borderId="21"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0" fillId="0" borderId="22" xfId="0" applyBorder="1" applyAlignment="1" applyProtection="1">
      <alignment horizontal="left" vertical="top" textRotation="255" wrapText="1"/>
      <protection hidden="1"/>
    </xf>
    <xf numFmtId="0" fontId="0" fillId="0" borderId="22"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3" fillId="0" borderId="8" xfId="0" applyFont="1" applyBorder="1" applyAlignment="1" applyProtection="1">
      <alignment vertical="center" wrapText="1"/>
      <protection hidden="1"/>
    </xf>
    <xf numFmtId="0" fontId="3" fillId="0" borderId="8" xfId="0" applyFont="1" applyBorder="1" applyProtection="1">
      <alignment vertical="center"/>
      <protection hidden="1"/>
    </xf>
    <xf numFmtId="0" fontId="26" fillId="14" borderId="22" xfId="0" applyFont="1" applyFill="1" applyBorder="1" applyAlignment="1" applyProtection="1">
      <alignment horizontal="center" vertical="center" shrinkToFit="1"/>
      <protection hidden="1"/>
    </xf>
    <xf numFmtId="0" fontId="26" fillId="14" borderId="18" xfId="0" applyFont="1" applyFill="1" applyBorder="1" applyAlignment="1" applyProtection="1">
      <alignment horizontal="center" vertical="center" shrinkToFit="1"/>
      <protection hidden="1"/>
    </xf>
    <xf numFmtId="0" fontId="3" fillId="0" borderId="16" xfId="3" applyFont="1" applyBorder="1" applyAlignment="1" applyProtection="1">
      <alignment horizontal="left" vertical="center" wrapText="1"/>
      <protection hidden="1"/>
    </xf>
    <xf numFmtId="0" fontId="3" fillId="0" borderId="3" xfId="3" applyFont="1" applyBorder="1" applyAlignment="1" applyProtection="1">
      <alignment horizontal="left" vertical="center" wrapText="1"/>
      <protection hidden="1"/>
    </xf>
    <xf numFmtId="0" fontId="3" fillId="0" borderId="2" xfId="0" applyFont="1" applyBorder="1" applyAlignment="1" applyProtection="1">
      <alignment vertical="center" wrapText="1"/>
      <protection hidden="1"/>
    </xf>
    <xf numFmtId="0" fontId="3" fillId="0" borderId="17" xfId="0" applyFont="1" applyBorder="1" applyAlignment="1" applyProtection="1">
      <alignment vertical="center" wrapText="1"/>
      <protection hidden="1"/>
    </xf>
    <xf numFmtId="0" fontId="8" fillId="0" borderId="16"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26" fillId="14" borderId="14" xfId="0" applyFont="1" applyFill="1"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35" fillId="2" borderId="21" xfId="0" applyFont="1" applyFill="1" applyBorder="1" applyAlignment="1" applyProtection="1">
      <alignment horizontal="left" vertical="center" wrapText="1"/>
      <protection hidden="1"/>
    </xf>
    <xf numFmtId="0" fontId="35" fillId="2" borderId="3" xfId="0" applyFont="1" applyFill="1" applyBorder="1" applyAlignment="1" applyProtection="1">
      <alignment horizontal="left" vertical="center" wrapText="1"/>
      <protection hidden="1"/>
    </xf>
    <xf numFmtId="0" fontId="13" fillId="0" borderId="17"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3" fillId="2" borderId="13" xfId="0" applyFont="1" applyFill="1" applyBorder="1" applyAlignment="1" applyProtection="1">
      <alignment vertical="center" wrapText="1"/>
      <protection hidden="1"/>
    </xf>
    <xf numFmtId="0" fontId="3" fillId="2" borderId="21" xfId="0" applyFont="1" applyFill="1" applyBorder="1" applyAlignment="1" applyProtection="1">
      <alignment vertical="center" wrapText="1"/>
      <protection hidden="1"/>
    </xf>
    <xf numFmtId="0" fontId="3" fillId="2" borderId="3" xfId="0" applyFont="1" applyFill="1" applyBorder="1" applyAlignment="1" applyProtection="1">
      <alignment vertical="center" wrapText="1"/>
      <protection hidden="1"/>
    </xf>
    <xf numFmtId="0" fontId="8" fillId="0" borderId="16" xfId="0" applyFont="1" applyBorder="1" applyAlignment="1" applyProtection="1">
      <alignment vertical="center" wrapText="1"/>
      <protection hidden="1"/>
    </xf>
    <xf numFmtId="0" fontId="8" fillId="2" borderId="20" xfId="0" applyFont="1" applyFill="1" applyBorder="1" applyAlignment="1" applyProtection="1">
      <alignment horizontal="left" vertical="center" wrapText="1"/>
      <protection hidden="1"/>
    </xf>
    <xf numFmtId="0" fontId="59" fillId="2" borderId="19" xfId="0" applyFont="1" applyFill="1" applyBorder="1" applyAlignment="1" applyProtection="1">
      <alignment horizontal="left" vertical="center" wrapText="1"/>
      <protection hidden="1"/>
    </xf>
    <xf numFmtId="0" fontId="59" fillId="2" borderId="18" xfId="0" applyFont="1" applyFill="1" applyBorder="1" applyAlignment="1" applyProtection="1">
      <alignment horizontal="left" vertical="center" wrapText="1"/>
      <protection hidden="1"/>
    </xf>
    <xf numFmtId="0" fontId="59" fillId="0" borderId="3" xfId="0" applyFont="1" applyBorder="1" applyAlignment="1" applyProtection="1">
      <alignment horizontal="left" vertical="center" wrapText="1"/>
      <protection hidden="1"/>
    </xf>
    <xf numFmtId="0" fontId="3" fillId="2" borderId="0" xfId="0" applyFont="1" applyFill="1" applyAlignment="1" applyProtection="1">
      <alignment vertical="center" wrapText="1"/>
      <protection hidden="1"/>
    </xf>
    <xf numFmtId="0" fontId="3" fillId="2" borderId="22" xfId="0" applyFont="1" applyFill="1" applyBorder="1" applyAlignment="1" applyProtection="1">
      <alignment vertical="center" wrapText="1"/>
      <protection hidden="1"/>
    </xf>
    <xf numFmtId="0" fontId="3" fillId="2" borderId="19" xfId="0" applyFont="1" applyFill="1" applyBorder="1" applyAlignment="1" applyProtection="1">
      <alignment vertical="center" wrapText="1"/>
      <protection hidden="1"/>
    </xf>
    <xf numFmtId="0" fontId="3" fillId="2" borderId="18" xfId="0" applyFont="1" applyFill="1" applyBorder="1" applyAlignment="1" applyProtection="1">
      <alignment vertical="center" wrapText="1"/>
      <protection hidden="1"/>
    </xf>
    <xf numFmtId="0" fontId="26" fillId="0" borderId="15" xfId="0" applyFont="1" applyBorder="1" applyAlignment="1" applyProtection="1">
      <alignment vertical="center" wrapText="1"/>
      <protection hidden="1"/>
    </xf>
    <xf numFmtId="0" fontId="43" fillId="0" borderId="14" xfId="0" applyFont="1" applyBorder="1" applyAlignment="1" applyProtection="1">
      <alignment vertical="center" wrapText="1"/>
      <protection hidden="1"/>
    </xf>
    <xf numFmtId="0" fontId="13" fillId="0" borderId="16"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0" fontId="8" fillId="0" borderId="14" xfId="0" applyFont="1" applyBorder="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8" fillId="0" borderId="18" xfId="0" applyFont="1" applyBorder="1" applyAlignment="1" applyProtection="1">
      <alignment horizontal="left" vertical="top" wrapText="1"/>
      <protection hidden="1"/>
    </xf>
    <xf numFmtId="0" fontId="3" fillId="2" borderId="20" xfId="0" applyFont="1" applyFill="1" applyBorder="1" applyAlignment="1" applyProtection="1">
      <alignment vertical="center" wrapText="1"/>
      <protection hidden="1"/>
    </xf>
    <xf numFmtId="0" fontId="3" fillId="0" borderId="14" xfId="0" applyFont="1" applyBorder="1" applyAlignment="1" applyProtection="1">
      <alignment horizontal="left" vertical="top" textRotation="255" shrinkToFit="1"/>
      <protection hidden="1"/>
    </xf>
    <xf numFmtId="0" fontId="0" fillId="0" borderId="18" xfId="0" applyBorder="1" applyAlignment="1" applyProtection="1">
      <alignment horizontal="left" vertical="top" textRotation="255" shrinkToFit="1"/>
      <protection hidden="1"/>
    </xf>
    <xf numFmtId="0" fontId="0" fillId="0" borderId="22" xfId="0" applyBorder="1" applyAlignment="1" applyProtection="1">
      <alignment horizontal="left" vertical="top" textRotation="255"/>
      <protection hidden="1"/>
    </xf>
    <xf numFmtId="0" fontId="0" fillId="0" borderId="18" xfId="0" applyBorder="1" applyAlignment="1" applyProtection="1">
      <alignment horizontal="left" vertical="top" textRotation="255"/>
      <protection hidden="1"/>
    </xf>
    <xf numFmtId="0" fontId="0" fillId="0" borderId="22" xfId="0" applyBorder="1" applyAlignment="1" applyProtection="1">
      <alignment horizontal="left" vertical="top"/>
      <protection hidden="1"/>
    </xf>
    <xf numFmtId="0" fontId="0" fillId="0" borderId="18" xfId="0" applyBorder="1" applyAlignment="1" applyProtection="1">
      <alignment horizontal="left" vertical="top"/>
      <protection hidden="1"/>
    </xf>
    <xf numFmtId="0" fontId="3" fillId="0" borderId="22" xfId="0" applyFont="1" applyBorder="1" applyAlignment="1" applyProtection="1">
      <alignment vertical="top" wrapText="1"/>
      <protection hidden="1"/>
    </xf>
    <xf numFmtId="0" fontId="3" fillId="0" borderId="18" xfId="0" applyFont="1" applyBorder="1" applyAlignment="1" applyProtection="1">
      <alignment vertical="top" wrapText="1"/>
      <protection hidden="1"/>
    </xf>
    <xf numFmtId="0" fontId="3" fillId="0" borderId="22" xfId="0" applyFont="1" applyBorder="1" applyAlignment="1" applyProtection="1">
      <alignment horizontal="left" vertical="top" wrapText="1"/>
      <protection hidden="1"/>
    </xf>
    <xf numFmtId="0" fontId="3" fillId="0" borderId="18" xfId="0" applyFont="1" applyBorder="1" applyAlignment="1" applyProtection="1">
      <alignment horizontal="left" vertical="top" wrapText="1"/>
      <protection hidden="1"/>
    </xf>
    <xf numFmtId="0" fontId="3" fillId="2" borderId="13" xfId="0" applyFont="1" applyFill="1" applyBorder="1" applyAlignment="1" applyProtection="1">
      <alignment horizontal="left" vertical="top" wrapText="1"/>
      <protection hidden="1"/>
    </xf>
    <xf numFmtId="0" fontId="3" fillId="2" borderId="21" xfId="0" applyFont="1" applyFill="1" applyBorder="1" applyAlignment="1" applyProtection="1">
      <alignment horizontal="left" vertical="top" wrapText="1"/>
      <protection hidden="1"/>
    </xf>
    <xf numFmtId="0" fontId="3" fillId="2" borderId="3"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3" fillId="0" borderId="3" xfId="0" applyFont="1" applyBorder="1" applyAlignment="1" applyProtection="1">
      <alignment horizontal="left" vertical="top" wrapText="1"/>
      <protection hidden="1"/>
    </xf>
    <xf numFmtId="0" fontId="3" fillId="0" borderId="0" xfId="0" applyFont="1" applyAlignment="1" applyProtection="1">
      <alignment horizontal="center" vertical="center"/>
      <protection hidden="1"/>
    </xf>
    <xf numFmtId="0" fontId="51" fillId="0" borderId="13" xfId="0" applyFont="1" applyBorder="1" applyAlignment="1" applyProtection="1">
      <alignment horizontal="left" vertical="center" wrapText="1"/>
      <protection hidden="1"/>
    </xf>
    <xf numFmtId="0" fontId="51" fillId="0" borderId="15" xfId="0" applyFont="1" applyBorder="1" applyAlignment="1" applyProtection="1">
      <alignment horizontal="left" vertical="center" wrapText="1"/>
      <protection hidden="1"/>
    </xf>
    <xf numFmtId="0" fontId="51" fillId="0" borderId="14" xfId="0" applyFont="1" applyBorder="1" applyAlignment="1" applyProtection="1">
      <alignment horizontal="left" vertical="center" wrapText="1"/>
      <protection hidden="1"/>
    </xf>
    <xf numFmtId="0" fontId="51" fillId="8" borderId="17" xfId="0" applyFont="1" applyFill="1" applyBorder="1" applyAlignment="1" applyProtection="1">
      <alignment horizontal="center" vertical="center" wrapText="1"/>
      <protection hidden="1"/>
    </xf>
    <xf numFmtId="0" fontId="51" fillId="8" borderId="18" xfId="0" applyFont="1" applyFill="1" applyBorder="1" applyAlignment="1" applyProtection="1">
      <alignment horizontal="center" vertical="center" wrapText="1"/>
      <protection hidden="1"/>
    </xf>
    <xf numFmtId="0" fontId="13" fillId="8" borderId="17" xfId="0" applyFont="1" applyFill="1" applyBorder="1" applyAlignment="1" applyProtection="1">
      <alignment horizontal="center" vertical="center" wrapText="1"/>
      <protection hidden="1"/>
    </xf>
    <xf numFmtId="0" fontId="13" fillId="8" borderId="18" xfId="0" applyFont="1" applyFill="1" applyBorder="1" applyAlignment="1" applyProtection="1">
      <alignment horizontal="center" vertical="center" wrapText="1"/>
      <protection hidden="1"/>
    </xf>
    <xf numFmtId="0" fontId="38" fillId="18" borderId="16" xfId="2" applyFont="1" applyFill="1" applyBorder="1" applyAlignment="1" applyProtection="1">
      <alignment horizontal="left" vertical="top" wrapText="1"/>
      <protection hidden="1"/>
    </xf>
    <xf numFmtId="0" fontId="38" fillId="18" borderId="21" xfId="2" applyFont="1" applyFill="1" applyBorder="1" applyAlignment="1" applyProtection="1">
      <alignment horizontal="left" vertical="top" wrapText="1"/>
      <protection hidden="1"/>
    </xf>
    <xf numFmtId="0" fontId="38" fillId="18" borderId="3" xfId="2" applyFont="1" applyFill="1" applyBorder="1" applyAlignment="1" applyProtection="1">
      <alignment horizontal="left" vertical="top" wrapText="1"/>
      <protection hidden="1"/>
    </xf>
    <xf numFmtId="0" fontId="38" fillId="18" borderId="13" xfId="2" applyFont="1" applyFill="1" applyBorder="1" applyAlignment="1" applyProtection="1">
      <alignment horizontal="left" vertical="top" wrapText="1"/>
      <protection hidden="1"/>
    </xf>
    <xf numFmtId="0" fontId="38" fillId="18" borderId="15" xfId="2" applyFont="1" applyFill="1" applyBorder="1" applyAlignment="1" applyProtection="1">
      <alignment horizontal="left" vertical="top" wrapText="1"/>
      <protection hidden="1"/>
    </xf>
    <xf numFmtId="0" fontId="38" fillId="18" borderId="14" xfId="2" applyFont="1" applyFill="1" applyBorder="1" applyAlignment="1" applyProtection="1">
      <alignment horizontal="left" vertical="top" wrapText="1"/>
      <protection hidden="1"/>
    </xf>
    <xf numFmtId="0" fontId="38" fillId="18" borderId="20" xfId="2" applyFont="1" applyFill="1" applyBorder="1" applyAlignment="1" applyProtection="1">
      <alignment horizontal="left" vertical="top" wrapText="1"/>
      <protection hidden="1"/>
    </xf>
    <xf numFmtId="0" fontId="38" fillId="18" borderId="0" xfId="2" applyFont="1" applyFill="1" applyAlignment="1" applyProtection="1">
      <alignment horizontal="left" vertical="top" wrapText="1"/>
      <protection hidden="1"/>
    </xf>
    <xf numFmtId="0" fontId="38" fillId="18" borderId="22" xfId="2" applyFont="1" applyFill="1" applyBorder="1" applyAlignment="1" applyProtection="1">
      <alignment horizontal="left" vertical="top" wrapText="1"/>
      <protection hidden="1"/>
    </xf>
    <xf numFmtId="0" fontId="38" fillId="18" borderId="17" xfId="2" applyFont="1" applyFill="1" applyBorder="1" applyAlignment="1" applyProtection="1">
      <alignment horizontal="left" vertical="top" wrapText="1"/>
      <protection hidden="1"/>
    </xf>
    <xf numFmtId="0" fontId="38" fillId="18" borderId="19" xfId="2" applyFont="1" applyFill="1" applyBorder="1" applyAlignment="1" applyProtection="1">
      <alignment horizontal="left" vertical="top" wrapText="1"/>
      <protection hidden="1"/>
    </xf>
    <xf numFmtId="0" fontId="38" fillId="18" borderId="18" xfId="2" applyFont="1" applyFill="1" applyBorder="1" applyAlignment="1" applyProtection="1">
      <alignment horizontal="left" vertical="top" wrapText="1"/>
      <protection hidden="1"/>
    </xf>
    <xf numFmtId="0" fontId="26" fillId="2" borderId="16" xfId="2" applyFont="1" applyFill="1" applyBorder="1" applyAlignment="1" applyProtection="1">
      <alignment horizontal="center" vertical="top"/>
      <protection hidden="1"/>
    </xf>
    <xf numFmtId="0" fontId="26" fillId="2" borderId="21" xfId="2" applyFont="1" applyFill="1" applyBorder="1" applyAlignment="1" applyProtection="1">
      <alignment horizontal="center" vertical="top"/>
      <protection hidden="1"/>
    </xf>
    <xf numFmtId="0" fontId="26" fillId="2" borderId="3" xfId="2" applyFont="1" applyFill="1" applyBorder="1" applyAlignment="1" applyProtection="1">
      <alignment horizontal="center" vertical="top"/>
      <protection hidden="1"/>
    </xf>
    <xf numFmtId="0" fontId="37" fillId="18" borderId="21" xfId="2" applyFont="1" applyFill="1" applyBorder="1" applyAlignment="1" applyProtection="1">
      <alignment horizontal="left"/>
      <protection hidden="1"/>
    </xf>
    <xf numFmtId="0" fontId="38" fillId="18" borderId="16" xfId="2" applyFont="1" applyFill="1" applyBorder="1" applyAlignment="1" applyProtection="1">
      <alignment horizontal="left" vertical="top"/>
      <protection hidden="1"/>
    </xf>
    <xf numFmtId="0" fontId="38" fillId="18" borderId="21" xfId="2" applyFont="1" applyFill="1" applyBorder="1" applyAlignment="1" applyProtection="1">
      <alignment horizontal="left" vertical="top"/>
      <protection hidden="1"/>
    </xf>
    <xf numFmtId="0" fontId="38" fillId="18" borderId="3" xfId="2" applyFont="1" applyFill="1" applyBorder="1" applyAlignment="1" applyProtection="1">
      <alignment horizontal="left" vertical="top"/>
      <protection hidden="1"/>
    </xf>
    <xf numFmtId="0" fontId="37" fillId="18" borderId="19" xfId="2" applyFont="1" applyFill="1" applyBorder="1" applyAlignment="1" applyProtection="1">
      <alignment horizontal="left"/>
      <protection hidden="1"/>
    </xf>
    <xf numFmtId="0" fontId="8" fillId="0" borderId="14" xfId="0" applyFont="1" applyBorder="1" applyAlignment="1" applyProtection="1">
      <alignment vertical="top" wrapText="1"/>
      <protection hidden="1"/>
    </xf>
    <xf numFmtId="0" fontId="43" fillId="0" borderId="22" xfId="0" applyFont="1" applyBorder="1" applyAlignment="1" applyProtection="1">
      <alignment vertical="top" wrapText="1"/>
      <protection hidden="1"/>
    </xf>
    <xf numFmtId="0" fontId="43" fillId="0" borderId="18" xfId="0" applyFont="1" applyBorder="1" applyAlignment="1" applyProtection="1">
      <alignment vertical="top" wrapText="1"/>
      <protection hidden="1"/>
    </xf>
    <xf numFmtId="0" fontId="3" fillId="0" borderId="0" xfId="0" applyFont="1" applyAlignment="1" applyProtection="1">
      <alignment horizontal="center" vertical="center"/>
    </xf>
    <xf numFmtId="0" fontId="13" fillId="8" borderId="17" xfId="0" applyFont="1" applyFill="1" applyBorder="1" applyAlignment="1" applyProtection="1">
      <alignment horizontal="center" vertical="center" wrapText="1"/>
    </xf>
    <xf numFmtId="0" fontId="13" fillId="8" borderId="18" xfId="0" applyFont="1" applyFill="1" applyBorder="1" applyAlignment="1" applyProtection="1">
      <alignment horizontal="center" vertical="center" wrapText="1"/>
    </xf>
    <xf numFmtId="0" fontId="51" fillId="8" borderId="17" xfId="0" applyFont="1" applyFill="1" applyBorder="1" applyAlignment="1" applyProtection="1">
      <alignment horizontal="center" vertical="center" wrapText="1"/>
    </xf>
    <xf numFmtId="0" fontId="51" fillId="8" borderId="18" xfId="0" applyFont="1" applyFill="1" applyBorder="1" applyAlignment="1" applyProtection="1">
      <alignment horizontal="center" vertical="center" wrapText="1"/>
    </xf>
    <xf numFmtId="0" fontId="51" fillId="0" borderId="13" xfId="0" applyFont="1" applyFill="1" applyBorder="1" applyAlignment="1" applyProtection="1">
      <alignment horizontal="left" vertical="center" wrapText="1"/>
    </xf>
    <xf numFmtId="0" fontId="51" fillId="0" borderId="15" xfId="0" applyFont="1" applyFill="1" applyBorder="1" applyAlignment="1" applyProtection="1">
      <alignment horizontal="left" vertical="center" wrapText="1"/>
    </xf>
    <xf numFmtId="0" fontId="51" fillId="0" borderId="14" xfId="0" applyFont="1" applyFill="1" applyBorder="1" applyAlignment="1" applyProtection="1">
      <alignment horizontal="left" vertical="center" wrapText="1"/>
    </xf>
    <xf numFmtId="0" fontId="3" fillId="0" borderId="14" xfId="0" applyFont="1" applyBorder="1" applyAlignment="1" applyProtection="1">
      <alignment horizontal="left" vertical="top" textRotation="255" wrapText="1"/>
    </xf>
    <xf numFmtId="0" fontId="0" fillId="0" borderId="22" xfId="0" applyBorder="1" applyAlignment="1" applyProtection="1">
      <alignment horizontal="left" vertical="top" textRotation="255" wrapText="1"/>
    </xf>
    <xf numFmtId="0" fontId="0" fillId="0" borderId="18" xfId="0" applyBorder="1" applyAlignment="1" applyProtection="1">
      <alignment horizontal="left" vertical="top" textRotation="255" wrapText="1"/>
    </xf>
    <xf numFmtId="0" fontId="3" fillId="0" borderId="14" xfId="0" applyFont="1" applyBorder="1" applyAlignment="1" applyProtection="1">
      <alignment horizontal="left" vertical="top" wrapText="1"/>
    </xf>
    <xf numFmtId="0" fontId="0" fillId="0" borderId="22" xfId="0" applyBorder="1" applyAlignment="1" applyProtection="1">
      <alignment horizontal="left" vertical="top" wrapText="1"/>
    </xf>
    <xf numFmtId="0" fontId="0" fillId="0" borderId="18" xfId="0" applyBorder="1" applyAlignment="1" applyProtection="1">
      <alignment horizontal="left" vertical="top" wrapText="1"/>
    </xf>
    <xf numFmtId="0" fontId="26" fillId="14" borderId="14" xfId="0" applyFont="1" applyFill="1" applyBorder="1" applyAlignment="1" applyProtection="1">
      <alignment horizontal="center" vertical="center" wrapText="1" shrinkToFit="1"/>
    </xf>
    <xf numFmtId="0" fontId="26" fillId="14" borderId="22" xfId="0" applyFont="1" applyFill="1" applyBorder="1" applyAlignment="1" applyProtection="1">
      <alignment horizontal="center" vertical="center" wrapText="1" shrinkToFit="1"/>
    </xf>
    <xf numFmtId="0" fontId="26" fillId="14" borderId="18" xfId="0" applyFont="1" applyFill="1" applyBorder="1" applyAlignment="1" applyProtection="1">
      <alignment horizontal="center" vertical="center" wrapText="1" shrinkToFit="1"/>
    </xf>
    <xf numFmtId="0" fontId="3" fillId="0" borderId="13"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6" xfId="3" applyFont="1" applyBorder="1" applyAlignment="1" applyProtection="1">
      <alignment horizontal="left" vertical="center" wrapText="1"/>
    </xf>
    <xf numFmtId="0" fontId="3" fillId="0" borderId="3" xfId="3" applyFont="1" applyBorder="1" applyAlignment="1" applyProtection="1">
      <alignment horizontal="left" vertical="center" wrapText="1"/>
    </xf>
    <xf numFmtId="0" fontId="3" fillId="0" borderId="16" xfId="0" applyFont="1" applyBorder="1" applyAlignment="1" applyProtection="1">
      <alignment vertical="center" wrapText="1"/>
    </xf>
    <xf numFmtId="0" fontId="3" fillId="0" borderId="21" xfId="0" applyFont="1" applyBorder="1" applyAlignment="1" applyProtection="1">
      <alignment vertical="center" wrapText="1"/>
    </xf>
    <xf numFmtId="0" fontId="3" fillId="0" borderId="3" xfId="0" applyFont="1" applyBorder="1" applyAlignment="1" applyProtection="1">
      <alignmen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26" fillId="0" borderId="16" xfId="0" applyFont="1" applyBorder="1" applyAlignment="1" applyProtection="1">
      <alignment vertical="center" wrapText="1"/>
    </xf>
    <xf numFmtId="0" fontId="26" fillId="0" borderId="21" xfId="0" applyFont="1" applyBorder="1" applyAlignment="1" applyProtection="1">
      <alignment vertical="center" wrapText="1"/>
    </xf>
    <xf numFmtId="0" fontId="26" fillId="0" borderId="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19" xfId="0" applyFont="1" applyBorder="1" applyAlignment="1" applyProtection="1">
      <alignment vertical="center" wrapText="1"/>
    </xf>
    <xf numFmtId="0" fontId="3" fillId="0" borderId="18" xfId="0" applyFont="1" applyBorder="1" applyAlignment="1" applyProtection="1">
      <alignment vertical="center" wrapText="1"/>
    </xf>
    <xf numFmtId="0" fontId="26" fillId="17" borderId="14" xfId="0" applyFont="1" applyFill="1" applyBorder="1" applyAlignment="1" applyProtection="1">
      <alignment horizontal="center" vertical="center" wrapText="1"/>
    </xf>
    <xf numFmtId="0" fontId="26" fillId="17" borderId="22" xfId="0" applyFont="1" applyFill="1" applyBorder="1" applyAlignment="1" applyProtection="1">
      <alignment horizontal="center" vertical="center" wrapText="1"/>
    </xf>
    <xf numFmtId="0" fontId="26" fillId="17" borderId="18" xfId="0" applyFont="1" applyFill="1" applyBorder="1" applyAlignment="1" applyProtection="1">
      <alignment horizontal="center" vertical="center" wrapText="1"/>
    </xf>
    <xf numFmtId="0" fontId="3" fillId="0" borderId="8" xfId="0" applyFont="1" applyBorder="1" applyAlignment="1" applyProtection="1">
      <alignment vertical="center" wrapText="1"/>
    </xf>
    <xf numFmtId="0" fontId="3" fillId="0" borderId="8" xfId="0" applyFont="1" applyBorder="1" applyAlignment="1" applyProtection="1">
      <alignment vertical="center"/>
    </xf>
    <xf numFmtId="0" fontId="26" fillId="14" borderId="22" xfId="0" applyFont="1" applyFill="1" applyBorder="1" applyAlignment="1" applyProtection="1">
      <alignment horizontal="center" vertical="center" shrinkToFit="1"/>
    </xf>
    <xf numFmtId="0" fontId="26" fillId="14" borderId="18" xfId="0" applyFont="1" applyFill="1" applyBorder="1" applyAlignment="1" applyProtection="1">
      <alignment horizontal="center" vertical="center" shrinkToFit="1"/>
    </xf>
    <xf numFmtId="0" fontId="8" fillId="0" borderId="13"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3" xfId="0" applyFont="1" applyBorder="1" applyAlignment="1" applyProtection="1">
      <alignment vertical="center" wrapText="1"/>
    </xf>
    <xf numFmtId="0" fontId="12" fillId="0" borderId="16"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4" xfId="0" applyFont="1" applyBorder="1" applyAlignment="1" applyProtection="1">
      <alignment horizontal="center" vertical="top" textRotation="255" wrapText="1"/>
    </xf>
    <xf numFmtId="0" fontId="3" fillId="0" borderId="22" xfId="0" applyFont="1" applyBorder="1" applyAlignment="1" applyProtection="1">
      <alignment horizontal="center" vertical="top" textRotation="255" wrapText="1"/>
    </xf>
    <xf numFmtId="0" fontId="3" fillId="0" borderId="18" xfId="0" applyFont="1" applyBorder="1" applyAlignment="1" applyProtection="1">
      <alignment horizontal="center" vertical="top" textRotation="255" wrapText="1"/>
    </xf>
    <xf numFmtId="0" fontId="3" fillId="0" borderId="14" xfId="0" applyFont="1" applyBorder="1" applyAlignment="1" applyProtection="1">
      <alignment horizontal="center" vertical="top" wrapText="1"/>
    </xf>
    <xf numFmtId="0" fontId="3" fillId="0" borderId="22" xfId="0" applyFont="1" applyBorder="1" applyAlignment="1" applyProtection="1">
      <alignment horizontal="center" vertical="top" wrapText="1"/>
    </xf>
    <xf numFmtId="0" fontId="3" fillId="0" borderId="18" xfId="0" applyFont="1" applyBorder="1" applyAlignment="1" applyProtection="1">
      <alignment horizontal="center" vertical="top" wrapText="1"/>
    </xf>
    <xf numFmtId="0" fontId="3" fillId="0" borderId="22"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21"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0" fillId="0" borderId="22" xfId="0" applyBorder="1" applyAlignment="1" applyProtection="1">
      <alignment horizontal="left" vertical="top" textRotation="255"/>
    </xf>
    <xf numFmtId="0" fontId="0" fillId="0" borderId="18" xfId="0" applyBorder="1" applyAlignment="1" applyProtection="1">
      <alignment horizontal="left" vertical="top" textRotation="255"/>
    </xf>
    <xf numFmtId="0" fontId="0" fillId="0" borderId="22" xfId="0" applyBorder="1" applyAlignment="1" applyProtection="1">
      <alignment horizontal="left" vertical="top"/>
    </xf>
    <xf numFmtId="0" fontId="0" fillId="0" borderId="18" xfId="0" applyBorder="1" applyAlignment="1" applyProtection="1">
      <alignment horizontal="left" vertical="top"/>
    </xf>
    <xf numFmtId="0" fontId="81" fillId="15" borderId="13" xfId="0" applyFont="1" applyFill="1" applyBorder="1" applyAlignment="1" applyProtection="1">
      <alignment vertical="center" wrapText="1"/>
    </xf>
    <xf numFmtId="0" fontId="81" fillId="15" borderId="15" xfId="0" applyFont="1" applyFill="1" applyBorder="1" applyAlignment="1" applyProtection="1">
      <alignment vertical="center" wrapText="1"/>
    </xf>
    <xf numFmtId="0" fontId="81" fillId="15" borderId="14" xfId="0" applyFont="1" applyFill="1" applyBorder="1" applyAlignment="1" applyProtection="1">
      <alignment vertical="center" wrapText="1"/>
    </xf>
    <xf numFmtId="0" fontId="3" fillId="0" borderId="14" xfId="0" applyFont="1" applyBorder="1" applyAlignment="1" applyProtection="1">
      <alignment vertical="top" wrapText="1"/>
    </xf>
    <xf numFmtId="0" fontId="3" fillId="0" borderId="22" xfId="0" applyFont="1" applyBorder="1" applyAlignment="1" applyProtection="1">
      <alignment vertical="top" wrapText="1"/>
    </xf>
    <xf numFmtId="0" fontId="3" fillId="0" borderId="18" xfId="0" applyFont="1" applyBorder="1" applyAlignment="1" applyProtection="1">
      <alignment vertical="top" wrapText="1"/>
    </xf>
    <xf numFmtId="0" fontId="3" fillId="0" borderId="20" xfId="0" applyFont="1" applyBorder="1" applyAlignment="1" applyProtection="1">
      <alignment vertical="center" wrapText="1"/>
    </xf>
    <xf numFmtId="0" fontId="0" fillId="0" borderId="22" xfId="0" applyBorder="1" applyAlignment="1" applyProtection="1">
      <alignment vertical="top" textRotation="255" wrapText="1"/>
    </xf>
    <xf numFmtId="0" fontId="0" fillId="0" borderId="18" xfId="0" applyBorder="1" applyAlignment="1" applyProtection="1">
      <alignment vertical="top" textRotation="255" wrapText="1"/>
    </xf>
    <xf numFmtId="0" fontId="0" fillId="0" borderId="22" xfId="0" applyBorder="1" applyAlignment="1" applyProtection="1">
      <alignment vertical="top" wrapText="1"/>
    </xf>
    <xf numFmtId="0" fontId="0" fillId="0" borderId="18" xfId="0" applyBorder="1" applyAlignment="1" applyProtection="1">
      <alignment vertical="top" wrapText="1"/>
    </xf>
    <xf numFmtId="0" fontId="3" fillId="0" borderId="14" xfId="0" applyFont="1" applyBorder="1" applyAlignment="1" applyProtection="1">
      <alignment horizontal="left" vertical="top" textRotation="255" shrinkToFit="1"/>
    </xf>
    <xf numFmtId="0" fontId="0" fillId="0" borderId="18" xfId="0" applyBorder="1" applyAlignment="1" applyProtection="1">
      <alignment horizontal="left" vertical="top" textRotation="255" shrinkToFit="1"/>
    </xf>
    <xf numFmtId="0" fontId="0" fillId="0" borderId="3" xfId="0" applyBorder="1" applyAlignment="1" applyProtection="1">
      <alignment horizontal="left" vertical="center" wrapText="1"/>
    </xf>
    <xf numFmtId="0" fontId="3" fillId="0" borderId="0" xfId="0" applyFont="1" applyBorder="1" applyAlignment="1" applyProtection="1">
      <alignment vertical="center" wrapText="1"/>
    </xf>
    <xf numFmtId="0" fontId="3" fillId="0" borderId="22" xfId="0" applyFont="1" applyBorder="1" applyAlignment="1" applyProtection="1">
      <alignment vertical="center" wrapText="1"/>
    </xf>
    <xf numFmtId="0" fontId="81" fillId="15" borderId="16" xfId="0" applyFont="1" applyFill="1" applyBorder="1" applyAlignment="1" applyProtection="1">
      <alignment horizontal="left" vertical="center" wrapText="1"/>
    </xf>
    <xf numFmtId="0" fontId="81" fillId="15" borderId="21" xfId="0" applyFont="1" applyFill="1" applyBorder="1" applyAlignment="1" applyProtection="1">
      <alignment horizontal="left" vertical="center" wrapText="1"/>
    </xf>
    <xf numFmtId="0" fontId="81" fillId="15" borderId="3"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26" fillId="0" borderId="17" xfId="0" applyFont="1" applyBorder="1" applyAlignment="1" applyProtection="1">
      <alignment vertical="center" wrapText="1"/>
    </xf>
    <xf numFmtId="0" fontId="26" fillId="0" borderId="19" xfId="0" applyFont="1" applyBorder="1" applyAlignment="1" applyProtection="1">
      <alignment vertical="center" wrapText="1"/>
    </xf>
    <xf numFmtId="0" fontId="26" fillId="0" borderId="18" xfId="0" applyFont="1" applyBorder="1" applyAlignment="1" applyProtection="1">
      <alignment vertical="center" wrapText="1"/>
    </xf>
    <xf numFmtId="0" fontId="3" fillId="2" borderId="20"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3" fillId="2" borderId="1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43" fillId="0" borderId="3" xfId="0" applyFont="1" applyBorder="1" applyAlignment="1" applyProtection="1">
      <alignment vertical="center" wrapText="1"/>
    </xf>
    <xf numFmtId="0" fontId="3" fillId="2" borderId="0"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8" fillId="0" borderId="16" xfId="0" applyFont="1" applyBorder="1" applyAlignment="1" applyProtection="1">
      <alignment vertical="center" wrapText="1"/>
    </xf>
    <xf numFmtId="0" fontId="12" fillId="0" borderId="14" xfId="0" applyFont="1" applyBorder="1" applyAlignment="1" applyProtection="1">
      <alignment vertical="top" wrapText="1"/>
    </xf>
    <xf numFmtId="0" fontId="26" fillId="14" borderId="14"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8" xfId="0"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85" fillId="2" borderId="21" xfId="0" applyFont="1" applyFill="1" applyBorder="1" applyAlignment="1" applyProtection="1">
      <alignment horizontal="left" vertical="center" wrapText="1"/>
    </xf>
    <xf numFmtId="0" fontId="85" fillId="2" borderId="3" xfId="0" applyFont="1" applyFill="1" applyBorder="1" applyAlignment="1" applyProtection="1">
      <alignment horizontal="left" vertical="center" wrapText="1"/>
    </xf>
    <xf numFmtId="0" fontId="0" fillId="0" borderId="3" xfId="0" applyBorder="1" applyAlignment="1" applyProtection="1">
      <alignment vertical="center" wrapText="1"/>
    </xf>
    <xf numFmtId="0" fontId="12" fillId="2" borderId="13" xfId="0" applyFont="1" applyFill="1" applyBorder="1" applyAlignment="1" applyProtection="1">
      <alignment vertical="center" wrapText="1"/>
    </xf>
    <xf numFmtId="0" fontId="8" fillId="2" borderId="21"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26" fillId="0" borderId="15" xfId="0" applyFont="1" applyBorder="1" applyAlignment="1" applyProtection="1">
      <alignment vertical="center" wrapText="1"/>
    </xf>
    <xf numFmtId="0" fontId="43" fillId="0" borderId="14" xfId="0" applyFont="1" applyBorder="1" applyAlignment="1" applyProtection="1">
      <alignment vertical="center" wrapText="1"/>
    </xf>
    <xf numFmtId="0" fontId="12" fillId="2" borderId="38" xfId="0" applyFont="1" applyFill="1" applyBorder="1" applyAlignment="1" applyProtection="1">
      <alignment horizontal="left" vertical="center" wrapText="1"/>
    </xf>
    <xf numFmtId="0" fontId="85" fillId="2" borderId="39" xfId="0" applyFont="1" applyFill="1" applyBorder="1" applyAlignment="1" applyProtection="1">
      <alignment horizontal="left" vertical="center" wrapText="1"/>
    </xf>
    <xf numFmtId="0" fontId="85" fillId="2" borderId="40"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0" borderId="43" xfId="0" applyFont="1" applyFill="1" applyBorder="1" applyAlignment="1" applyProtection="1">
      <alignment horizontal="left" vertical="center" wrapText="1"/>
    </xf>
    <xf numFmtId="0" fontId="81" fillId="15" borderId="20" xfId="0" applyFont="1" applyFill="1" applyBorder="1" applyAlignment="1" applyProtection="1">
      <alignment horizontal="left" vertical="center" wrapText="1"/>
    </xf>
    <xf numFmtId="0" fontId="81" fillId="15" borderId="0" xfId="0" applyFont="1" applyFill="1" applyBorder="1" applyAlignment="1" applyProtection="1">
      <alignment horizontal="left" vertical="center" wrapText="1"/>
    </xf>
    <xf numFmtId="0" fontId="81" fillId="15" borderId="22"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1" fillId="0" borderId="46" xfId="0" applyFont="1" applyFill="1" applyBorder="1" applyAlignment="1" applyProtection="1">
      <alignment horizontal="left" vertical="center" wrapText="1"/>
    </xf>
    <xf numFmtId="0" fontId="12" fillId="0" borderId="22"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8" fillId="2" borderId="20" xfId="0" applyFont="1" applyFill="1" applyBorder="1" applyAlignment="1" applyProtection="1">
      <alignment horizontal="left" vertical="center" wrapText="1"/>
    </xf>
    <xf numFmtId="0" fontId="59" fillId="2" borderId="19" xfId="0" applyFont="1" applyFill="1" applyBorder="1" applyAlignment="1" applyProtection="1">
      <alignment horizontal="left" vertical="center" wrapText="1"/>
    </xf>
    <xf numFmtId="0" fontId="59" fillId="2" borderId="18"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59" fillId="0" borderId="3" xfId="0" applyFont="1" applyFill="1" applyBorder="1" applyAlignment="1" applyProtection="1">
      <alignment horizontal="left" vertical="center" wrapText="1"/>
    </xf>
    <xf numFmtId="0" fontId="11" fillId="0" borderId="16" xfId="0" applyFont="1" applyFill="1" applyBorder="1" applyAlignment="1" applyProtection="1">
      <alignment vertical="center" wrapText="1"/>
    </xf>
    <xf numFmtId="0" fontId="76" fillId="0" borderId="3" xfId="0" applyFont="1" applyFill="1" applyBorder="1" applyAlignment="1" applyProtection="1">
      <alignment vertical="center" wrapText="1"/>
    </xf>
    <xf numFmtId="0" fontId="0" fillId="0" borderId="22" xfId="0" applyBorder="1" applyAlignment="1" applyProtection="1">
      <alignment textRotation="255" wrapText="1"/>
    </xf>
    <xf numFmtId="0" fontId="0" fillId="0" borderId="18" xfId="0" applyBorder="1" applyAlignment="1" applyProtection="1">
      <alignment textRotation="255" wrapText="1"/>
    </xf>
    <xf numFmtId="0" fontId="0" fillId="0" borderId="22" xfId="0" applyBorder="1" applyAlignment="1" applyProtection="1">
      <alignment wrapText="1"/>
    </xf>
    <xf numFmtId="0" fontId="0" fillId="0" borderId="18" xfId="0" applyBorder="1" applyAlignment="1" applyProtection="1">
      <alignment wrapText="1"/>
    </xf>
    <xf numFmtId="0" fontId="3" fillId="5" borderId="13" xfId="0" applyFont="1" applyFill="1" applyBorder="1" applyAlignment="1" applyProtection="1">
      <alignment vertical="center" wrapText="1"/>
    </xf>
    <xf numFmtId="0" fontId="0" fillId="5" borderId="15" xfId="0" applyFill="1" applyBorder="1" applyAlignment="1" applyProtection="1">
      <alignment vertical="center" wrapText="1"/>
    </xf>
    <xf numFmtId="0" fontId="0" fillId="5" borderId="14" xfId="0" applyFill="1" applyBorder="1" applyAlignment="1" applyProtection="1">
      <alignment vertical="center" wrapText="1"/>
    </xf>
    <xf numFmtId="0" fontId="12" fillId="0" borderId="16"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8" fillId="2" borderId="3" xfId="2" applyFont="1" applyFill="1" applyBorder="1" applyAlignment="1" applyProtection="1">
      <alignment horizontal="center" vertical="center"/>
    </xf>
    <xf numFmtId="0" fontId="8" fillId="2" borderId="2" xfId="2" applyFont="1" applyFill="1" applyBorder="1" applyAlignment="1" applyProtection="1">
      <alignment horizontal="center" vertical="center"/>
    </xf>
    <xf numFmtId="0" fontId="38" fillId="18" borderId="16" xfId="2" applyFont="1" applyFill="1" applyBorder="1" applyAlignment="1" applyProtection="1">
      <alignment horizontal="left" vertical="top" wrapText="1"/>
    </xf>
    <xf numFmtId="0" fontId="38" fillId="18" borderId="21" xfId="2" applyFont="1" applyFill="1" applyBorder="1" applyAlignment="1" applyProtection="1">
      <alignment horizontal="left" vertical="top" wrapText="1"/>
    </xf>
    <xf numFmtId="0" fontId="38" fillId="18" borderId="3" xfId="2" applyFont="1" applyFill="1" applyBorder="1" applyAlignment="1" applyProtection="1">
      <alignment horizontal="left" vertical="top" wrapText="1"/>
    </xf>
    <xf numFmtId="0" fontId="37" fillId="18" borderId="19" xfId="2" applyFont="1" applyFill="1" applyBorder="1" applyAlignment="1" applyProtection="1">
      <alignment horizontal="left"/>
    </xf>
    <xf numFmtId="0" fontId="26" fillId="2" borderId="16" xfId="2" applyFont="1" applyFill="1" applyBorder="1" applyAlignment="1" applyProtection="1">
      <alignment horizontal="center" vertical="top"/>
    </xf>
    <xf numFmtId="0" fontId="26" fillId="2" borderId="21" xfId="2" applyFont="1" applyFill="1" applyBorder="1" applyAlignment="1" applyProtection="1">
      <alignment horizontal="center" vertical="top"/>
    </xf>
    <xf numFmtId="0" fontId="26" fillId="2" borderId="3" xfId="2" applyFont="1" applyFill="1" applyBorder="1" applyAlignment="1" applyProtection="1">
      <alignment horizontal="center" vertical="top"/>
    </xf>
    <xf numFmtId="0" fontId="38" fillId="18" borderId="13" xfId="2" applyFont="1" applyFill="1" applyBorder="1" applyAlignment="1" applyProtection="1">
      <alignment horizontal="left" vertical="top" wrapText="1"/>
    </xf>
    <xf numFmtId="0" fontId="38" fillId="18" borderId="15" xfId="2" applyFont="1" applyFill="1" applyBorder="1" applyAlignment="1" applyProtection="1">
      <alignment horizontal="left" vertical="top" wrapText="1"/>
    </xf>
    <xf numFmtId="0" fontId="38" fillId="18" borderId="14" xfId="2" applyFont="1" applyFill="1" applyBorder="1" applyAlignment="1" applyProtection="1">
      <alignment horizontal="left" vertical="top" wrapText="1"/>
    </xf>
    <xf numFmtId="0" fontId="38" fillId="18" borderId="20" xfId="2" applyFont="1" applyFill="1" applyBorder="1" applyAlignment="1" applyProtection="1">
      <alignment horizontal="left" vertical="top" wrapText="1"/>
    </xf>
    <xf numFmtId="0" fontId="38" fillId="18" borderId="0" xfId="2" applyFont="1" applyFill="1" applyBorder="1" applyAlignment="1" applyProtection="1">
      <alignment horizontal="left" vertical="top" wrapText="1"/>
    </xf>
    <xf numFmtId="0" fontId="38" fillId="18" borderId="22" xfId="2" applyFont="1" applyFill="1" applyBorder="1" applyAlignment="1" applyProtection="1">
      <alignment horizontal="left" vertical="top" wrapText="1"/>
    </xf>
    <xf numFmtId="0" fontId="38" fillId="18" borderId="17" xfId="2" applyFont="1" applyFill="1" applyBorder="1" applyAlignment="1" applyProtection="1">
      <alignment horizontal="left" vertical="top" wrapText="1"/>
    </xf>
    <xf numFmtId="0" fontId="38" fillId="18" borderId="19" xfId="2" applyFont="1" applyFill="1" applyBorder="1" applyAlignment="1" applyProtection="1">
      <alignment horizontal="left" vertical="top" wrapText="1"/>
    </xf>
    <xf numFmtId="0" fontId="38" fillId="18" borderId="18" xfId="2" applyFont="1" applyFill="1" applyBorder="1" applyAlignment="1" applyProtection="1">
      <alignment horizontal="left" vertical="top" wrapText="1"/>
    </xf>
    <xf numFmtId="0" fontId="38" fillId="18" borderId="16" xfId="2" applyFont="1" applyFill="1" applyBorder="1" applyAlignment="1" applyProtection="1">
      <alignment horizontal="left" vertical="top"/>
    </xf>
    <xf numFmtId="0" fontId="38" fillId="18" borderId="21" xfId="2" applyFont="1" applyFill="1" applyBorder="1" applyAlignment="1" applyProtection="1">
      <alignment horizontal="left" vertical="top"/>
    </xf>
    <xf numFmtId="0" fontId="38" fillId="18" borderId="3" xfId="2" applyFont="1" applyFill="1" applyBorder="1" applyAlignment="1" applyProtection="1">
      <alignment horizontal="left" vertical="top"/>
    </xf>
    <xf numFmtId="0" fontId="37" fillId="18" borderId="21" xfId="2" applyFont="1" applyFill="1" applyBorder="1" applyAlignment="1" applyProtection="1">
      <alignment horizontal="left"/>
    </xf>
  </cellXfs>
  <cellStyles count="7">
    <cellStyle name="ハイパーリンク" xfId="4" builtinId="8"/>
    <cellStyle name="標準" xfId="0" builtinId="0"/>
    <cellStyle name="標準 2" xfId="6"/>
    <cellStyle name="標準 2 2" xfId="2"/>
    <cellStyle name="標準 3" xfId="3"/>
    <cellStyle name="標準 4" xfId="5"/>
    <cellStyle name="標準 5" xfId="1"/>
  </cellStyles>
  <dxfs count="108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ont>
        <b/>
        <i val="0"/>
        <strike val="0"/>
        <color theme="5" tint="-0.499984740745262"/>
      </font>
      <fill>
        <patternFill>
          <bgColor theme="0"/>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theme="5" tint="-0.499984740745262"/>
      </font>
      <fill>
        <patternFill>
          <bgColor theme="0"/>
        </patternFill>
      </fill>
    </dxf>
    <dxf>
      <fill>
        <patternFill>
          <bgColor theme="0" tint="-0.1499679555650502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ont>
        <b/>
        <i val="0"/>
        <strike val="0"/>
        <color theme="5" tint="-0.499984740745262"/>
      </font>
      <fill>
        <patternFill>
          <bgColor theme="0"/>
        </patternFill>
      </fill>
    </dxf>
    <dxf>
      <fill>
        <patternFill>
          <bgColor theme="0" tint="-0.1499679555650502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ont>
        <b/>
        <i val="0"/>
        <strike val="0"/>
        <color theme="5" tint="-0.499984740745262"/>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theme="5" tint="-0.499984740745262"/>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fill>
        <patternFill>
          <bgColor theme="7" tint="0.79998168889431442"/>
        </patternFill>
      </fill>
    </dxf>
    <dxf>
      <fill>
        <patternFill>
          <bgColor rgb="FFFFFF00"/>
        </patternFill>
      </fill>
    </dxf>
    <dxf>
      <fill>
        <patternFill>
          <bgColor rgb="FFFFCCFF"/>
        </patternFill>
      </fill>
      <border>
        <left style="thin">
          <color rgb="FFFF0000"/>
        </left>
        <right style="thin">
          <color rgb="FFFF0000"/>
        </right>
        <top style="thin">
          <color rgb="FFFF0000"/>
        </top>
        <bottom style="thin">
          <color rgb="FFFF0000"/>
        </bottom>
        <vertical/>
        <horizontal/>
      </border>
    </dxf>
    <dxf>
      <fill>
        <patternFill>
          <bgColor rgb="FFFFCCFF"/>
        </patternFill>
      </fill>
      <border>
        <left style="thin">
          <color rgb="FFFF0000"/>
        </left>
        <right style="thin">
          <color rgb="FFFF0000"/>
        </right>
        <top style="thin">
          <color rgb="FFFF0000"/>
        </top>
        <bottom style="thin">
          <color rgb="FFFF0000"/>
        </bottom>
        <vertical/>
        <horizontal/>
      </border>
    </dxf>
    <dxf>
      <fill>
        <patternFill>
          <bgColor rgb="FFFFCCFF"/>
        </patternFill>
      </fill>
      <border>
        <left style="thin">
          <color rgb="FFFF0000"/>
        </left>
        <right style="thin">
          <color rgb="FFFF0000"/>
        </right>
        <top style="thin">
          <color rgb="FFFF0000"/>
        </top>
        <bottom style="thin">
          <color rgb="FFFF0000"/>
        </bottom>
        <vertical/>
        <horizontal/>
      </border>
    </dxf>
    <dxf>
      <font>
        <b/>
        <i val="0"/>
        <strike val="0"/>
        <color theme="5" tint="-0.499984740745262"/>
      </font>
      <fill>
        <patternFill>
          <bgColor theme="0"/>
        </patternFill>
      </fill>
    </dxf>
    <dxf>
      <font>
        <b/>
        <i val="0"/>
        <color rgb="FFFF0000"/>
      </font>
      <fill>
        <patternFill>
          <bgColor theme="7" tint="0.79998168889431442"/>
        </patternFill>
      </fill>
    </dxf>
    <dxf>
      <fill>
        <patternFill>
          <bgColor rgb="FFFFFF00"/>
        </patternFill>
      </fill>
    </dxf>
    <dxf>
      <font>
        <b/>
        <i val="0"/>
        <strike val="0"/>
        <color theme="5" tint="-0.499984740745262"/>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rgb="FFFFCCFF"/>
        </patternFill>
      </fill>
      <border>
        <left style="thin">
          <color rgb="FFFF0000"/>
        </left>
        <right style="thin">
          <color rgb="FFFF0000"/>
        </right>
        <top style="thin">
          <color rgb="FFFF0000"/>
        </top>
        <bottom style="thin">
          <color rgb="FFFF0000"/>
        </bottom>
        <vertical/>
        <horizontal/>
      </border>
    </dxf>
    <dxf>
      <fill>
        <patternFill>
          <bgColor rgb="FFFFCCFF"/>
        </patternFill>
      </fill>
      <border>
        <left style="thin">
          <color rgb="FFFF0000"/>
        </left>
        <right style="thin">
          <color rgb="FFFF0000"/>
        </right>
        <top style="thin">
          <color rgb="FFFF0000"/>
        </top>
        <bottom style="thin">
          <color rgb="FFFF0000"/>
        </bottom>
        <vertical/>
        <horizontal/>
      </border>
    </dxf>
    <dxf>
      <font>
        <color theme="0" tint="-0.24994659260841701"/>
      </font>
    </dxf>
    <dxf>
      <fill>
        <patternFill>
          <bgColor rgb="FFFFCCFF"/>
        </patternFill>
      </fill>
      <border>
        <left style="thin">
          <color rgb="FFFF0000"/>
        </left>
        <right style="thin">
          <color rgb="FFFF0000"/>
        </right>
        <top style="thin">
          <color rgb="FFFF0000"/>
        </top>
        <bottom style="thin">
          <color rgb="FFFF0000"/>
        </bottom>
        <vertical/>
        <horizontal/>
      </border>
    </dxf>
    <dxf>
      <font>
        <color theme="0"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theme="5" tint="-0.499984740745262"/>
      </font>
      <fill>
        <patternFill>
          <bgColor theme="0"/>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C00000"/>
      </font>
      <fill>
        <patternFill>
          <bgColor rgb="FFFFE1E1"/>
        </patternFill>
      </fill>
    </dxf>
    <dxf>
      <font>
        <b/>
        <i val="0"/>
        <strike val="0"/>
        <color rgb="FFC00000"/>
      </font>
      <fill>
        <patternFill>
          <bgColor rgb="FFFFE1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fill>
        <patternFill>
          <bgColor theme="7" tint="0.79998168889431442"/>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color rgb="FF0000CC"/>
      <color rgb="FF3333FF"/>
      <color rgb="FFFFCCFF"/>
      <color rgb="FFFFFFCC"/>
      <color rgb="FFFF99FF"/>
      <color rgb="FFFFE1E1"/>
      <color rgb="FFFFFF99"/>
      <color rgb="FF66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37</xdr:col>
      <xdr:colOff>25400</xdr:colOff>
      <xdr:row>2</xdr:row>
      <xdr:rowOff>53182</xdr:rowOff>
    </xdr:from>
    <xdr:to>
      <xdr:col>38</xdr:col>
      <xdr:colOff>2870306</xdr:colOff>
      <xdr:row>6</xdr:row>
      <xdr:rowOff>184150</xdr:rowOff>
    </xdr:to>
    <xdr:sp macro="" textlink="">
      <xdr:nvSpPr>
        <xdr:cNvPr id="2" name="四角形吹き出し 1">
          <a:extLst>
            <a:ext uri="{FF2B5EF4-FFF2-40B4-BE49-F238E27FC236}">
              <a16:creationId xmlns:a16="http://schemas.microsoft.com/office/drawing/2014/main" id="{00000000-0008-0000-0200-000004000000}"/>
            </a:ext>
          </a:extLst>
        </xdr:cNvPr>
        <xdr:cNvSpPr/>
      </xdr:nvSpPr>
      <xdr:spPr>
        <a:xfrm>
          <a:off x="4460240" y="738982"/>
          <a:ext cx="3043026" cy="1350168"/>
        </a:xfrm>
        <a:prstGeom prst="wedgeRectCallout">
          <a:avLst>
            <a:gd name="adj1" fmla="val 95568"/>
            <a:gd name="adj2" fmla="val 107921"/>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基本項目は「はい」「いいえ」「対象外」、応用項目は改善取組み等の有無に応じて</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はい</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いいえ</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対象外</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をプルダウンから選択し回答してください。</a:t>
          </a: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38</xdr:col>
      <xdr:colOff>2946400</xdr:colOff>
      <xdr:row>2</xdr:row>
      <xdr:rowOff>42068</xdr:rowOff>
    </xdr:from>
    <xdr:to>
      <xdr:col>53</xdr:col>
      <xdr:colOff>2217737</xdr:colOff>
      <xdr:row>6</xdr:row>
      <xdr:rowOff>215900</xdr:rowOff>
    </xdr:to>
    <xdr:sp macro="" textlink="">
      <xdr:nvSpPr>
        <xdr:cNvPr id="3" name="四角形吹き出し 2">
          <a:extLst>
            <a:ext uri="{FF2B5EF4-FFF2-40B4-BE49-F238E27FC236}">
              <a16:creationId xmlns:a16="http://schemas.microsoft.com/office/drawing/2014/main" id="{00000000-0008-0000-0200-000005000000}"/>
            </a:ext>
          </a:extLst>
        </xdr:cNvPr>
        <xdr:cNvSpPr/>
      </xdr:nvSpPr>
      <xdr:spPr>
        <a:xfrm>
          <a:off x="7579360" y="727868"/>
          <a:ext cx="5306377" cy="1393032"/>
        </a:xfrm>
        <a:prstGeom prst="wedgeRectCallout">
          <a:avLst>
            <a:gd name="adj1" fmla="val 39137"/>
            <a:gd name="adj2" fmla="val 96433"/>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具体的な取組内容については、第三者が見てもわかるように「誰が・誰に・何を・いつ・どのように」といったことを明確にして記入ください。</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証跡資料のどこに記載されているのかがわかるよう記載箇所・条項番号・ページ数を必ず明記してください。</a:t>
          </a: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53</xdr:col>
      <xdr:colOff>2284074</xdr:colOff>
      <xdr:row>2</xdr:row>
      <xdr:rowOff>41274</xdr:rowOff>
    </xdr:from>
    <xdr:to>
      <xdr:col>54</xdr:col>
      <xdr:colOff>1924505</xdr:colOff>
      <xdr:row>6</xdr:row>
      <xdr:rowOff>197756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2952074" y="727074"/>
          <a:ext cx="3496151" cy="1375682"/>
        </a:xfrm>
        <a:prstGeom prst="wedgeRectCallout">
          <a:avLst>
            <a:gd name="adj1" fmla="val 13181"/>
            <a:gd name="adj2" fmla="val 94563"/>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別途提出の「提出資料一覧」（送付した証跡資料のリスト）の資料番号と証跡資料名称を省略せずにご記入ください。また、実際の資料として提出するファイル名と同一にしてください。</a:t>
          </a: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51</xdr:col>
      <xdr:colOff>63500</xdr:colOff>
      <xdr:row>10</xdr:row>
      <xdr:rowOff>64634</xdr:rowOff>
    </xdr:from>
    <xdr:to>
      <xdr:col>54</xdr:col>
      <xdr:colOff>1905000</xdr:colOff>
      <xdr:row>11</xdr:row>
      <xdr:rowOff>165100</xdr:rowOff>
    </xdr:to>
    <xdr:sp macro="" textlink="">
      <xdr:nvSpPr>
        <xdr:cNvPr id="5" name="テキスト ボックス 4"/>
        <xdr:cNvSpPr txBox="1"/>
      </xdr:nvSpPr>
      <xdr:spPr>
        <a:xfrm>
          <a:off x="8933180" y="3280274"/>
          <a:ext cx="7495540" cy="1304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Meiryo UI" panose="020B0604030504040204" pitchFamily="50" charset="-128"/>
              <a:ea typeface="Meiryo UI" panose="020B0604030504040204" pitchFamily="50" charset="-128"/>
            </a:rPr>
            <a:t>以下は記入例です。”●”は別途提出いただく「提出資料一覧」にて、貴社が指定する資料番号です。</a:t>
          </a:r>
        </a:p>
        <a:p>
          <a:r>
            <a:rPr kumimoji="1" lang="ja-JP" altLang="en-US" sz="1400">
              <a:solidFill>
                <a:schemeClr val="tx1"/>
              </a:solidFill>
              <a:latin typeface="Meiryo UI" panose="020B0604030504040204" pitchFamily="50" charset="-128"/>
              <a:ea typeface="Meiryo UI" panose="020B0604030504040204" pitchFamily="50" charset="-128"/>
            </a:rPr>
            <a:t>当評価申告シートの回答欄に入力する”●”と「提出資料一覧」の資料番号が一致するよう入力ください。</a:t>
          </a:r>
        </a:p>
        <a:p>
          <a:r>
            <a:rPr kumimoji="1" lang="ja-JP" altLang="en-US" sz="1400">
              <a:solidFill>
                <a:schemeClr val="tx1"/>
              </a:solidFill>
              <a:latin typeface="Meiryo UI" panose="020B0604030504040204" pitchFamily="50" charset="-128"/>
              <a:ea typeface="Meiryo UI" panose="020B0604030504040204" pitchFamily="50" charset="-128"/>
            </a:rPr>
            <a:t>各設問における詳細な達成条件、および必要な証跡資料は、「業務品質評価基準ガイドライン」を</a:t>
          </a:r>
          <a:endParaRPr kumimoji="1" lang="en-US" altLang="ja-JP" sz="1400">
            <a:solidFill>
              <a:schemeClr val="tx1"/>
            </a:solidFill>
            <a:latin typeface="Meiryo UI" panose="020B0604030504040204" pitchFamily="50" charset="-128"/>
            <a:ea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rPr>
            <a:t>よくご確認いただき、貴店の実態に即してご回答ください。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tabSelected="1" view="pageBreakPreview" zoomScale="90" zoomScaleNormal="100" zoomScaleSheetLayoutView="90" workbookViewId="0"/>
  </sheetViews>
  <sheetFormatPr defaultColWidth="9" defaultRowHeight="15.75"/>
  <cols>
    <col min="1" max="1" width="4" style="49" customWidth="1"/>
    <col min="2" max="2" width="3" style="49" customWidth="1"/>
    <col min="3" max="3" width="16.875" style="49" customWidth="1"/>
    <col min="4" max="4" width="3" style="49" customWidth="1"/>
    <col min="5" max="5" width="16.875" style="49" customWidth="1"/>
    <col min="6" max="6" width="3" style="49" customWidth="1"/>
    <col min="7" max="7" width="16.875" style="49" customWidth="1"/>
    <col min="8" max="8" width="3" style="49" customWidth="1"/>
    <col min="9" max="9" width="16.875" style="49" customWidth="1"/>
    <col min="10" max="12" width="3" style="49" customWidth="1"/>
    <col min="13" max="13" width="19.75" style="49" bestFit="1" customWidth="1"/>
    <col min="14" max="14" width="3" style="49" customWidth="1"/>
    <col min="15" max="16" width="16.875" style="49" customWidth="1"/>
    <col min="17" max="17" width="3" style="49" customWidth="1"/>
    <col min="18" max="16384" width="9" style="49"/>
  </cols>
  <sheetData>
    <row r="1" spans="1:2" ht="32.1" customHeight="1">
      <c r="A1" s="48" t="s">
        <v>2612</v>
      </c>
      <c r="B1" s="48"/>
    </row>
    <row r="2" spans="1:2" ht="32.1" customHeight="1">
      <c r="A2" s="50" t="s">
        <v>2615</v>
      </c>
      <c r="B2" s="50"/>
    </row>
    <row r="3" spans="1:2" ht="32.1" customHeight="1">
      <c r="A3" s="52" t="s">
        <v>2617</v>
      </c>
      <c r="B3" s="50"/>
    </row>
    <row r="4" spans="1:2" ht="32.1" customHeight="1">
      <c r="A4" s="49" t="s">
        <v>3787</v>
      </c>
    </row>
    <row r="5" spans="1:2" ht="32.1" customHeight="1">
      <c r="A5" s="49" t="s">
        <v>3788</v>
      </c>
    </row>
    <row r="6" spans="1:2" ht="32.1" customHeight="1">
      <c r="A6" s="49" t="s">
        <v>3789</v>
      </c>
    </row>
    <row r="7" spans="1:2" ht="32.1" customHeight="1">
      <c r="A7" s="49" t="s">
        <v>2616</v>
      </c>
    </row>
    <row r="8" spans="1:2" ht="32.1" customHeight="1">
      <c r="A8" s="49" t="s">
        <v>3786</v>
      </c>
    </row>
    <row r="9" spans="1:2" ht="32.1" customHeight="1">
      <c r="A9" s="49" t="s">
        <v>3790</v>
      </c>
    </row>
    <row r="10" spans="1:2" ht="32.1" customHeight="1">
      <c r="A10" s="49" t="s">
        <v>2614</v>
      </c>
    </row>
    <row r="11" spans="1:2" ht="32.1" customHeight="1">
      <c r="A11" s="50" t="s">
        <v>2613</v>
      </c>
      <c r="B11" s="50"/>
    </row>
    <row r="13" spans="1:2">
      <c r="A13" s="1029" t="s">
        <v>3801</v>
      </c>
      <c r="B13" s="51"/>
    </row>
  </sheetData>
  <sheetProtection password="DC6F" sheet="1" objects="1" scenarios="1" selectLockedCells="1"/>
  <phoneticPr fontId="2"/>
  <pageMargins left="0.19685039370078741" right="0.19685039370078741" top="0.39370078740157483" bottom="0" header="0" footer="0"/>
  <pageSetup paperSize="9"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482"/>
  <sheetViews>
    <sheetView showGridLines="0" view="pageBreakPreview" zoomScale="80" zoomScaleNormal="80" zoomScaleSheetLayoutView="80" workbookViewId="0">
      <pane xSplit="36" ySplit="10" topLeftCell="AK11" activePane="bottomRight" state="frozen"/>
      <selection activeCell="AA1" sqref="AA1"/>
      <selection pane="topRight" activeCell="AK1" sqref="AK1"/>
      <selection pane="bottomLeft" activeCell="AA11" sqref="AA11"/>
      <selection pane="bottomRight" activeCell="BB3" sqref="BB3"/>
    </sheetView>
  </sheetViews>
  <sheetFormatPr defaultColWidth="9" defaultRowHeight="19.5"/>
  <cols>
    <col min="1" max="6" width="9" style="2" hidden="1" customWidth="1"/>
    <col min="7" max="7" width="50.625" style="2" hidden="1" customWidth="1"/>
    <col min="8" max="8" width="12.5" style="2" hidden="1" customWidth="1"/>
    <col min="9" max="12" width="9" style="2" hidden="1" customWidth="1"/>
    <col min="13" max="13" width="12.5" style="2" hidden="1" customWidth="1"/>
    <col min="14" max="17" width="9" style="2" hidden="1" customWidth="1"/>
    <col min="18" max="19" width="12.5" style="2" hidden="1" customWidth="1"/>
    <col min="20" max="20" width="9" style="2" hidden="1" customWidth="1"/>
    <col min="21" max="21" width="12.5" style="2" hidden="1" customWidth="1"/>
    <col min="22" max="22" width="9" style="2" hidden="1" customWidth="1"/>
    <col min="23" max="23" width="25.625" style="2" hidden="1" customWidth="1"/>
    <col min="24" max="25" width="9" style="2" hidden="1" customWidth="1"/>
    <col min="26" max="26" width="12.5" style="2" hidden="1" customWidth="1"/>
    <col min="27" max="27" width="2.5" style="2" customWidth="1"/>
    <col min="28" max="28" width="5" style="2" customWidth="1"/>
    <col min="29" max="29" width="4.625" style="2" customWidth="1"/>
    <col min="30" max="30" width="9.5" style="2" customWidth="1"/>
    <col min="31" max="31" width="2.375" style="2" customWidth="1"/>
    <col min="32" max="32" width="9.5" style="2" customWidth="1"/>
    <col min="33" max="33" width="2.75" style="432" customWidth="1"/>
    <col min="34" max="34" width="5.75" style="2" customWidth="1"/>
    <col min="35" max="35" width="5.5" style="2" bestFit="1" customWidth="1"/>
    <col min="36" max="36" width="8.25" style="2" customWidth="1"/>
    <col min="37" max="38" width="2.625" style="2" customWidth="1"/>
    <col min="39" max="39" width="55.625" style="2" customWidth="1"/>
    <col min="40" max="41" width="9.5" style="2" hidden="1" customWidth="1"/>
    <col min="42" max="42" width="50.625" style="2" hidden="1" customWidth="1"/>
    <col min="43" max="43" width="9" style="2" hidden="1" customWidth="1"/>
    <col min="44" max="44" width="40.625" style="2" hidden="1" customWidth="1"/>
    <col min="45" max="45" width="20.625" style="2" hidden="1" customWidth="1"/>
    <col min="46" max="46" width="9" style="2" hidden="1" customWidth="1"/>
    <col min="47" max="47" width="50.625" style="2" hidden="1" customWidth="1" collapsed="1"/>
    <col min="48" max="51" width="7" style="2" hidden="1" customWidth="1"/>
    <col min="52" max="52" width="8" style="2" customWidth="1"/>
    <col min="53" max="53" width="15.625" style="2" customWidth="1"/>
    <col min="54" max="54" width="50.625" style="2" customWidth="1"/>
    <col min="55" max="55" width="25.625" style="2" customWidth="1"/>
    <col min="56" max="63" width="7" style="2" hidden="1" customWidth="1"/>
    <col min="64" max="64" width="8" style="2" hidden="1" customWidth="1"/>
    <col min="65" max="70" width="50.625" style="2" hidden="1" customWidth="1"/>
    <col min="71" max="71" width="22.25" style="2" hidden="1" customWidth="1" collapsed="1"/>
    <col min="72" max="72" width="33.5" style="2" hidden="1" customWidth="1"/>
    <col min="73" max="73" width="38.625" style="2" hidden="1" customWidth="1"/>
    <col min="74" max="75" width="11.5" style="2" hidden="1" customWidth="1"/>
    <col min="76" max="76" width="38" style="2" hidden="1" customWidth="1"/>
    <col min="77" max="77" width="20.125" style="2" hidden="1" customWidth="1"/>
    <col min="78" max="78" width="75.625" style="2" hidden="1" customWidth="1"/>
    <col min="79" max="79" width="8.25" style="2" hidden="1" customWidth="1"/>
    <col min="80" max="80" width="10.5" style="2" hidden="1" customWidth="1"/>
    <col min="81" max="81" width="11.875" style="2" hidden="1" customWidth="1"/>
    <col min="82" max="82" width="10" style="2" hidden="1" customWidth="1"/>
    <col min="83" max="16384" width="9" style="2"/>
  </cols>
  <sheetData>
    <row r="1" spans="1:82" ht="24" customHeight="1" thickBot="1">
      <c r="A1" s="17" t="s">
        <v>2606</v>
      </c>
      <c r="B1" s="18" t="s">
        <v>3230</v>
      </c>
      <c r="C1" s="17" t="s">
        <v>2606</v>
      </c>
      <c r="D1" s="17"/>
      <c r="E1" s="17"/>
      <c r="F1" s="17"/>
      <c r="G1" s="17"/>
      <c r="H1" s="17"/>
      <c r="I1" s="17"/>
      <c r="J1" s="17"/>
      <c r="K1" s="17"/>
      <c r="L1" s="17"/>
      <c r="M1" s="17"/>
      <c r="N1" s="17"/>
      <c r="O1" s="17"/>
      <c r="P1" s="15"/>
      <c r="Q1" s="15"/>
      <c r="R1" s="15"/>
      <c r="S1" s="15"/>
      <c r="T1" s="15"/>
      <c r="U1" s="15"/>
      <c r="V1" s="15"/>
      <c r="W1" s="15"/>
      <c r="X1" s="15"/>
      <c r="Y1" s="15"/>
      <c r="Z1" s="15" t="s">
        <v>2607</v>
      </c>
      <c r="AA1" s="446" t="s">
        <v>2009</v>
      </c>
      <c r="AB1" s="447" t="s">
        <v>2010</v>
      </c>
      <c r="AC1" s="447" t="s">
        <v>2631</v>
      </c>
      <c r="AD1" s="447" t="s">
        <v>2011</v>
      </c>
      <c r="AE1" s="446" t="s">
        <v>2632</v>
      </c>
      <c r="AF1" s="447" t="s">
        <v>2011</v>
      </c>
      <c r="AG1" s="448">
        <v>2.13</v>
      </c>
      <c r="AH1" s="449" t="s">
        <v>2012</v>
      </c>
      <c r="AI1" s="450" t="s">
        <v>2013</v>
      </c>
      <c r="AJ1" s="451">
        <v>7.63</v>
      </c>
      <c r="AK1" s="70">
        <v>2</v>
      </c>
      <c r="AL1" s="70">
        <v>2</v>
      </c>
      <c r="AM1" s="447" t="s">
        <v>2154</v>
      </c>
      <c r="AN1" s="22">
        <v>8.8800000000000008</v>
      </c>
      <c r="AO1" s="22">
        <v>8.8800000000000008</v>
      </c>
      <c r="AP1" s="65">
        <v>50</v>
      </c>
      <c r="AQ1" s="22">
        <v>8.3800000000000008</v>
      </c>
      <c r="AR1" s="65">
        <v>40</v>
      </c>
      <c r="AS1" s="65">
        <v>20</v>
      </c>
      <c r="AT1" s="22">
        <v>8.3800000000000008</v>
      </c>
      <c r="AU1" s="22">
        <v>50</v>
      </c>
      <c r="AV1" s="66" t="s">
        <v>2604</v>
      </c>
      <c r="AW1" s="66"/>
      <c r="AX1" s="66"/>
      <c r="AY1" s="66"/>
      <c r="AZ1" s="67">
        <v>7.38</v>
      </c>
      <c r="BA1" s="67">
        <v>15</v>
      </c>
      <c r="BB1" s="67">
        <v>50</v>
      </c>
      <c r="BC1" s="67">
        <v>25</v>
      </c>
      <c r="BD1" s="66" t="s">
        <v>2605</v>
      </c>
      <c r="BE1" s="66"/>
      <c r="BF1" s="66"/>
      <c r="BG1" s="66"/>
      <c r="BH1" s="66"/>
      <c r="BI1" s="66"/>
      <c r="BJ1" s="66"/>
      <c r="BK1" s="68"/>
      <c r="BL1" s="69" t="s">
        <v>2</v>
      </c>
      <c r="BM1" s="69" t="s">
        <v>2591</v>
      </c>
      <c r="BN1" s="70">
        <v>50</v>
      </c>
      <c r="BO1" s="70">
        <v>50</v>
      </c>
      <c r="BP1" s="70">
        <v>50</v>
      </c>
      <c r="BQ1" s="70">
        <v>50</v>
      </c>
      <c r="BR1" s="70">
        <v>50</v>
      </c>
      <c r="BS1" s="71"/>
      <c r="BT1" s="71"/>
      <c r="BU1" s="71"/>
      <c r="BV1" s="72"/>
      <c r="BW1" s="72"/>
      <c r="BX1" s="71" t="s">
        <v>1</v>
      </c>
      <c r="BY1" s="68"/>
      <c r="BZ1" s="68" t="s">
        <v>0</v>
      </c>
      <c r="CA1" s="68"/>
      <c r="CB1" s="68"/>
      <c r="CC1" s="68"/>
      <c r="CD1" s="68"/>
    </row>
    <row r="2" spans="1:82" ht="30.6" customHeight="1" thickTop="1">
      <c r="A2" s="14" t="s">
        <v>2142</v>
      </c>
      <c r="B2" s="16" t="s">
        <v>3229</v>
      </c>
      <c r="C2" s="12" t="s">
        <v>2143</v>
      </c>
      <c r="D2" s="12" t="s">
        <v>2144</v>
      </c>
      <c r="E2" s="12" t="s">
        <v>2145</v>
      </c>
      <c r="F2" s="12" t="s">
        <v>2146</v>
      </c>
      <c r="G2" s="12" t="str">
        <f ca="1">CONCATENATE("n年 AK･AL･AM＆改行
設問文 結合
[文字]@　列幅 ",CELL("width",AM2))</f>
        <v>n年 AK･AL･AM＆改行
設問文 結合
[文字]@　列幅 55</v>
      </c>
      <c r="H2" s="13" t="s">
        <v>2127</v>
      </c>
      <c r="I2" s="13" t="s">
        <v>2128</v>
      </c>
      <c r="J2" s="13" t="s">
        <v>2129</v>
      </c>
      <c r="K2" s="13" t="s">
        <v>2130</v>
      </c>
      <c r="L2" s="13" t="s">
        <v>2131</v>
      </c>
      <c r="M2" s="13" t="s">
        <v>2132</v>
      </c>
      <c r="N2" s="14" t="s">
        <v>2148</v>
      </c>
      <c r="O2" s="10" t="s">
        <v>2147</v>
      </c>
      <c r="P2" s="9"/>
      <c r="Q2" s="9"/>
      <c r="R2" s="10" t="s">
        <v>2133</v>
      </c>
      <c r="S2" s="10" t="s">
        <v>2134</v>
      </c>
      <c r="T2" s="10" t="s">
        <v>2135</v>
      </c>
      <c r="U2" s="10" t="s">
        <v>2136</v>
      </c>
      <c r="V2" s="10" t="s">
        <v>2137</v>
      </c>
      <c r="W2" s="10" t="s">
        <v>2138</v>
      </c>
      <c r="X2" s="10" t="s">
        <v>2139</v>
      </c>
      <c r="Y2" s="10" t="s">
        <v>2140</v>
      </c>
      <c r="Z2" s="10" t="s">
        <v>2141</v>
      </c>
      <c r="AA2" s="737" t="s">
        <v>3542</v>
      </c>
      <c r="AB2" s="73"/>
      <c r="AC2" s="73"/>
      <c r="AD2" s="73"/>
      <c r="AE2" s="73"/>
      <c r="AF2" s="73"/>
      <c r="AG2" s="73"/>
      <c r="AH2" s="73"/>
      <c r="AI2" s="73"/>
      <c r="AJ2" s="73"/>
      <c r="AK2" s="73"/>
      <c r="AL2" s="73"/>
      <c r="AM2" s="73"/>
      <c r="AN2" s="23"/>
      <c r="AO2" s="23"/>
      <c r="AP2" s="23"/>
      <c r="AQ2" s="23"/>
      <c r="AR2" s="23"/>
      <c r="AS2" s="23"/>
      <c r="AT2" s="23"/>
      <c r="AU2" s="23"/>
      <c r="AV2" s="74"/>
      <c r="AW2" s="75"/>
      <c r="AX2" s="75"/>
      <c r="AY2" s="75"/>
      <c r="AZ2" s="76"/>
      <c r="BA2" s="77"/>
      <c r="BB2" s="76"/>
      <c r="BC2" s="23"/>
      <c r="BD2" s="23"/>
      <c r="BE2" s="75"/>
      <c r="BF2" s="75"/>
      <c r="BG2" s="75"/>
      <c r="BH2" s="75"/>
      <c r="BI2" s="75"/>
      <c r="BJ2" s="75"/>
      <c r="BK2" s="75"/>
      <c r="BL2" s="78" t="s">
        <v>4</v>
      </c>
      <c r="BM2" s="79" t="s">
        <v>3460</v>
      </c>
      <c r="BN2" s="80"/>
      <c r="BO2" s="80"/>
      <c r="BP2" s="80"/>
      <c r="BQ2" s="80"/>
      <c r="BR2" s="80"/>
      <c r="BS2" s="81"/>
      <c r="BT2" s="81"/>
      <c r="BU2" s="81"/>
      <c r="BV2" s="80"/>
      <c r="BW2" s="80"/>
      <c r="BX2" s="82" t="s">
        <v>3</v>
      </c>
      <c r="BY2" s="75"/>
      <c r="BZ2" s="75"/>
      <c r="CA2" s="75"/>
      <c r="CB2" s="75"/>
      <c r="CD2" s="75"/>
    </row>
    <row r="3" spans="1:82">
      <c r="A3" s="3" t="str">
        <f>ASC($BB$5)</f>
        <v/>
      </c>
      <c r="B3" s="5" t="s">
        <v>2747</v>
      </c>
      <c r="C3" s="6"/>
      <c r="D3" s="6"/>
      <c r="E3" s="6"/>
      <c r="F3" s="6"/>
      <c r="G3" s="8"/>
      <c r="H3" s="6"/>
      <c r="I3" s="6"/>
      <c r="J3" s="6"/>
      <c r="K3" s="6"/>
      <c r="L3" s="6"/>
      <c r="M3" s="6"/>
      <c r="N3" s="3"/>
      <c r="O3" s="3"/>
      <c r="P3" s="6"/>
      <c r="Q3" s="6"/>
      <c r="R3" s="6"/>
      <c r="S3" s="6"/>
      <c r="T3" s="6"/>
      <c r="U3" s="6"/>
      <c r="V3" s="6"/>
      <c r="W3" s="6"/>
      <c r="X3" s="6"/>
      <c r="Y3" s="6"/>
      <c r="Z3" s="6"/>
      <c r="AA3" s="75"/>
      <c r="AB3" s="83"/>
      <c r="AC3" s="75"/>
      <c r="AD3" s="75"/>
      <c r="AE3" s="75"/>
      <c r="AF3" s="75"/>
      <c r="AG3" s="83"/>
      <c r="AH3" s="84"/>
      <c r="AI3" s="85"/>
      <c r="AJ3" s="23"/>
      <c r="AK3" s="23"/>
      <c r="AL3" s="23"/>
      <c r="AM3" s="23"/>
      <c r="AN3" s="23"/>
      <c r="AO3" s="23"/>
      <c r="AP3" s="23"/>
      <c r="AQ3" s="23"/>
      <c r="AR3" s="23"/>
      <c r="AS3" s="23"/>
      <c r="AT3" s="23"/>
      <c r="AU3" s="23"/>
      <c r="AV3" s="74"/>
      <c r="AW3" s="75"/>
      <c r="AX3" s="75"/>
      <c r="AY3" s="75"/>
      <c r="AZ3" s="86" t="s">
        <v>2623</v>
      </c>
      <c r="BA3" s="77"/>
      <c r="BB3" s="477"/>
      <c r="BC3" s="23"/>
      <c r="BD3" s="23"/>
      <c r="BE3" s="75"/>
      <c r="BF3" s="75"/>
      <c r="BG3" s="75"/>
      <c r="BH3" s="75"/>
      <c r="BI3" s="75"/>
      <c r="BJ3" s="75"/>
      <c r="BK3" s="75"/>
      <c r="BL3" s="87" t="s">
        <v>6</v>
      </c>
      <c r="BM3" s="88" t="s">
        <v>3457</v>
      </c>
      <c r="BN3" s="89"/>
      <c r="BO3" s="89"/>
      <c r="BP3" s="89"/>
      <c r="BQ3" s="89"/>
      <c r="BR3" s="89"/>
      <c r="BS3" s="90"/>
      <c r="BT3" s="90"/>
      <c r="BU3" s="90"/>
      <c r="BV3" s="23"/>
      <c r="BW3" s="23"/>
      <c r="BX3" s="90" t="s">
        <v>5</v>
      </c>
      <c r="BY3" s="75"/>
      <c r="BZ3" s="75"/>
      <c r="CA3" s="75"/>
      <c r="CB3" s="75"/>
      <c r="CD3" s="75"/>
    </row>
    <row r="4" spans="1:82" s="95" customFormat="1" ht="18.75">
      <c r="A4" s="3" t="str">
        <f t="shared" ref="A4:A67" si="0">ASC($BB$5)</f>
        <v/>
      </c>
      <c r="B4" s="5" t="s">
        <v>2748</v>
      </c>
      <c r="C4" s="7"/>
      <c r="D4" s="7"/>
      <c r="E4" s="7"/>
      <c r="F4" s="7"/>
      <c r="G4" s="7"/>
      <c r="H4" s="7"/>
      <c r="I4" s="7"/>
      <c r="J4" s="7"/>
      <c r="K4" s="7"/>
      <c r="L4" s="7"/>
      <c r="M4" s="7"/>
      <c r="N4" s="4"/>
      <c r="O4" s="4"/>
      <c r="P4" s="7"/>
      <c r="Q4" s="7"/>
      <c r="R4" s="7"/>
      <c r="S4" s="7"/>
      <c r="T4" s="7"/>
      <c r="U4" s="7"/>
      <c r="V4" s="7"/>
      <c r="W4" s="7"/>
      <c r="X4" s="7"/>
      <c r="Y4" s="7"/>
      <c r="Z4" s="7"/>
      <c r="AA4" s="75"/>
      <c r="AB4" s="83"/>
      <c r="AC4" s="75"/>
      <c r="AD4" s="75"/>
      <c r="AE4" s="75"/>
      <c r="AF4" s="75"/>
      <c r="AG4" s="83"/>
      <c r="AH4" s="84"/>
      <c r="AI4" s="85"/>
      <c r="AJ4" s="23"/>
      <c r="AK4" s="23"/>
      <c r="AL4" s="23"/>
      <c r="AM4" s="23"/>
      <c r="AN4" s="23"/>
      <c r="AO4" s="23"/>
      <c r="AP4" s="23"/>
      <c r="AQ4" s="23"/>
      <c r="AR4" s="23"/>
      <c r="AS4" s="23"/>
      <c r="AT4" s="23"/>
      <c r="AU4" s="23"/>
      <c r="AV4" s="23"/>
      <c r="AW4" s="23"/>
      <c r="AX4" s="23"/>
      <c r="AY4" s="23"/>
      <c r="AZ4" s="86"/>
      <c r="BA4" s="86"/>
      <c r="BB4" s="76"/>
      <c r="BC4" s="23"/>
      <c r="BD4" s="23"/>
      <c r="BE4" s="23"/>
      <c r="BF4" s="23"/>
      <c r="BG4" s="23"/>
      <c r="BH4" s="23"/>
      <c r="BI4" s="23"/>
      <c r="BJ4" s="23"/>
      <c r="BK4" s="23"/>
      <c r="BL4" s="87" t="s">
        <v>7</v>
      </c>
      <c r="BM4" s="88" t="s">
        <v>3461</v>
      </c>
      <c r="BN4" s="23"/>
      <c r="BO4" s="23"/>
      <c r="BP4" s="23"/>
      <c r="BQ4" s="23"/>
      <c r="BR4" s="23"/>
      <c r="BS4" s="91"/>
      <c r="BT4" s="91"/>
      <c r="BU4" s="91"/>
      <c r="BV4" s="92" t="s">
        <v>2601</v>
      </c>
      <c r="BW4" s="93"/>
      <c r="BX4" s="91"/>
      <c r="BY4" s="94"/>
      <c r="BZ4" s="75"/>
      <c r="CA4" s="75"/>
      <c r="CB4" s="75"/>
      <c r="CD4" s="75"/>
    </row>
    <row r="5" spans="1:82">
      <c r="A5" s="3" t="str">
        <f t="shared" si="0"/>
        <v/>
      </c>
      <c r="B5" s="5" t="s">
        <v>2749</v>
      </c>
      <c r="C5" s="6"/>
      <c r="D5" s="6"/>
      <c r="E5" s="6"/>
      <c r="F5" s="6"/>
      <c r="G5" s="6"/>
      <c r="H5" s="6"/>
      <c r="I5" s="6"/>
      <c r="J5" s="6"/>
      <c r="K5" s="6"/>
      <c r="L5" s="6"/>
      <c r="M5" s="6"/>
      <c r="N5" s="3"/>
      <c r="O5" s="3"/>
      <c r="P5" s="6"/>
      <c r="Q5" s="6"/>
      <c r="R5" s="6"/>
      <c r="S5" s="6"/>
      <c r="T5" s="6"/>
      <c r="U5" s="6"/>
      <c r="V5" s="6"/>
      <c r="W5" s="6"/>
      <c r="X5" s="6"/>
      <c r="Y5" s="6"/>
      <c r="Z5" s="6"/>
      <c r="AA5" s="75"/>
      <c r="AB5" s="83"/>
      <c r="AC5" s="75"/>
      <c r="AD5" s="75"/>
      <c r="AE5" s="75"/>
      <c r="AF5" s="75"/>
      <c r="AG5" s="83"/>
      <c r="AH5" s="84"/>
      <c r="AI5" s="85"/>
      <c r="AJ5" s="23"/>
      <c r="AK5" s="23"/>
      <c r="AL5" s="23"/>
      <c r="AM5" s="23"/>
      <c r="AN5" s="23"/>
      <c r="AO5" s="23"/>
      <c r="AP5" s="23"/>
      <c r="AQ5" s="23"/>
      <c r="AR5" s="23"/>
      <c r="AS5" s="23"/>
      <c r="AT5" s="23"/>
      <c r="AU5" s="23"/>
      <c r="AV5" s="23"/>
      <c r="AW5" s="23"/>
      <c r="AX5" s="23"/>
      <c r="AY5" s="23"/>
      <c r="AZ5" s="86" t="s">
        <v>2624</v>
      </c>
      <c r="BA5" s="77"/>
      <c r="BB5" s="477"/>
      <c r="BC5" s="23"/>
      <c r="BD5" s="23"/>
      <c r="BE5" s="23"/>
      <c r="BF5" s="23"/>
      <c r="BG5" s="23"/>
      <c r="BH5" s="23"/>
      <c r="BI5" s="23"/>
      <c r="BJ5" s="23"/>
      <c r="BK5" s="23"/>
      <c r="BL5" s="87" t="s">
        <v>8</v>
      </c>
      <c r="BM5" s="88" t="s">
        <v>3458</v>
      </c>
      <c r="BN5" s="23"/>
      <c r="BO5" s="23"/>
      <c r="BP5" s="23"/>
      <c r="BQ5" s="23"/>
      <c r="BR5" s="23"/>
      <c r="BS5" s="91"/>
      <c r="BT5" s="91"/>
      <c r="BU5" s="91"/>
      <c r="BV5" s="92" t="s">
        <v>2602</v>
      </c>
      <c r="BW5" s="93"/>
      <c r="BX5" s="91"/>
      <c r="BY5" s="75"/>
      <c r="BZ5" s="75"/>
      <c r="CA5" s="75"/>
      <c r="CB5" s="75"/>
      <c r="CD5" s="75"/>
    </row>
    <row r="6" spans="1:82" ht="20.25" thickBot="1">
      <c r="A6" s="3" t="str">
        <f t="shared" si="0"/>
        <v/>
      </c>
      <c r="B6" s="5" t="s">
        <v>2750</v>
      </c>
      <c r="C6" s="6"/>
      <c r="D6" s="6"/>
      <c r="E6" s="6"/>
      <c r="F6" s="6"/>
      <c r="G6" s="6"/>
      <c r="H6" s="6"/>
      <c r="I6" s="6"/>
      <c r="J6" s="6"/>
      <c r="K6" s="6"/>
      <c r="L6" s="6"/>
      <c r="M6" s="6"/>
      <c r="N6" s="3"/>
      <c r="O6" s="3"/>
      <c r="P6" s="6"/>
      <c r="Q6" s="6"/>
      <c r="R6" s="6"/>
      <c r="S6" s="6"/>
      <c r="T6" s="6"/>
      <c r="U6" s="6"/>
      <c r="V6" s="6"/>
      <c r="W6" s="6"/>
      <c r="X6" s="6"/>
      <c r="Y6" s="6"/>
      <c r="Z6" s="6"/>
      <c r="AA6" s="75"/>
      <c r="AB6" s="83"/>
      <c r="AC6" s="75"/>
      <c r="AD6" s="75"/>
      <c r="AE6" s="75"/>
      <c r="AF6" s="75"/>
      <c r="AG6" s="83"/>
      <c r="AH6" s="84"/>
      <c r="AI6" s="85"/>
      <c r="AJ6" s="23"/>
      <c r="AK6" s="23"/>
      <c r="AL6" s="23"/>
      <c r="AM6" s="23"/>
      <c r="AN6" s="23"/>
      <c r="AO6" s="23"/>
      <c r="AP6" s="23"/>
      <c r="AQ6" s="23"/>
      <c r="AR6" s="23"/>
      <c r="AS6" s="23"/>
      <c r="AT6" s="23"/>
      <c r="AU6" s="23"/>
      <c r="AV6" s="23"/>
      <c r="AW6" s="23"/>
      <c r="AX6" s="23"/>
      <c r="AY6" s="23"/>
      <c r="AZ6" s="76"/>
      <c r="BA6" s="86"/>
      <c r="BB6" s="96"/>
      <c r="BC6" s="23"/>
      <c r="BD6" s="23"/>
      <c r="BE6" s="23"/>
      <c r="BF6" s="23"/>
      <c r="BG6" s="23"/>
      <c r="BH6" s="23"/>
      <c r="BI6" s="23"/>
      <c r="BJ6" s="23"/>
      <c r="BK6" s="23"/>
      <c r="BL6" s="97" t="s">
        <v>9</v>
      </c>
      <c r="BM6" s="88" t="s">
        <v>3459</v>
      </c>
      <c r="BN6" s="23"/>
      <c r="BO6" s="23"/>
      <c r="BP6" s="23"/>
      <c r="BQ6" s="23"/>
      <c r="BR6" s="23"/>
      <c r="BS6" s="91"/>
      <c r="BT6" s="91"/>
      <c r="BU6" s="91"/>
      <c r="BV6" s="98" t="s">
        <v>2603</v>
      </c>
      <c r="BW6" s="99"/>
      <c r="BX6" s="91"/>
      <c r="BY6" s="75"/>
      <c r="BZ6" s="75"/>
      <c r="CA6" s="75"/>
      <c r="CB6" s="75"/>
      <c r="CD6" s="75"/>
    </row>
    <row r="7" spans="1:82" ht="20.25" thickTop="1">
      <c r="A7" s="3" t="str">
        <f t="shared" si="0"/>
        <v/>
      </c>
      <c r="B7" s="5" t="s">
        <v>2751</v>
      </c>
      <c r="C7" s="6"/>
      <c r="D7" s="6"/>
      <c r="E7" s="6"/>
      <c r="F7" s="6"/>
      <c r="G7" s="6"/>
      <c r="H7" s="6"/>
      <c r="I7" s="6"/>
      <c r="J7" s="6"/>
      <c r="K7" s="6"/>
      <c r="L7" s="6"/>
      <c r="M7" s="6"/>
      <c r="N7" s="3"/>
      <c r="O7" s="3"/>
      <c r="P7" s="6"/>
      <c r="Q7" s="6"/>
      <c r="R7" s="6"/>
      <c r="S7" s="6"/>
      <c r="T7" s="6"/>
      <c r="U7" s="6"/>
      <c r="V7" s="6"/>
      <c r="W7" s="6"/>
      <c r="X7" s="6"/>
      <c r="Y7" s="6"/>
      <c r="Z7" s="6"/>
      <c r="AA7" s="75"/>
      <c r="AB7" s="83"/>
      <c r="AC7" s="75"/>
      <c r="AD7" s="75"/>
      <c r="AE7" s="75"/>
      <c r="AF7" s="75"/>
      <c r="AG7" s="83"/>
      <c r="AH7" s="84"/>
      <c r="AI7" s="85"/>
      <c r="AJ7" s="100"/>
      <c r="AK7" s="23"/>
      <c r="AL7" s="23"/>
      <c r="AM7" s="23"/>
      <c r="AN7" s="23"/>
      <c r="AO7" s="23"/>
      <c r="AP7" s="23"/>
      <c r="AQ7" s="23"/>
      <c r="AR7" s="23"/>
      <c r="AS7" s="23"/>
      <c r="AT7" s="23"/>
      <c r="AU7" s="23"/>
      <c r="AV7" s="23"/>
      <c r="AW7" s="23"/>
      <c r="AX7" s="23"/>
      <c r="AY7" s="23"/>
      <c r="AZ7" s="86" t="s">
        <v>3537</v>
      </c>
      <c r="BA7" s="77"/>
      <c r="BB7" s="477"/>
      <c r="BC7" s="23"/>
      <c r="BD7" s="23"/>
      <c r="BE7" s="23"/>
      <c r="BF7" s="23"/>
      <c r="BG7" s="23"/>
      <c r="BH7" s="23"/>
      <c r="BI7" s="23"/>
      <c r="BJ7" s="23"/>
      <c r="BK7" s="23"/>
      <c r="BL7" s="101" t="s">
        <v>16</v>
      </c>
      <c r="BM7" s="102" t="s">
        <v>3512</v>
      </c>
      <c r="BN7" s="23"/>
      <c r="BO7" s="23"/>
      <c r="BP7" s="23"/>
      <c r="BQ7" s="23"/>
      <c r="BR7" s="23"/>
      <c r="BS7" s="23"/>
      <c r="BT7" s="23"/>
      <c r="BU7" s="23"/>
      <c r="BV7" s="103" t="s">
        <v>10</v>
      </c>
      <c r="BW7" s="104"/>
      <c r="BX7" s="23"/>
      <c r="BY7" s="75"/>
      <c r="BZ7" s="75"/>
      <c r="CA7" s="75"/>
      <c r="CB7" s="75"/>
      <c r="CD7" s="75"/>
    </row>
    <row r="8" spans="1:82" ht="7.15" customHeight="1">
      <c r="A8" s="3" t="str">
        <f t="shared" si="0"/>
        <v/>
      </c>
      <c r="B8" s="5" t="s">
        <v>2752</v>
      </c>
      <c r="C8" s="6"/>
      <c r="D8" s="6"/>
      <c r="E8" s="6"/>
      <c r="F8" s="6"/>
      <c r="G8" s="6"/>
      <c r="H8" s="6"/>
      <c r="I8" s="6"/>
      <c r="J8" s="6"/>
      <c r="K8" s="6"/>
      <c r="L8" s="6"/>
      <c r="M8" s="6"/>
      <c r="N8" s="3"/>
      <c r="O8" s="3"/>
      <c r="P8" s="6"/>
      <c r="Q8" s="6"/>
      <c r="R8" s="6"/>
      <c r="S8" s="6"/>
      <c r="T8" s="6"/>
      <c r="U8" s="6"/>
      <c r="V8" s="6"/>
      <c r="W8" s="6"/>
      <c r="X8" s="6"/>
      <c r="Y8" s="6"/>
      <c r="Z8" s="6"/>
      <c r="AA8" s="75"/>
      <c r="AB8" s="83"/>
      <c r="AC8" s="75"/>
      <c r="AD8" s="75"/>
      <c r="AE8" s="75"/>
      <c r="AF8" s="75"/>
      <c r="AG8" s="83"/>
      <c r="AH8" s="84"/>
      <c r="AI8" s="85"/>
      <c r="AJ8" s="24"/>
      <c r="AK8" s="24"/>
      <c r="AL8" s="24"/>
      <c r="AM8" s="24"/>
      <c r="AN8" s="24"/>
      <c r="AO8" s="24"/>
      <c r="AP8" s="24"/>
      <c r="AQ8" s="24"/>
      <c r="AR8" s="24"/>
      <c r="AS8" s="24"/>
      <c r="AT8" s="24"/>
      <c r="AU8" s="24"/>
      <c r="AV8" s="24"/>
      <c r="AW8" s="24"/>
      <c r="AX8" s="24"/>
      <c r="AY8" s="24"/>
      <c r="AZ8" s="105"/>
      <c r="BA8" s="106"/>
      <c r="BB8" s="105"/>
      <c r="BC8" s="23"/>
      <c r="BD8" s="23"/>
      <c r="BE8" s="23"/>
      <c r="BF8" s="23"/>
      <c r="BG8" s="23"/>
      <c r="BH8" s="23"/>
      <c r="BI8" s="23"/>
      <c r="BJ8" s="23"/>
      <c r="BK8" s="23"/>
      <c r="BL8" s="107"/>
      <c r="BM8" s="108"/>
      <c r="BN8" s="23"/>
      <c r="BO8" s="23"/>
      <c r="BP8" s="23"/>
      <c r="BQ8" s="23"/>
      <c r="BR8" s="23"/>
      <c r="BS8" s="1164"/>
      <c r="BT8" s="1164"/>
      <c r="BU8" s="76"/>
      <c r="BV8" s="23"/>
      <c r="BW8" s="23"/>
      <c r="BX8" s="76"/>
      <c r="BY8" s="75"/>
      <c r="BZ8" s="75"/>
      <c r="CA8" s="75"/>
      <c r="CB8" s="75"/>
      <c r="CD8" s="75"/>
    </row>
    <row r="9" spans="1:82" ht="19.5" customHeight="1">
      <c r="A9" s="3" t="str">
        <f t="shared" si="0"/>
        <v/>
      </c>
      <c r="B9" s="5" t="s">
        <v>2753</v>
      </c>
      <c r="C9" s="6"/>
      <c r="D9" s="6"/>
      <c r="E9" s="6"/>
      <c r="F9" s="6"/>
      <c r="G9" s="6"/>
      <c r="H9" s="6"/>
      <c r="I9" s="6"/>
      <c r="J9" s="6"/>
      <c r="K9" s="6"/>
      <c r="L9" s="6"/>
      <c r="M9" s="6"/>
      <c r="N9" s="3"/>
      <c r="O9" s="3"/>
      <c r="P9" s="6"/>
      <c r="Q9" s="6"/>
      <c r="R9" s="6"/>
      <c r="S9" s="6"/>
      <c r="T9" s="6"/>
      <c r="U9" s="6"/>
      <c r="V9" s="6"/>
      <c r="W9" s="6"/>
      <c r="X9" s="6"/>
      <c r="Y9" s="6"/>
      <c r="Z9" s="6"/>
      <c r="AA9" s="109"/>
      <c r="AB9" s="110"/>
      <c r="AC9" s="109"/>
      <c r="AD9" s="110"/>
      <c r="AE9" s="109"/>
      <c r="AF9" s="110"/>
      <c r="AG9" s="109"/>
      <c r="AH9" s="111"/>
      <c r="AI9" s="112"/>
      <c r="AJ9" s="113"/>
      <c r="AK9" s="112"/>
      <c r="AL9" s="114"/>
      <c r="AM9" s="114"/>
      <c r="AN9" s="25" t="s">
        <v>2015</v>
      </c>
      <c r="AO9" s="25" t="s">
        <v>2015</v>
      </c>
      <c r="AP9" s="115" t="s">
        <v>2014</v>
      </c>
      <c r="AQ9" s="25" t="s">
        <v>2015</v>
      </c>
      <c r="AR9" s="40" t="s">
        <v>2015</v>
      </c>
      <c r="AS9" s="40" t="s">
        <v>2015</v>
      </c>
      <c r="AT9" s="25" t="s">
        <v>2015</v>
      </c>
      <c r="AU9" s="40" t="s">
        <v>2015</v>
      </c>
      <c r="AV9" s="116" t="s">
        <v>2592</v>
      </c>
      <c r="AW9" s="117"/>
      <c r="AX9" s="117"/>
      <c r="AY9" s="118"/>
      <c r="AZ9" s="119" t="s">
        <v>2594</v>
      </c>
      <c r="BA9" s="120"/>
      <c r="BB9" s="121" t="s">
        <v>2595</v>
      </c>
      <c r="BC9" s="122" t="s">
        <v>2596</v>
      </c>
      <c r="BD9" s="123" t="s">
        <v>2584</v>
      </c>
      <c r="BE9" s="124" t="s">
        <v>2593</v>
      </c>
      <c r="BF9" s="125"/>
      <c r="BG9" s="125"/>
      <c r="BH9" s="125"/>
      <c r="BI9" s="125"/>
      <c r="BJ9" s="125"/>
      <c r="BK9" s="126"/>
      <c r="BL9" s="127"/>
      <c r="BM9" s="1030"/>
      <c r="BN9" s="131" t="s">
        <v>2626</v>
      </c>
      <c r="BO9" s="131" t="s">
        <v>2627</v>
      </c>
      <c r="BP9" s="131" t="s">
        <v>2628</v>
      </c>
      <c r="BQ9" s="131" t="s">
        <v>2629</v>
      </c>
      <c r="BR9" s="131" t="s">
        <v>2630</v>
      </c>
      <c r="BS9" s="1039" t="s">
        <v>2586</v>
      </c>
      <c r="BT9" s="128" t="s">
        <v>2587</v>
      </c>
      <c r="BU9" s="129" t="s">
        <v>2588</v>
      </c>
      <c r="BV9" s="130"/>
      <c r="BW9" s="130"/>
      <c r="BX9" s="738" t="s">
        <v>11</v>
      </c>
      <c r="BY9" s="132" t="s">
        <v>3456</v>
      </c>
      <c r="BZ9" s="131" t="s">
        <v>2126</v>
      </c>
      <c r="CA9" s="133" t="s">
        <v>2608</v>
      </c>
      <c r="CB9" s="134"/>
      <c r="CC9" s="135">
        <v>2023</v>
      </c>
      <c r="CD9" s="136">
        <v>2023</v>
      </c>
    </row>
    <row r="10" spans="1:82" ht="36" customHeight="1">
      <c r="A10" s="3" t="str">
        <f t="shared" si="0"/>
        <v/>
      </c>
      <c r="B10" s="5" t="s">
        <v>2754</v>
      </c>
      <c r="C10" s="6"/>
      <c r="D10" s="6"/>
      <c r="E10" s="6"/>
      <c r="F10" s="6"/>
      <c r="G10" s="6"/>
      <c r="H10" s="6"/>
      <c r="I10" s="6"/>
      <c r="J10" s="6"/>
      <c r="K10" s="6"/>
      <c r="L10" s="6"/>
      <c r="M10" s="6"/>
      <c r="N10" s="3"/>
      <c r="O10" s="3"/>
      <c r="P10" s="6"/>
      <c r="Q10" s="6"/>
      <c r="R10" s="6"/>
      <c r="S10" s="6"/>
      <c r="T10" s="6"/>
      <c r="U10" s="6"/>
      <c r="V10" s="6"/>
      <c r="W10" s="6"/>
      <c r="X10" s="6"/>
      <c r="Y10" s="6"/>
      <c r="Z10" s="6"/>
      <c r="AA10" s="1170" t="s">
        <v>2581</v>
      </c>
      <c r="AB10" s="1171"/>
      <c r="AC10" s="1168" t="s">
        <v>2580</v>
      </c>
      <c r="AD10" s="1169"/>
      <c r="AE10" s="1168" t="s">
        <v>2579</v>
      </c>
      <c r="AF10" s="1169"/>
      <c r="AG10" s="137"/>
      <c r="AH10" s="138" t="s">
        <v>2578</v>
      </c>
      <c r="AI10" s="139"/>
      <c r="AJ10" s="140" t="s">
        <v>2577</v>
      </c>
      <c r="AK10" s="141"/>
      <c r="AL10" s="142"/>
      <c r="AM10" s="143" t="s">
        <v>2582</v>
      </c>
      <c r="AN10" s="26" t="s">
        <v>2609</v>
      </c>
      <c r="AO10" s="26" t="s">
        <v>2016</v>
      </c>
      <c r="AP10" s="144" t="s">
        <v>18</v>
      </c>
      <c r="AQ10" s="34" t="s">
        <v>2600</v>
      </c>
      <c r="AR10" s="144" t="s">
        <v>2599</v>
      </c>
      <c r="AS10" s="144" t="s">
        <v>2598</v>
      </c>
      <c r="AT10" s="41" t="s">
        <v>2597</v>
      </c>
      <c r="AU10" s="42" t="s">
        <v>2610</v>
      </c>
      <c r="AV10" s="145"/>
      <c r="AW10" s="145"/>
      <c r="AX10" s="145"/>
      <c r="AY10" s="146"/>
      <c r="AZ10" s="441" t="s">
        <v>12</v>
      </c>
      <c r="BA10" s="442" t="s">
        <v>13</v>
      </c>
      <c r="BB10" s="443" t="s">
        <v>19</v>
      </c>
      <c r="BC10" s="443" t="s">
        <v>20</v>
      </c>
      <c r="BD10" s="147" t="s">
        <v>2583</v>
      </c>
      <c r="BE10" s="148"/>
      <c r="BF10" s="149"/>
      <c r="BG10" s="149"/>
      <c r="BH10" s="149"/>
      <c r="BI10" s="149"/>
      <c r="BJ10" s="149"/>
      <c r="BK10" s="150"/>
      <c r="BL10" s="151" t="s">
        <v>2584</v>
      </c>
      <c r="BM10" s="1031" t="s">
        <v>2585</v>
      </c>
      <c r="BN10" s="42"/>
      <c r="BO10" s="42"/>
      <c r="BP10" s="42"/>
      <c r="BQ10" s="42"/>
      <c r="BR10" s="42"/>
      <c r="BS10" s="152" t="s">
        <v>14</v>
      </c>
      <c r="BT10" s="152" t="s">
        <v>15</v>
      </c>
      <c r="BU10" s="153" t="s">
        <v>3474</v>
      </c>
      <c r="BV10" s="151" t="s">
        <v>2589</v>
      </c>
      <c r="BW10" s="151" t="s">
        <v>2590</v>
      </c>
      <c r="BX10" s="739"/>
      <c r="BY10" s="154" t="s">
        <v>3561</v>
      </c>
      <c r="BZ10" s="42"/>
      <c r="CA10" s="155" t="s">
        <v>2611</v>
      </c>
      <c r="CB10" s="156"/>
      <c r="CC10" s="157" t="s">
        <v>2723</v>
      </c>
      <c r="CD10" s="158" t="s">
        <v>17</v>
      </c>
    </row>
    <row r="11" spans="1:82" ht="108" customHeight="1">
      <c r="A11" s="3" t="str">
        <f t="shared" si="0"/>
        <v/>
      </c>
      <c r="B11" s="53" t="s">
        <v>2755</v>
      </c>
      <c r="C11" s="3" t="str">
        <f t="shared" ref="C11" si="1">CONCATENATE(AA11," ",AC11)</f>
        <v>――顧客本位の業務運営 ――顧客本位の業務運営</v>
      </c>
      <c r="D11" s="3" t="str">
        <f t="shared" ref="D11" si="2">AE11</f>
        <v>FD顧客本位の業務運営</v>
      </c>
      <c r="E11" s="3" t="str">
        <f>CONCATENATE(AG11," ",AI11)</f>
        <v>共通 0</v>
      </c>
      <c r="F11" s="3" t="str">
        <f>CONCATENATE(AI11," ",CHAR(10),AJ11)</f>
        <v xml:space="preserve">0 
</v>
      </c>
      <c r="G11" s="11" t="str">
        <f>CONCATENATE(AK11,CHAR(10),"＿ ",AL11,CHAR(10),"＿＿ ",AM11)</f>
        <v xml:space="preserve">代理店とその役員、従業者が携わる業務全般の遂行において、法令等を遵守し、誠実に「顧客本位の業務運営」を行っている
＿ 
＿＿ </v>
      </c>
      <c r="H11" s="21" t="str">
        <f t="shared" ref="H11" si="3">CONCATENATE("2023: ",AQ11,CHAR(10),"2024: ",AZ11)</f>
        <v>2023: 0
2024: 1.はい</v>
      </c>
      <c r="I11" s="21" t="str">
        <f>CONCATENATE("2023: ",AR11,CHAR(10),CHAR(10),"2024: ",BB11)</f>
        <v>2023: 0
2024: 入力不要</v>
      </c>
      <c r="J11" s="21" t="str">
        <f>CONCATENATE("2023: ",AS11,CHAR(10),CHAR(10),"2024: ",BC11)</f>
        <v>2023: 0
2024: 入力不要</v>
      </c>
      <c r="K11" s="21" t="str">
        <f>IF(BL11=0," ― ",BL11)</f>
        <v>▼選択</v>
      </c>
      <c r="L11" s="21" t="str">
        <f>IF(BL11=0," ― ",BM11)</f>
        <v>【ＦＤ「未達成」判定時のみ記載が必要】
・事務局MT日を　YYMMDD：　として書き出す
・「未達成」と判断するに至った所見・経緯を事実に基づき簡潔に記載する（併せて以下①②③を必ず記載）。
　①関連性の高い設問No.　
　②代理店の管理体制・態勢整備の状況等における問題点　
　③代理店へ伝達した事項、その他</v>
      </c>
      <c r="M11" s="464" t="str">
        <f>CONCATENATE(BV11,CHAR(10),BW11)</f>
        <v xml:space="preserve">
</v>
      </c>
      <c r="N11" s="3"/>
      <c r="O11" s="57" t="s">
        <v>2727</v>
      </c>
      <c r="P11" s="19" t="s">
        <v>2728</v>
      </c>
      <c r="Q11" s="19">
        <v>0</v>
      </c>
      <c r="R11" s="19"/>
      <c r="S11" s="19"/>
      <c r="T11" s="159"/>
      <c r="U11" s="160"/>
      <c r="V11" s="19"/>
      <c r="W11" s="161"/>
      <c r="X11" s="19"/>
      <c r="Y11" s="19"/>
      <c r="Z11" s="20"/>
      <c r="AA11" s="162" t="s">
        <v>2620</v>
      </c>
      <c r="AB11" s="475" t="s">
        <v>3564</v>
      </c>
      <c r="AC11" s="164" t="s">
        <v>2620</v>
      </c>
      <c r="AD11" s="476" t="s">
        <v>3565</v>
      </c>
      <c r="AE11" s="162" t="s">
        <v>2641</v>
      </c>
      <c r="AF11" s="474" t="s">
        <v>3565</v>
      </c>
      <c r="AG11" s="166" t="s">
        <v>3510</v>
      </c>
      <c r="AH11" s="167" t="s">
        <v>3511</v>
      </c>
      <c r="AI11" s="168">
        <v>0</v>
      </c>
      <c r="AJ11" s="169"/>
      <c r="AK11" s="1165" t="s">
        <v>3465</v>
      </c>
      <c r="AL11" s="1166"/>
      <c r="AM11" s="1167"/>
      <c r="AN11" s="60">
        <f t="shared" ref="AN11" si="4">R11</f>
        <v>0</v>
      </c>
      <c r="AO11" s="60">
        <f t="shared" ref="AO11" si="5">S11</f>
        <v>0</v>
      </c>
      <c r="AP11" s="170">
        <f t="shared" ref="AP11" si="6">T11</f>
        <v>0</v>
      </c>
      <c r="AQ11" s="58">
        <f t="shared" ref="AQ11" si="7">U11</f>
        <v>0</v>
      </c>
      <c r="AR11" s="171">
        <f t="shared" ref="AR11" si="8">V11</f>
        <v>0</v>
      </c>
      <c r="AS11" s="171">
        <f t="shared" ref="AS11" si="9">W11</f>
        <v>0</v>
      </c>
      <c r="AT11" s="59">
        <f t="shared" ref="AT11" si="10">X11</f>
        <v>0</v>
      </c>
      <c r="AU11" s="172"/>
      <c r="AV11" s="173"/>
      <c r="AW11" s="174" t="s">
        <v>41</v>
      </c>
      <c r="AX11" s="174"/>
      <c r="AY11" s="174"/>
      <c r="AZ11" s="175" t="s">
        <v>41</v>
      </c>
      <c r="BA11" s="455" t="s">
        <v>29</v>
      </c>
      <c r="BB11" s="456" t="s">
        <v>2618</v>
      </c>
      <c r="BC11" s="456" t="s">
        <v>2618</v>
      </c>
      <c r="BD11" s="440" t="str">
        <f>BL11</f>
        <v>▼選択</v>
      </c>
      <c r="BE11" s="177" t="str">
        <f>IF(AND(AC11=AV11,AV11="○",AZ11="1.はい"),"○","▼選択")</f>
        <v>▼選択</v>
      </c>
      <c r="BF11" s="178" t="s">
        <v>16</v>
      </c>
      <c r="BG11" s="179" t="s">
        <v>31</v>
      </c>
      <c r="BH11" s="180" t="s">
        <v>2621</v>
      </c>
      <c r="BI11" s="180" t="s">
        <v>2621</v>
      </c>
      <c r="BJ11" s="179" t="s">
        <v>32</v>
      </c>
      <c r="BK11" s="179"/>
      <c r="BL11" s="181" t="s">
        <v>33</v>
      </c>
      <c r="BM11" s="1032" t="s">
        <v>3791</v>
      </c>
      <c r="BN11" s="172"/>
      <c r="BO11" s="172"/>
      <c r="BP11" s="172"/>
      <c r="BQ11" s="172"/>
      <c r="BR11" s="172"/>
      <c r="BS11" s="172"/>
      <c r="BT11" s="172"/>
      <c r="BU11" s="172"/>
      <c r="BV11" s="182"/>
      <c r="BW11" s="182"/>
      <c r="BX11" s="438"/>
      <c r="BY11" s="75"/>
      <c r="BZ11" s="172" t="s">
        <v>2622</v>
      </c>
      <c r="CA11" s="183" t="s">
        <v>131</v>
      </c>
      <c r="CB11" s="184" t="s">
        <v>2619</v>
      </c>
      <c r="CC11" s="54" t="s">
        <v>2637</v>
      </c>
      <c r="CD11" s="185" t="s">
        <v>2619</v>
      </c>
    </row>
    <row r="12" spans="1:82" ht="57">
      <c r="A12" s="3" t="str">
        <f t="shared" si="0"/>
        <v/>
      </c>
      <c r="B12" s="5" t="s">
        <v>2756</v>
      </c>
      <c r="C12" s="3" t="str">
        <f t="shared" ref="C12:C75" si="11">CONCATENATE(AA12," ",AC12)</f>
        <v>Ⅰ.顧客対応 (1)　お客さまニーズに合致した提案の実施に向けた募集に関する態勢整備</v>
      </c>
      <c r="D12" s="3" t="str">
        <f t="shared" ref="D12:D75" si="12">AE12</f>
        <v>①意向把握・確認義務</v>
      </c>
      <c r="E12" s="3" t="str">
        <f>CONCATENATE(AG12," ",AI12)</f>
        <v>基本 1</v>
      </c>
      <c r="F12" s="3" t="str">
        <f>CONCATENATE(AI12," ",CHAR(10),AJ12)</f>
        <v xml:space="preserve">1 
</v>
      </c>
      <c r="G12" s="11" t="str">
        <f>CONCATENATE(AK12,CHAR(10),"＿ ",AL12,CHAR(10),"＿＿ ",AM12)</f>
        <v xml:space="preserve">以下の事項が明文化され従業員がいつでも閲覧可能な状態になっている
※全て「1.はい」であれば達成
＿ 
＿＿ </v>
      </c>
      <c r="H12" s="21" t="str">
        <f t="shared" ref="H12:H75" si="13">CONCATENATE("2023: ",AQ12,CHAR(10),"2024: ",AZ12)</f>
        <v>2023: 0
2024: －</v>
      </c>
      <c r="I12" s="21" t="str">
        <f t="shared" ref="I12:I75" si="14">CONCATENATE("2023: ",AR12,CHAR(10),CHAR(10),"2024: ",BB12)</f>
        <v xml:space="preserve">2023: 0
2024: </v>
      </c>
      <c r="J12" s="21" t="str">
        <f t="shared" ref="J12:J75" si="15">CONCATENATE("2023: ",AS12,CHAR(10),CHAR(10),"2024: ",BC12)</f>
        <v xml:space="preserve">2023: 0
2024: </v>
      </c>
      <c r="K12" s="21" t="str">
        <f>IF(BL12=0," ― ",BL12)</f>
        <v>▼選択</v>
      </c>
      <c r="L12" s="21">
        <f>IF(BL12=0," ― ",BM12)</f>
        <v>0</v>
      </c>
      <c r="M12" s="464" t="str">
        <f>CONCATENATE(BV12,CHAR(10),BW12)</f>
        <v xml:space="preserve">
</v>
      </c>
      <c r="N12" s="3"/>
      <c r="O12" s="19" t="s">
        <v>2156</v>
      </c>
      <c r="P12" s="19" t="s">
        <v>2729</v>
      </c>
      <c r="Q12" s="19" t="s">
        <v>35</v>
      </c>
      <c r="R12" s="19"/>
      <c r="S12" s="19"/>
      <c r="T12" s="159"/>
      <c r="U12" s="160"/>
      <c r="V12" s="19"/>
      <c r="W12" s="161"/>
      <c r="X12" s="19"/>
      <c r="Y12" s="19"/>
      <c r="Z12" s="20"/>
      <c r="AA12" s="186" t="s">
        <v>1996</v>
      </c>
      <c r="AB12" s="1049" t="s">
        <v>21</v>
      </c>
      <c r="AC12" s="187" t="s">
        <v>1998</v>
      </c>
      <c r="AD12" s="1060" t="s">
        <v>22</v>
      </c>
      <c r="AE12" s="186" t="s">
        <v>1969</v>
      </c>
      <c r="AF12" s="1060" t="s">
        <v>23</v>
      </c>
      <c r="AG12" s="188" t="s">
        <v>24</v>
      </c>
      <c r="AH12" s="1078" t="s">
        <v>25</v>
      </c>
      <c r="AI12" s="189">
        <v>1</v>
      </c>
      <c r="AJ12" s="190" t="s">
        <v>26</v>
      </c>
      <c r="AK12" s="1046" t="s">
        <v>27</v>
      </c>
      <c r="AL12" s="1100"/>
      <c r="AM12" s="1101"/>
      <c r="AN12" s="27">
        <f t="shared" ref="AN12:AN58" si="16">R12</f>
        <v>0</v>
      </c>
      <c r="AO12" s="27">
        <f t="shared" ref="AO12:AO58" si="17">S12</f>
        <v>0</v>
      </c>
      <c r="AP12" s="191">
        <f t="shared" ref="AP12:AP58" si="18">T12</f>
        <v>0</v>
      </c>
      <c r="AQ12" s="35">
        <f t="shared" ref="AQ12:AQ58" si="19">U12</f>
        <v>0</v>
      </c>
      <c r="AR12" s="43">
        <f t="shared" ref="AR12:AR58" si="20">V12</f>
        <v>0</v>
      </c>
      <c r="AS12" s="43">
        <f t="shared" ref="AS12:AS58" si="21">W12</f>
        <v>0</v>
      </c>
      <c r="AT12" s="35">
        <f t="shared" ref="AT12:AT58" si="22">X12</f>
        <v>0</v>
      </c>
      <c r="AU12" s="43">
        <f t="shared" ref="AU12:AU58" si="23">Y12</f>
        <v>0</v>
      </c>
      <c r="AV12" s="192"/>
      <c r="AW12" s="193"/>
      <c r="AX12" s="193"/>
      <c r="AY12" s="193"/>
      <c r="AZ12" s="444" t="s">
        <v>661</v>
      </c>
      <c r="BA12" s="445" t="s">
        <v>29</v>
      </c>
      <c r="BB12" s="465"/>
      <c r="BC12" s="465"/>
      <c r="BD12" s="196" t="str">
        <f>BL12</f>
        <v>▼選択</v>
      </c>
      <c r="BE12" s="177" t="s">
        <v>30</v>
      </c>
      <c r="BF12" s="197" t="s">
        <v>16</v>
      </c>
      <c r="BG12" s="177" t="s">
        <v>31</v>
      </c>
      <c r="BH12" s="177" t="s">
        <v>6</v>
      </c>
      <c r="BI12" s="177" t="s">
        <v>7</v>
      </c>
      <c r="BJ12" s="177" t="s">
        <v>32</v>
      </c>
      <c r="BK12" s="177"/>
      <c r="BL12" s="198" t="s">
        <v>33</v>
      </c>
      <c r="BM12" s="1033"/>
      <c r="BN12" s="195"/>
      <c r="BO12" s="195"/>
      <c r="BP12" s="195"/>
      <c r="BQ12" s="195"/>
      <c r="BR12" s="195"/>
      <c r="BS12" s="195"/>
      <c r="BT12" s="195"/>
      <c r="BU12" s="195"/>
      <c r="BV12" s="182"/>
      <c r="BW12" s="182"/>
      <c r="BX12" s="438"/>
      <c r="BY12" s="75"/>
      <c r="BZ12" s="195"/>
      <c r="CA12" s="199"/>
      <c r="CB12" s="200"/>
      <c r="CC12" s="55" t="s">
        <v>2156</v>
      </c>
      <c r="CD12" s="201" t="s">
        <v>28</v>
      </c>
    </row>
    <row r="13" spans="1:82" ht="57">
      <c r="A13" s="3" t="str">
        <f t="shared" si="0"/>
        <v/>
      </c>
      <c r="B13" s="5" t="s">
        <v>2757</v>
      </c>
      <c r="C13" s="3" t="str">
        <f t="shared" si="11"/>
        <v>Ⅰ.顧客対応 (1)　お客さまニーズに合致した提案の実施に向けた募集に関する態勢整備</v>
      </c>
      <c r="D13" s="3" t="str">
        <f t="shared" si="12"/>
        <v>①意向把握・確認義務</v>
      </c>
      <c r="E13" s="3" t="str">
        <f t="shared" ref="E13:E76" si="24">CONCATENATE(AG13," ",AI13)</f>
        <v>基本 1</v>
      </c>
      <c r="F13" s="3" t="str">
        <f t="shared" ref="F13:F76" si="25">CONCATENATE(AI13," ",CHAR(10),AJ13)</f>
        <v>1 
1-1</v>
      </c>
      <c r="G13" s="11" t="str">
        <f t="shared" ref="G13:G76" si="26">CONCATENATE(AK13,CHAR(10),"＿ ",AL13,CHAR(10),"＿＿ ",AM13)</f>
        <v xml:space="preserve">
＿ 【意向把握・確認に係るプロセス】
意向把握・確認に関する以下のプロセス
＿＿ </v>
      </c>
      <c r="H13" s="21" t="str">
        <f t="shared" si="13"/>
        <v>2023: 0
2024: －</v>
      </c>
      <c r="I13" s="21" t="str">
        <f t="shared" si="14"/>
        <v xml:space="preserve">2023: 0
2024: </v>
      </c>
      <c r="J13" s="21" t="str">
        <f t="shared" si="15"/>
        <v xml:space="preserve">2023: 0
2024: </v>
      </c>
      <c r="K13" s="21" t="str">
        <f t="shared" ref="K13:K76" si="27">IF(BL13=0," ― ",BL13)</f>
        <v xml:space="preserve"> ― </v>
      </c>
      <c r="L13" s="21" t="str">
        <f t="shared" ref="L13:L76" si="28">IF(BL13=0," ― ",BM13)</f>
        <v xml:space="preserve"> ― </v>
      </c>
      <c r="M13" s="464" t="str">
        <f t="shared" ref="M13:M76" si="29">CONCATENATE(BV13,CHAR(10),BW13)</f>
        <v xml:space="preserve">
</v>
      </c>
      <c r="N13" s="3"/>
      <c r="O13" s="19" t="s">
        <v>2157</v>
      </c>
      <c r="P13" s="19" t="s">
        <v>2729</v>
      </c>
      <c r="Q13" s="19" t="s">
        <v>35</v>
      </c>
      <c r="R13" s="19"/>
      <c r="S13" s="19"/>
      <c r="T13" s="159"/>
      <c r="U13" s="160"/>
      <c r="V13" s="19"/>
      <c r="W13" s="161"/>
      <c r="X13" s="19"/>
      <c r="Y13" s="19"/>
      <c r="Z13" s="20"/>
      <c r="AA13" s="202" t="s">
        <v>34</v>
      </c>
      <c r="AB13" s="1109"/>
      <c r="AC13" s="202" t="s">
        <v>1998</v>
      </c>
      <c r="AD13" s="1110"/>
      <c r="AE13" s="202" t="s">
        <v>35</v>
      </c>
      <c r="AF13" s="1110"/>
      <c r="AG13" s="203" t="s">
        <v>36</v>
      </c>
      <c r="AH13" s="1096"/>
      <c r="AI13" s="204">
        <v>1</v>
      </c>
      <c r="AJ13" s="205" t="s">
        <v>37</v>
      </c>
      <c r="AK13" s="206"/>
      <c r="AL13" s="1044" t="s">
        <v>2149</v>
      </c>
      <c r="AM13" s="1045"/>
      <c r="AN13" s="27">
        <f t="shared" si="16"/>
        <v>0</v>
      </c>
      <c r="AO13" s="27">
        <f t="shared" si="17"/>
        <v>0</v>
      </c>
      <c r="AP13" s="191">
        <f t="shared" si="18"/>
        <v>0</v>
      </c>
      <c r="AQ13" s="35">
        <f t="shared" si="19"/>
        <v>0</v>
      </c>
      <c r="AR13" s="43">
        <f t="shared" si="20"/>
        <v>0</v>
      </c>
      <c r="AS13" s="43">
        <f t="shared" si="21"/>
        <v>0</v>
      </c>
      <c r="AT13" s="35">
        <f t="shared" si="22"/>
        <v>0</v>
      </c>
      <c r="AU13" s="43">
        <f t="shared" si="23"/>
        <v>0</v>
      </c>
      <c r="AV13" s="192"/>
      <c r="AW13" s="193"/>
      <c r="AX13" s="193"/>
      <c r="AY13" s="207"/>
      <c r="AZ13" s="175" t="s">
        <v>661</v>
      </c>
      <c r="BA13" s="194" t="s">
        <v>29</v>
      </c>
      <c r="BB13" s="466"/>
      <c r="BC13" s="466"/>
      <c r="BD13" s="208"/>
      <c r="BE13" s="209"/>
      <c r="BF13" s="210"/>
      <c r="BG13" s="209"/>
      <c r="BH13" s="209"/>
      <c r="BI13" s="209"/>
      <c r="BJ13" s="209"/>
      <c r="BK13" s="210"/>
      <c r="BL13" s="211"/>
      <c r="BM13" s="1033"/>
      <c r="BN13" s="195"/>
      <c r="BO13" s="195"/>
      <c r="BP13" s="195"/>
      <c r="BQ13" s="195"/>
      <c r="BR13" s="195"/>
      <c r="BS13" s="195"/>
      <c r="BT13" s="195"/>
      <c r="BU13" s="195"/>
      <c r="BV13" s="210"/>
      <c r="BW13" s="210"/>
      <c r="BX13" s="354"/>
      <c r="BY13" s="75"/>
      <c r="BZ13" s="195"/>
      <c r="CA13" s="199"/>
      <c r="CB13" s="200"/>
      <c r="CC13" s="55" t="s">
        <v>2157</v>
      </c>
      <c r="CD13" s="201" t="s">
        <v>38</v>
      </c>
    </row>
    <row r="14" spans="1:82" ht="48" customHeight="1">
      <c r="A14" s="3" t="str">
        <f t="shared" si="0"/>
        <v/>
      </c>
      <c r="B14" s="5" t="s">
        <v>2758</v>
      </c>
      <c r="C14" s="3" t="str">
        <f t="shared" si="11"/>
        <v>Ⅰ.顧客対応 (1)　お客さまニーズに合致した提案の実施に向けた募集に関する態勢整備</v>
      </c>
      <c r="D14" s="3" t="str">
        <f t="shared" si="12"/>
        <v>①意向把握・確認義務</v>
      </c>
      <c r="E14" s="3" t="str">
        <f t="shared" si="24"/>
        <v>基本 1</v>
      </c>
      <c r="F14" s="3" t="str">
        <f t="shared" si="25"/>
        <v>1 
1-1-1</v>
      </c>
      <c r="G14" s="11" t="str">
        <f t="shared" si="26"/>
        <v xml:space="preserve">
＿ 
＿＿ お客さまの意向の把握</v>
      </c>
      <c r="H14" s="21" t="str">
        <f t="shared" si="13"/>
        <v>2023: 0
2024: ▼選択</v>
      </c>
      <c r="I14" s="21" t="str">
        <f t="shared" si="14"/>
        <v xml:space="preserve">2023: 0
2024: </v>
      </c>
      <c r="J14" s="21" t="str">
        <f t="shared" si="15"/>
        <v xml:space="preserve">2023: 0
2024: </v>
      </c>
      <c r="K14" s="21" t="str">
        <f t="shared" si="27"/>
        <v>▼選択</v>
      </c>
      <c r="L14" s="21" t="str">
        <f t="shared" si="28"/>
        <v>以下について、詳細説明欄の記載及び証跡資料により確認できた
・お客さまに保険商品を提案するにあたり、お客さまの意向を把握することは、「〇〇資料」P○に記載
・「〇〇資料」はイントラネットに掲載され、全従業員が閲覧可能である</v>
      </c>
      <c r="M14" s="464" t="str">
        <f t="shared" si="29"/>
        <v xml:space="preserve">
</v>
      </c>
      <c r="N14" s="3"/>
      <c r="O14" s="19" t="s">
        <v>2158</v>
      </c>
      <c r="P14" s="19" t="s">
        <v>2729</v>
      </c>
      <c r="Q14" s="19" t="s">
        <v>35</v>
      </c>
      <c r="R14" s="19"/>
      <c r="S14" s="19"/>
      <c r="T14" s="159"/>
      <c r="U14" s="160"/>
      <c r="V14" s="19"/>
      <c r="W14" s="161"/>
      <c r="X14" s="19"/>
      <c r="Y14" s="19"/>
      <c r="Z14" s="20"/>
      <c r="AA14" s="202" t="s">
        <v>34</v>
      </c>
      <c r="AB14" s="1109"/>
      <c r="AC14" s="202" t="s">
        <v>1998</v>
      </c>
      <c r="AD14" s="1110"/>
      <c r="AE14" s="202" t="s">
        <v>35</v>
      </c>
      <c r="AF14" s="1110"/>
      <c r="AG14" s="203" t="s">
        <v>36</v>
      </c>
      <c r="AH14" s="1096"/>
      <c r="AI14" s="204">
        <v>1</v>
      </c>
      <c r="AJ14" s="205" t="s">
        <v>39</v>
      </c>
      <c r="AK14" s="212"/>
      <c r="AL14" s="212"/>
      <c r="AM14" s="213" t="s">
        <v>40</v>
      </c>
      <c r="AN14" s="28">
        <f t="shared" si="16"/>
        <v>0</v>
      </c>
      <c r="AO14" s="28">
        <f t="shared" si="17"/>
        <v>0</v>
      </c>
      <c r="AP14" s="214">
        <f t="shared" si="18"/>
        <v>0</v>
      </c>
      <c r="AQ14" s="36">
        <f t="shared" si="19"/>
        <v>0</v>
      </c>
      <c r="AR14" s="44">
        <f t="shared" si="20"/>
        <v>0</v>
      </c>
      <c r="AS14" s="44">
        <f t="shared" si="21"/>
        <v>0</v>
      </c>
      <c r="AT14" s="36">
        <f t="shared" si="22"/>
        <v>0</v>
      </c>
      <c r="AU14" s="44">
        <f t="shared" si="23"/>
        <v>0</v>
      </c>
      <c r="AV14" s="215" t="s">
        <v>33</v>
      </c>
      <c r="AW14" s="216" t="s">
        <v>41</v>
      </c>
      <c r="AX14" s="216" t="s">
        <v>42</v>
      </c>
      <c r="AY14" s="216"/>
      <c r="AZ14" s="433" t="s">
        <v>33</v>
      </c>
      <c r="BA14" s="217" t="s">
        <v>46</v>
      </c>
      <c r="BB14" s="467"/>
      <c r="BC14" s="468"/>
      <c r="BD14" s="176"/>
      <c r="BE14" s="177" t="str">
        <f>IF(AND(AL14=AV14,AV14="○",AZ14="1.はい"),"○","▼選択")</f>
        <v>▼選択</v>
      </c>
      <c r="BF14" s="197" t="s">
        <v>16</v>
      </c>
      <c r="BG14" s="177" t="s">
        <v>31</v>
      </c>
      <c r="BH14" s="177" t="s">
        <v>6</v>
      </c>
      <c r="BI14" s="177" t="s">
        <v>7</v>
      </c>
      <c r="BJ14" s="177" t="s">
        <v>32</v>
      </c>
      <c r="BK14" s="177"/>
      <c r="BL14" s="181" t="s">
        <v>33</v>
      </c>
      <c r="BM14" s="1032" t="s">
        <v>3236</v>
      </c>
      <c r="BN14" s="172"/>
      <c r="BO14" s="172"/>
      <c r="BP14" s="172"/>
      <c r="BQ14" s="172"/>
      <c r="BR14" s="172"/>
      <c r="BS14" s="172"/>
      <c r="BT14" s="172"/>
      <c r="BU14" s="172"/>
      <c r="BV14" s="182"/>
      <c r="BW14" s="182"/>
      <c r="BX14" s="438"/>
      <c r="BY14" s="75"/>
      <c r="BZ14" s="172" t="s">
        <v>3236</v>
      </c>
      <c r="CA14" s="218" t="s">
        <v>43</v>
      </c>
      <c r="CB14" s="219" t="s">
        <v>44</v>
      </c>
      <c r="CC14" s="55" t="s">
        <v>2158</v>
      </c>
      <c r="CD14" s="201" t="s">
        <v>45</v>
      </c>
    </row>
    <row r="15" spans="1:82" ht="48" customHeight="1">
      <c r="A15" s="3" t="str">
        <f t="shared" si="0"/>
        <v/>
      </c>
      <c r="B15" s="5" t="s">
        <v>2759</v>
      </c>
      <c r="C15" s="3" t="str">
        <f t="shared" si="11"/>
        <v>Ⅰ.顧客対応 (1)　お客さまニーズに合致した提案の実施に向けた募集に関する態勢整備</v>
      </c>
      <c r="D15" s="3" t="str">
        <f t="shared" si="12"/>
        <v>①意向把握・確認義務</v>
      </c>
      <c r="E15" s="3" t="str">
        <f t="shared" si="24"/>
        <v>基本 1</v>
      </c>
      <c r="F15" s="3" t="str">
        <f t="shared" si="25"/>
        <v>1 
1-1-2</v>
      </c>
      <c r="G15" s="11" t="str">
        <f t="shared" si="26"/>
        <v xml:space="preserve">
＿ 
＿＿ 意向に基づいた商品の提案ならびに意向と提案内容の対応関係の説明</v>
      </c>
      <c r="H15" s="21" t="str">
        <f t="shared" si="13"/>
        <v>2023: 0
2024: ▼選択</v>
      </c>
      <c r="I15" s="21" t="str">
        <f t="shared" si="14"/>
        <v xml:space="preserve">2023: 0
2024: </v>
      </c>
      <c r="J15" s="21" t="str">
        <f t="shared" si="15"/>
        <v xml:space="preserve">2023: 0
2024: </v>
      </c>
      <c r="K15" s="21" t="str">
        <f t="shared" si="27"/>
        <v>▼選択</v>
      </c>
      <c r="L15" s="21" t="str">
        <f t="shared" si="28"/>
        <v>以下について、詳細説明欄の記載及び証跡資料により確認できた
・お客さまの意向に基づいた保険商品を提案することとし、その説明に際してはプランがお客さまの意向とどのように対応しているか説明することは、「〇〇資料」P○に記載
・「〇〇資料」はイントラネットに掲載され、全従業員が閲覧可能である</v>
      </c>
      <c r="M15" s="464" t="str">
        <f t="shared" si="29"/>
        <v xml:space="preserve">
</v>
      </c>
      <c r="N15" s="3"/>
      <c r="O15" s="19" t="s">
        <v>2159</v>
      </c>
      <c r="P15" s="19" t="s">
        <v>2729</v>
      </c>
      <c r="Q15" s="19" t="s">
        <v>35</v>
      </c>
      <c r="R15" s="19"/>
      <c r="S15" s="19"/>
      <c r="T15" s="159"/>
      <c r="U15" s="160"/>
      <c r="V15" s="19"/>
      <c r="W15" s="161"/>
      <c r="X15" s="19"/>
      <c r="Y15" s="19"/>
      <c r="Z15" s="20"/>
      <c r="AA15" s="202" t="s">
        <v>34</v>
      </c>
      <c r="AB15" s="1109"/>
      <c r="AC15" s="202" t="s">
        <v>1998</v>
      </c>
      <c r="AD15" s="1110"/>
      <c r="AE15" s="202" t="s">
        <v>35</v>
      </c>
      <c r="AF15" s="1110"/>
      <c r="AG15" s="203" t="s">
        <v>36</v>
      </c>
      <c r="AH15" s="1096"/>
      <c r="AI15" s="204">
        <v>1</v>
      </c>
      <c r="AJ15" s="205" t="s">
        <v>47</v>
      </c>
      <c r="AK15" s="212"/>
      <c r="AL15" s="212"/>
      <c r="AM15" s="214" t="s">
        <v>48</v>
      </c>
      <c r="AN15" s="28">
        <f t="shared" si="16"/>
        <v>0</v>
      </c>
      <c r="AO15" s="28">
        <f t="shared" si="17"/>
        <v>0</v>
      </c>
      <c r="AP15" s="214">
        <f t="shared" si="18"/>
        <v>0</v>
      </c>
      <c r="AQ15" s="36">
        <f t="shared" si="19"/>
        <v>0</v>
      </c>
      <c r="AR15" s="44">
        <f t="shared" si="20"/>
        <v>0</v>
      </c>
      <c r="AS15" s="44">
        <f t="shared" si="21"/>
        <v>0</v>
      </c>
      <c r="AT15" s="36">
        <f t="shared" si="22"/>
        <v>0</v>
      </c>
      <c r="AU15" s="44">
        <f t="shared" si="23"/>
        <v>0</v>
      </c>
      <c r="AV15" s="220" t="s">
        <v>33</v>
      </c>
      <c r="AW15" s="221" t="s">
        <v>41</v>
      </c>
      <c r="AX15" s="221" t="s">
        <v>42</v>
      </c>
      <c r="AY15" s="221"/>
      <c r="AZ15" s="433" t="s">
        <v>33</v>
      </c>
      <c r="BA15" s="217" t="s">
        <v>46</v>
      </c>
      <c r="BB15" s="467"/>
      <c r="BC15" s="468"/>
      <c r="BD15" s="176"/>
      <c r="BE15" s="222" t="str">
        <f>IF(AND(AL15=AV15,AV15="○",AZ15="1.はい"),"○","▼選択")</f>
        <v>▼選択</v>
      </c>
      <c r="BF15" s="223" t="s">
        <v>16</v>
      </c>
      <c r="BG15" s="222" t="s">
        <v>31</v>
      </c>
      <c r="BH15" s="177" t="s">
        <v>6</v>
      </c>
      <c r="BI15" s="177" t="s">
        <v>7</v>
      </c>
      <c r="BJ15" s="222" t="s">
        <v>32</v>
      </c>
      <c r="BK15" s="222"/>
      <c r="BL15" s="181" t="s">
        <v>33</v>
      </c>
      <c r="BM15" s="1032" t="s">
        <v>3237</v>
      </c>
      <c r="BN15" s="172"/>
      <c r="BO15" s="172"/>
      <c r="BP15" s="172"/>
      <c r="BQ15" s="172"/>
      <c r="BR15" s="172"/>
      <c r="BS15" s="172"/>
      <c r="BT15" s="172"/>
      <c r="BU15" s="172"/>
      <c r="BV15" s="182"/>
      <c r="BW15" s="182"/>
      <c r="BX15" s="438"/>
      <c r="BY15" s="75"/>
      <c r="BZ15" s="309" t="s">
        <v>51</v>
      </c>
      <c r="CA15" s="218" t="s">
        <v>43</v>
      </c>
      <c r="CB15" s="219" t="s">
        <v>49</v>
      </c>
      <c r="CC15" s="55" t="s">
        <v>2159</v>
      </c>
      <c r="CD15" s="201" t="s">
        <v>50</v>
      </c>
    </row>
    <row r="16" spans="1:82" ht="48" customHeight="1">
      <c r="A16" s="3" t="str">
        <f t="shared" si="0"/>
        <v/>
      </c>
      <c r="B16" s="5" t="s">
        <v>2760</v>
      </c>
      <c r="C16" s="3" t="str">
        <f t="shared" si="11"/>
        <v>Ⅰ.顧客対応 (1)　お客さまニーズに合致した提案の実施に向けた募集に関する態勢整備</v>
      </c>
      <c r="D16" s="3" t="str">
        <f t="shared" si="12"/>
        <v>①意向把握・確認義務</v>
      </c>
      <c r="E16" s="3" t="str">
        <f t="shared" si="24"/>
        <v>基本 1</v>
      </c>
      <c r="F16" s="3" t="str">
        <f t="shared" si="25"/>
        <v>1 
1-1-3</v>
      </c>
      <c r="G16" s="11" t="str">
        <f t="shared" si="26"/>
        <v xml:space="preserve">
＿ 
＿＿ 当初意向と最終意向の比較および両者が相違している場合は相違点の確認</v>
      </c>
      <c r="H16" s="21" t="str">
        <f t="shared" si="13"/>
        <v>2023: 0
2024: ▼選択</v>
      </c>
      <c r="I16" s="21" t="str">
        <f t="shared" si="14"/>
        <v xml:space="preserve">2023: 0
2024: </v>
      </c>
      <c r="J16" s="21" t="str">
        <f t="shared" si="15"/>
        <v xml:space="preserve">2023: 0
2024: </v>
      </c>
      <c r="K16" s="21" t="str">
        <f t="shared" si="27"/>
        <v>▼選択</v>
      </c>
      <c r="L16" s="21" t="str">
        <f t="shared" si="28"/>
        <v>以下について、詳細説明欄の記載及び証跡資料により確認できた
・最終的なお客さまの意向が確定した時点で、その最終意向と当初意向を比較し、両者が相違している場合には、お客さまにその相違点について確認いただくことは、「〇〇資料」P○に記載
・「〇〇資料」はイントラネットに掲載され、全従業員が閲覧可能である</v>
      </c>
      <c r="M16" s="464" t="str">
        <f t="shared" si="29"/>
        <v xml:space="preserve">
</v>
      </c>
      <c r="N16" s="3"/>
      <c r="O16" s="19" t="s">
        <v>2160</v>
      </c>
      <c r="P16" s="19" t="s">
        <v>2729</v>
      </c>
      <c r="Q16" s="19" t="s">
        <v>35</v>
      </c>
      <c r="R16" s="19"/>
      <c r="S16" s="19"/>
      <c r="T16" s="159"/>
      <c r="U16" s="160"/>
      <c r="V16" s="19"/>
      <c r="W16" s="161"/>
      <c r="X16" s="19"/>
      <c r="Y16" s="19"/>
      <c r="Z16" s="20"/>
      <c r="AA16" s="202" t="s">
        <v>34</v>
      </c>
      <c r="AB16" s="1109"/>
      <c r="AC16" s="202" t="s">
        <v>1998</v>
      </c>
      <c r="AD16" s="1110"/>
      <c r="AE16" s="202" t="s">
        <v>35</v>
      </c>
      <c r="AF16" s="1110"/>
      <c r="AG16" s="203" t="s">
        <v>36</v>
      </c>
      <c r="AH16" s="1096"/>
      <c r="AI16" s="204">
        <v>1</v>
      </c>
      <c r="AJ16" s="205" t="s">
        <v>52</v>
      </c>
      <c r="AK16" s="212"/>
      <c r="AL16" s="212"/>
      <c r="AM16" s="213" t="s">
        <v>53</v>
      </c>
      <c r="AN16" s="28">
        <f t="shared" si="16"/>
        <v>0</v>
      </c>
      <c r="AO16" s="28">
        <f t="shared" si="17"/>
        <v>0</v>
      </c>
      <c r="AP16" s="214">
        <f t="shared" si="18"/>
        <v>0</v>
      </c>
      <c r="AQ16" s="36">
        <f t="shared" si="19"/>
        <v>0</v>
      </c>
      <c r="AR16" s="44">
        <f t="shared" si="20"/>
        <v>0</v>
      </c>
      <c r="AS16" s="44">
        <f t="shared" si="21"/>
        <v>0</v>
      </c>
      <c r="AT16" s="36">
        <f t="shared" si="22"/>
        <v>0</v>
      </c>
      <c r="AU16" s="44">
        <f t="shared" si="23"/>
        <v>0</v>
      </c>
      <c r="AV16" s="215" t="s">
        <v>33</v>
      </c>
      <c r="AW16" s="216" t="s">
        <v>41</v>
      </c>
      <c r="AX16" s="216" t="s">
        <v>42</v>
      </c>
      <c r="AY16" s="216"/>
      <c r="AZ16" s="433" t="s">
        <v>33</v>
      </c>
      <c r="BA16" s="217" t="s">
        <v>46</v>
      </c>
      <c r="BB16" s="467"/>
      <c r="BC16" s="468"/>
      <c r="BD16" s="176"/>
      <c r="BE16" s="177" t="str">
        <f>IF(AND(AL16=AV16,AV16="○",AZ16="1.はい"),"○","▼選択")</f>
        <v>▼選択</v>
      </c>
      <c r="BF16" s="197" t="s">
        <v>16</v>
      </c>
      <c r="BG16" s="177" t="s">
        <v>31</v>
      </c>
      <c r="BH16" s="177" t="s">
        <v>6</v>
      </c>
      <c r="BI16" s="177" t="s">
        <v>7</v>
      </c>
      <c r="BJ16" s="177" t="s">
        <v>32</v>
      </c>
      <c r="BK16" s="177"/>
      <c r="BL16" s="181" t="s">
        <v>33</v>
      </c>
      <c r="BM16" s="1032" t="s">
        <v>3238</v>
      </c>
      <c r="BN16" s="172"/>
      <c r="BO16" s="172"/>
      <c r="BP16" s="172"/>
      <c r="BQ16" s="172"/>
      <c r="BR16" s="172"/>
      <c r="BS16" s="172"/>
      <c r="BT16" s="172"/>
      <c r="BU16" s="172"/>
      <c r="BV16" s="182"/>
      <c r="BW16" s="182"/>
      <c r="BX16" s="438"/>
      <c r="BY16" s="75"/>
      <c r="BZ16" s="309" t="s">
        <v>56</v>
      </c>
      <c r="CA16" s="218" t="s">
        <v>43</v>
      </c>
      <c r="CB16" s="219" t="s">
        <v>54</v>
      </c>
      <c r="CC16" s="55" t="s">
        <v>2160</v>
      </c>
      <c r="CD16" s="201" t="s">
        <v>55</v>
      </c>
    </row>
    <row r="17" spans="1:82" ht="48" customHeight="1">
      <c r="A17" s="3" t="str">
        <f t="shared" si="0"/>
        <v/>
      </c>
      <c r="B17" s="5" t="s">
        <v>2761</v>
      </c>
      <c r="C17" s="3" t="str">
        <f t="shared" si="11"/>
        <v>Ⅰ.顧客対応 (1)　お客さまニーズに合致した提案の実施に向けた募集に関する態勢整備</v>
      </c>
      <c r="D17" s="3" t="str">
        <f t="shared" si="12"/>
        <v>①意向把握・確認義務</v>
      </c>
      <c r="E17" s="3" t="str">
        <f t="shared" si="24"/>
        <v>基本 1</v>
      </c>
      <c r="F17" s="3" t="str">
        <f t="shared" si="25"/>
        <v>1 
1-1-4</v>
      </c>
      <c r="G17" s="11" t="str">
        <f t="shared" si="26"/>
        <v xml:space="preserve">
＿ 
＿＿ お客さまの最終意向と申込内容の合致の確認（＝意向確認）</v>
      </c>
      <c r="H17" s="21" t="str">
        <f t="shared" si="13"/>
        <v>2023: 0
2024: ▼選択</v>
      </c>
      <c r="I17" s="21" t="str">
        <f t="shared" si="14"/>
        <v xml:space="preserve">2023: 0
2024: </v>
      </c>
      <c r="J17" s="21" t="str">
        <f t="shared" si="15"/>
        <v xml:space="preserve">2023: 0
2024: </v>
      </c>
      <c r="K17" s="21" t="str">
        <f t="shared" si="27"/>
        <v>▼選択</v>
      </c>
      <c r="L17" s="21" t="str">
        <f t="shared" si="28"/>
        <v>以下について、詳細説明欄の記載及び証跡資料により確認できた
・契約締結前に、お客さまの最終意向に沿った契約内容となっているかどうかお客さまに確認（意向確認）することは、「〇〇資料」P○に記載
・「〇〇資料」はイントラネットに掲載され、全従業員が閲覧可能である</v>
      </c>
      <c r="M17" s="464" t="str">
        <f t="shared" si="29"/>
        <v xml:space="preserve">
</v>
      </c>
      <c r="N17" s="3"/>
      <c r="O17" s="19" t="s">
        <v>2161</v>
      </c>
      <c r="P17" s="19" t="s">
        <v>2729</v>
      </c>
      <c r="Q17" s="19" t="s">
        <v>35</v>
      </c>
      <c r="R17" s="19"/>
      <c r="S17" s="19"/>
      <c r="T17" s="159"/>
      <c r="U17" s="160"/>
      <c r="V17" s="19"/>
      <c r="W17" s="161"/>
      <c r="X17" s="19"/>
      <c r="Y17" s="19"/>
      <c r="Z17" s="20"/>
      <c r="AA17" s="202" t="s">
        <v>34</v>
      </c>
      <c r="AB17" s="1109"/>
      <c r="AC17" s="202" t="s">
        <v>1998</v>
      </c>
      <c r="AD17" s="1110"/>
      <c r="AE17" s="202" t="s">
        <v>35</v>
      </c>
      <c r="AF17" s="1110"/>
      <c r="AG17" s="203" t="s">
        <v>36</v>
      </c>
      <c r="AH17" s="1096"/>
      <c r="AI17" s="204">
        <v>1</v>
      </c>
      <c r="AJ17" s="205" t="s">
        <v>57</v>
      </c>
      <c r="AK17" s="212"/>
      <c r="AL17" s="212"/>
      <c r="AM17" s="224" t="s">
        <v>58</v>
      </c>
      <c r="AN17" s="27">
        <f t="shared" si="16"/>
        <v>0</v>
      </c>
      <c r="AO17" s="27">
        <f t="shared" si="17"/>
        <v>0</v>
      </c>
      <c r="AP17" s="191">
        <f t="shared" si="18"/>
        <v>0</v>
      </c>
      <c r="AQ17" s="35">
        <f t="shared" si="19"/>
        <v>0</v>
      </c>
      <c r="AR17" s="43">
        <f t="shared" si="20"/>
        <v>0</v>
      </c>
      <c r="AS17" s="43">
        <f t="shared" si="21"/>
        <v>0</v>
      </c>
      <c r="AT17" s="35">
        <f t="shared" si="22"/>
        <v>0</v>
      </c>
      <c r="AU17" s="43">
        <f t="shared" si="23"/>
        <v>0</v>
      </c>
      <c r="AV17" s="225" t="s">
        <v>33</v>
      </c>
      <c r="AW17" s="226" t="s">
        <v>41</v>
      </c>
      <c r="AX17" s="226" t="s">
        <v>42</v>
      </c>
      <c r="AY17" s="226"/>
      <c r="AZ17" s="433" t="s">
        <v>33</v>
      </c>
      <c r="BA17" s="227" t="s">
        <v>46</v>
      </c>
      <c r="BB17" s="467"/>
      <c r="BC17" s="468"/>
      <c r="BD17" s="228"/>
      <c r="BE17" s="229" t="str">
        <f>IF(AND(AL17=AV17,AV17="○",AZ17="1.はい"),"○","▼選択")</f>
        <v>▼選択</v>
      </c>
      <c r="BF17" s="230" t="s">
        <v>16</v>
      </c>
      <c r="BG17" s="229" t="s">
        <v>31</v>
      </c>
      <c r="BH17" s="177" t="s">
        <v>6</v>
      </c>
      <c r="BI17" s="177" t="s">
        <v>7</v>
      </c>
      <c r="BJ17" s="229" t="s">
        <v>32</v>
      </c>
      <c r="BK17" s="229"/>
      <c r="BL17" s="181" t="s">
        <v>33</v>
      </c>
      <c r="BM17" s="1032" t="s">
        <v>3239</v>
      </c>
      <c r="BN17" s="172"/>
      <c r="BO17" s="172"/>
      <c r="BP17" s="172"/>
      <c r="BQ17" s="172"/>
      <c r="BR17" s="172"/>
      <c r="BS17" s="172"/>
      <c r="BT17" s="172"/>
      <c r="BU17" s="172"/>
      <c r="BV17" s="182"/>
      <c r="BW17" s="182"/>
      <c r="BX17" s="438"/>
      <c r="BY17" s="75"/>
      <c r="BZ17" s="309" t="s">
        <v>61</v>
      </c>
      <c r="CA17" s="218" t="s">
        <v>43</v>
      </c>
      <c r="CB17" s="219" t="s">
        <v>59</v>
      </c>
      <c r="CC17" s="55" t="s">
        <v>2161</v>
      </c>
      <c r="CD17" s="201" t="s">
        <v>60</v>
      </c>
    </row>
    <row r="18" spans="1:82" ht="48" customHeight="1">
      <c r="A18" s="3" t="str">
        <f t="shared" si="0"/>
        <v/>
      </c>
      <c r="B18" s="5" t="s">
        <v>2762</v>
      </c>
      <c r="C18" s="3" t="str">
        <f t="shared" si="11"/>
        <v>Ⅰ.顧客対応 (1)　お客さまニーズに合致した提案の実施に向けた募集に関する態勢整備</v>
      </c>
      <c r="D18" s="3" t="str">
        <f t="shared" si="12"/>
        <v>①意向把握・確認義務</v>
      </c>
      <c r="E18" s="3" t="str">
        <f t="shared" si="24"/>
        <v>基本 1</v>
      </c>
      <c r="F18" s="3" t="str">
        <f t="shared" si="25"/>
        <v>1 
1-2</v>
      </c>
      <c r="G18" s="11" t="str">
        <f t="shared" si="26"/>
        <v xml:space="preserve">
＿ 【把握すべきお客さまの意向】
お客さまの意向に関する以下の情報を把握すること
＿＿ </v>
      </c>
      <c r="H18" s="21" t="str">
        <f t="shared" si="13"/>
        <v>2023: 0
2024: －</v>
      </c>
      <c r="I18" s="21" t="str">
        <f t="shared" si="14"/>
        <v xml:space="preserve">2023: 0
2024: </v>
      </c>
      <c r="J18" s="21" t="str">
        <f t="shared" si="15"/>
        <v xml:space="preserve">2023: 0
2024: </v>
      </c>
      <c r="K18" s="21" t="str">
        <f t="shared" si="27"/>
        <v xml:space="preserve"> ― </v>
      </c>
      <c r="L18" s="21" t="str">
        <f t="shared" si="28"/>
        <v xml:space="preserve"> ― </v>
      </c>
      <c r="M18" s="464" t="str">
        <f t="shared" si="29"/>
        <v xml:space="preserve">
</v>
      </c>
      <c r="N18" s="3"/>
      <c r="O18" s="19" t="s">
        <v>2162</v>
      </c>
      <c r="P18" s="19" t="s">
        <v>2729</v>
      </c>
      <c r="Q18" s="19" t="s">
        <v>35</v>
      </c>
      <c r="R18" s="19"/>
      <c r="S18" s="19"/>
      <c r="T18" s="159"/>
      <c r="U18" s="160"/>
      <c r="V18" s="19"/>
      <c r="W18" s="161"/>
      <c r="X18" s="19"/>
      <c r="Y18" s="19"/>
      <c r="Z18" s="20"/>
      <c r="AA18" s="202" t="s">
        <v>34</v>
      </c>
      <c r="AB18" s="1109"/>
      <c r="AC18" s="202" t="s">
        <v>1998</v>
      </c>
      <c r="AD18" s="1110"/>
      <c r="AE18" s="202" t="s">
        <v>35</v>
      </c>
      <c r="AF18" s="1110"/>
      <c r="AG18" s="203" t="s">
        <v>36</v>
      </c>
      <c r="AH18" s="1096"/>
      <c r="AI18" s="204">
        <v>1</v>
      </c>
      <c r="AJ18" s="205" t="s">
        <v>62</v>
      </c>
      <c r="AK18" s="206"/>
      <c r="AL18" s="1044" t="s">
        <v>2150</v>
      </c>
      <c r="AM18" s="1045"/>
      <c r="AN18" s="27">
        <f t="shared" si="16"/>
        <v>0</v>
      </c>
      <c r="AO18" s="27">
        <f t="shared" si="17"/>
        <v>0</v>
      </c>
      <c r="AP18" s="191">
        <f t="shared" si="18"/>
        <v>0</v>
      </c>
      <c r="AQ18" s="35">
        <f t="shared" si="19"/>
        <v>0</v>
      </c>
      <c r="AR18" s="43">
        <f t="shared" si="20"/>
        <v>0</v>
      </c>
      <c r="AS18" s="43">
        <f t="shared" si="21"/>
        <v>0</v>
      </c>
      <c r="AT18" s="35">
        <f t="shared" si="22"/>
        <v>0</v>
      </c>
      <c r="AU18" s="43">
        <f t="shared" si="23"/>
        <v>0</v>
      </c>
      <c r="AV18" s="192"/>
      <c r="AW18" s="193"/>
      <c r="AX18" s="193"/>
      <c r="AY18" s="207"/>
      <c r="AZ18" s="175" t="s">
        <v>661</v>
      </c>
      <c r="BA18" s="194" t="s">
        <v>29</v>
      </c>
      <c r="BB18" s="466"/>
      <c r="BC18" s="466"/>
      <c r="BD18" s="208"/>
      <c r="BE18" s="209"/>
      <c r="BF18" s="210"/>
      <c r="BG18" s="209"/>
      <c r="BH18" s="209"/>
      <c r="BI18" s="209"/>
      <c r="BJ18" s="209"/>
      <c r="BK18" s="210"/>
      <c r="BL18" s="211"/>
      <c r="BM18" s="1033"/>
      <c r="BN18" s="195"/>
      <c r="BO18" s="195"/>
      <c r="BP18" s="195"/>
      <c r="BQ18" s="195"/>
      <c r="BR18" s="195"/>
      <c r="BS18" s="195"/>
      <c r="BT18" s="195"/>
      <c r="BU18" s="195"/>
      <c r="BV18" s="210"/>
      <c r="BW18" s="210"/>
      <c r="BX18" s="354"/>
      <c r="BY18" s="75"/>
      <c r="BZ18" s="195"/>
      <c r="CA18" s="199"/>
      <c r="CB18" s="200"/>
      <c r="CC18" s="55" t="s">
        <v>2162</v>
      </c>
      <c r="CD18" s="201" t="s">
        <v>63</v>
      </c>
    </row>
    <row r="19" spans="1:82" ht="48" customHeight="1">
      <c r="A19" s="3" t="str">
        <f t="shared" si="0"/>
        <v/>
      </c>
      <c r="B19" s="5" t="s">
        <v>2763</v>
      </c>
      <c r="C19" s="3" t="str">
        <f t="shared" si="11"/>
        <v>Ⅰ.顧客対応 (1)　お客さまニーズに合致した提案の実施に向けた募集に関する態勢整備</v>
      </c>
      <c r="D19" s="3" t="str">
        <f t="shared" si="12"/>
        <v>①意向把握・確認義務</v>
      </c>
      <c r="E19" s="3" t="str">
        <f t="shared" si="24"/>
        <v>基本 1</v>
      </c>
      <c r="F19" s="3" t="str">
        <f t="shared" si="25"/>
        <v>1 
1-2-1</v>
      </c>
      <c r="G19" s="11" t="str">
        <f t="shared" si="26"/>
        <v xml:space="preserve">
＿ 
＿＿ どのような分野の保障を望んでいるか</v>
      </c>
      <c r="H19" s="21" t="str">
        <f t="shared" si="13"/>
        <v>2023: 0
2024: ▼選択</v>
      </c>
      <c r="I19" s="21" t="str">
        <f t="shared" si="14"/>
        <v xml:space="preserve">2023: 0
2024: </v>
      </c>
      <c r="J19" s="21" t="str">
        <f t="shared" si="15"/>
        <v xml:space="preserve">2023: 0
2024: </v>
      </c>
      <c r="K19" s="21" t="str">
        <f t="shared" si="27"/>
        <v>▼選択</v>
      </c>
      <c r="L19" s="21" t="str">
        <f t="shared" si="28"/>
        <v>以下について、詳細説明欄の記載及び証跡資料により確認できた
・お客さまがどのような分野（医療、死亡、年金等）の保障を望んでいるかを把握することは、「〇〇資料」P○に記載
・「〇〇資料」はイントラネットに掲載され、全従業員が閲覧可能である</v>
      </c>
      <c r="M19" s="464" t="str">
        <f t="shared" si="29"/>
        <v xml:space="preserve">
</v>
      </c>
      <c r="N19" s="3"/>
      <c r="O19" s="19" t="s">
        <v>2163</v>
      </c>
      <c r="P19" s="19" t="s">
        <v>2729</v>
      </c>
      <c r="Q19" s="19" t="s">
        <v>35</v>
      </c>
      <c r="R19" s="19"/>
      <c r="S19" s="19"/>
      <c r="T19" s="159"/>
      <c r="U19" s="160"/>
      <c r="V19" s="19"/>
      <c r="W19" s="161"/>
      <c r="X19" s="19"/>
      <c r="Y19" s="19"/>
      <c r="Z19" s="20"/>
      <c r="AA19" s="202" t="s">
        <v>34</v>
      </c>
      <c r="AB19" s="1109"/>
      <c r="AC19" s="202" t="s">
        <v>1998</v>
      </c>
      <c r="AD19" s="1110"/>
      <c r="AE19" s="202" t="s">
        <v>35</v>
      </c>
      <c r="AF19" s="1110"/>
      <c r="AG19" s="203" t="s">
        <v>36</v>
      </c>
      <c r="AH19" s="1096"/>
      <c r="AI19" s="204">
        <v>1</v>
      </c>
      <c r="AJ19" s="205" t="s">
        <v>64</v>
      </c>
      <c r="AK19" s="212"/>
      <c r="AL19" s="212"/>
      <c r="AM19" s="231" t="s">
        <v>65</v>
      </c>
      <c r="AN19" s="27">
        <f t="shared" si="16"/>
        <v>0</v>
      </c>
      <c r="AO19" s="27">
        <f t="shared" si="17"/>
        <v>0</v>
      </c>
      <c r="AP19" s="191">
        <f t="shared" si="18"/>
        <v>0</v>
      </c>
      <c r="AQ19" s="35">
        <f t="shared" si="19"/>
        <v>0</v>
      </c>
      <c r="AR19" s="43">
        <f t="shared" si="20"/>
        <v>0</v>
      </c>
      <c r="AS19" s="43">
        <f t="shared" si="21"/>
        <v>0</v>
      </c>
      <c r="AT19" s="35">
        <f t="shared" si="22"/>
        <v>0</v>
      </c>
      <c r="AU19" s="43">
        <f t="shared" si="23"/>
        <v>0</v>
      </c>
      <c r="AV19" s="232" t="s">
        <v>33</v>
      </c>
      <c r="AW19" s="233" t="s">
        <v>41</v>
      </c>
      <c r="AX19" s="233" t="s">
        <v>42</v>
      </c>
      <c r="AY19" s="233"/>
      <c r="AZ19" s="433" t="s">
        <v>33</v>
      </c>
      <c r="BA19" s="217" t="s">
        <v>46</v>
      </c>
      <c r="BB19" s="467"/>
      <c r="BC19" s="468"/>
      <c r="BD19" s="228"/>
      <c r="BE19" s="182" t="str">
        <f>IF(AND(AL19=AV19,AV19="○",AZ19="1.はい"),"○","▼選択")</f>
        <v>▼選択</v>
      </c>
      <c r="BF19" s="234" t="s">
        <v>16</v>
      </c>
      <c r="BG19" s="182" t="s">
        <v>31</v>
      </c>
      <c r="BH19" s="177" t="s">
        <v>6</v>
      </c>
      <c r="BI19" s="177" t="s">
        <v>7</v>
      </c>
      <c r="BJ19" s="182" t="s">
        <v>32</v>
      </c>
      <c r="BK19" s="182"/>
      <c r="BL19" s="181" t="s">
        <v>33</v>
      </c>
      <c r="BM19" s="1032" t="s">
        <v>3240</v>
      </c>
      <c r="BN19" s="172"/>
      <c r="BO19" s="172"/>
      <c r="BP19" s="172"/>
      <c r="BQ19" s="172"/>
      <c r="BR19" s="172"/>
      <c r="BS19" s="172"/>
      <c r="BT19" s="172"/>
      <c r="BU19" s="172"/>
      <c r="BV19" s="182"/>
      <c r="BW19" s="182"/>
      <c r="BX19" s="438"/>
      <c r="BY19" s="75"/>
      <c r="BZ19" s="309" t="s">
        <v>68</v>
      </c>
      <c r="CA19" s="218" t="s">
        <v>43</v>
      </c>
      <c r="CB19" s="219" t="s">
        <v>66</v>
      </c>
      <c r="CC19" s="55" t="s">
        <v>2163</v>
      </c>
      <c r="CD19" s="201" t="s">
        <v>67</v>
      </c>
    </row>
    <row r="20" spans="1:82" ht="48" customHeight="1">
      <c r="A20" s="3" t="str">
        <f t="shared" si="0"/>
        <v/>
      </c>
      <c r="B20" s="5" t="s">
        <v>2764</v>
      </c>
      <c r="C20" s="3" t="str">
        <f t="shared" si="11"/>
        <v>Ⅰ.顧客対応 (1)　お客さまニーズに合致した提案の実施に向けた募集に関する態勢整備</v>
      </c>
      <c r="D20" s="3" t="str">
        <f t="shared" si="12"/>
        <v>①意向把握・確認義務</v>
      </c>
      <c r="E20" s="3" t="str">
        <f t="shared" si="24"/>
        <v>基本 1</v>
      </c>
      <c r="F20" s="3" t="str">
        <f t="shared" si="25"/>
        <v>1 
1-2-2</v>
      </c>
      <c r="G20" s="11" t="str">
        <f t="shared" si="26"/>
        <v xml:space="preserve">
＿ 
＿＿ 貯蓄部分を必要としているか</v>
      </c>
      <c r="H20" s="21" t="str">
        <f t="shared" si="13"/>
        <v>2023: 0
2024: ▼選択</v>
      </c>
      <c r="I20" s="21" t="str">
        <f t="shared" si="14"/>
        <v xml:space="preserve">2023: 0
2024: </v>
      </c>
      <c r="J20" s="21" t="str">
        <f t="shared" si="15"/>
        <v xml:space="preserve">2023: 0
2024: </v>
      </c>
      <c r="K20" s="21" t="str">
        <f t="shared" si="27"/>
        <v>▼選択</v>
      </c>
      <c r="L20" s="21" t="str">
        <f t="shared" si="28"/>
        <v>以下について、詳細説明欄の記載及び証跡資料により確認できた
・貯蓄部分を必要としているかを把握することは、「〇〇資料」P○に記載
・「〇〇資料」はイントラネットに掲載され、全従業員が閲覧可能である</v>
      </c>
      <c r="M20" s="464" t="str">
        <f t="shared" si="29"/>
        <v xml:space="preserve">
</v>
      </c>
      <c r="N20" s="3"/>
      <c r="O20" s="19" t="s">
        <v>2164</v>
      </c>
      <c r="P20" s="19" t="s">
        <v>2729</v>
      </c>
      <c r="Q20" s="19" t="s">
        <v>35</v>
      </c>
      <c r="R20" s="19"/>
      <c r="S20" s="19"/>
      <c r="T20" s="159"/>
      <c r="U20" s="160"/>
      <c r="V20" s="19"/>
      <c r="W20" s="161"/>
      <c r="X20" s="19"/>
      <c r="Y20" s="19"/>
      <c r="Z20" s="20"/>
      <c r="AA20" s="202" t="s">
        <v>34</v>
      </c>
      <c r="AB20" s="1109"/>
      <c r="AC20" s="202" t="s">
        <v>1998</v>
      </c>
      <c r="AD20" s="1110"/>
      <c r="AE20" s="202" t="s">
        <v>35</v>
      </c>
      <c r="AF20" s="1110"/>
      <c r="AG20" s="203" t="s">
        <v>36</v>
      </c>
      <c r="AH20" s="1096"/>
      <c r="AI20" s="204">
        <v>1</v>
      </c>
      <c r="AJ20" s="205" t="s">
        <v>69</v>
      </c>
      <c r="AK20" s="212"/>
      <c r="AL20" s="212"/>
      <c r="AM20" s="231" t="s">
        <v>70</v>
      </c>
      <c r="AN20" s="27">
        <f t="shared" si="16"/>
        <v>0</v>
      </c>
      <c r="AO20" s="27">
        <f t="shared" si="17"/>
        <v>0</v>
      </c>
      <c r="AP20" s="191">
        <f t="shared" si="18"/>
        <v>0</v>
      </c>
      <c r="AQ20" s="35">
        <f t="shared" si="19"/>
        <v>0</v>
      </c>
      <c r="AR20" s="43">
        <f t="shared" si="20"/>
        <v>0</v>
      </c>
      <c r="AS20" s="43">
        <f t="shared" si="21"/>
        <v>0</v>
      </c>
      <c r="AT20" s="35">
        <f t="shared" si="22"/>
        <v>0</v>
      </c>
      <c r="AU20" s="43">
        <f t="shared" si="23"/>
        <v>0</v>
      </c>
      <c r="AV20" s="232" t="s">
        <v>33</v>
      </c>
      <c r="AW20" s="233" t="s">
        <v>41</v>
      </c>
      <c r="AX20" s="233" t="s">
        <v>42</v>
      </c>
      <c r="AY20" s="233"/>
      <c r="AZ20" s="433" t="s">
        <v>33</v>
      </c>
      <c r="BA20" s="217" t="s">
        <v>46</v>
      </c>
      <c r="BB20" s="467"/>
      <c r="BC20" s="468"/>
      <c r="BD20" s="228"/>
      <c r="BE20" s="182" t="str">
        <f>IF(AND(AL20=AV20,AV20="○",AZ20="1.はい"),"○","▼選択")</f>
        <v>▼選択</v>
      </c>
      <c r="BF20" s="234" t="s">
        <v>16</v>
      </c>
      <c r="BG20" s="182" t="s">
        <v>31</v>
      </c>
      <c r="BH20" s="177" t="s">
        <v>6</v>
      </c>
      <c r="BI20" s="177" t="s">
        <v>7</v>
      </c>
      <c r="BJ20" s="182" t="s">
        <v>32</v>
      </c>
      <c r="BK20" s="182"/>
      <c r="BL20" s="181" t="s">
        <v>33</v>
      </c>
      <c r="BM20" s="1032" t="s">
        <v>3241</v>
      </c>
      <c r="BN20" s="172"/>
      <c r="BO20" s="172"/>
      <c r="BP20" s="172"/>
      <c r="BQ20" s="172"/>
      <c r="BR20" s="172"/>
      <c r="BS20" s="172"/>
      <c r="BT20" s="172"/>
      <c r="BU20" s="172"/>
      <c r="BV20" s="182"/>
      <c r="BW20" s="182"/>
      <c r="BX20" s="438"/>
      <c r="BY20" s="75"/>
      <c r="BZ20" s="309" t="s">
        <v>73</v>
      </c>
      <c r="CA20" s="218" t="s">
        <v>43</v>
      </c>
      <c r="CB20" s="219" t="s">
        <v>71</v>
      </c>
      <c r="CC20" s="55" t="s">
        <v>2164</v>
      </c>
      <c r="CD20" s="201" t="s">
        <v>72</v>
      </c>
    </row>
    <row r="21" spans="1:82" ht="48" customHeight="1">
      <c r="A21" s="3" t="str">
        <f t="shared" si="0"/>
        <v/>
      </c>
      <c r="B21" s="5" t="s">
        <v>2765</v>
      </c>
      <c r="C21" s="3" t="str">
        <f t="shared" si="11"/>
        <v>Ⅰ.顧客対応 (1)　お客さまニーズに合致した提案の実施に向けた募集に関する態勢整備</v>
      </c>
      <c r="D21" s="3" t="str">
        <f t="shared" si="12"/>
        <v>①意向把握・確認義務</v>
      </c>
      <c r="E21" s="3" t="str">
        <f t="shared" si="24"/>
        <v>基本 1</v>
      </c>
      <c r="F21" s="3" t="str">
        <f t="shared" si="25"/>
        <v>1 
1-2-3</v>
      </c>
      <c r="G21" s="11" t="str">
        <f t="shared" si="26"/>
        <v xml:space="preserve">
＿ 
＿＿ 保障期間・保険料・保険金額に関する範囲の希望、優先する事項がある場合はその旨</v>
      </c>
      <c r="H21" s="21" t="str">
        <f t="shared" si="13"/>
        <v>2023: 0
2024: ▼選択</v>
      </c>
      <c r="I21" s="21" t="str">
        <f t="shared" si="14"/>
        <v xml:space="preserve">2023: 0
2024: </v>
      </c>
      <c r="J21" s="21" t="str">
        <f t="shared" si="15"/>
        <v xml:space="preserve">2023: 0
2024: </v>
      </c>
      <c r="K21" s="21" t="str">
        <f t="shared" si="27"/>
        <v>▼選択</v>
      </c>
      <c r="L21" s="21" t="str">
        <f t="shared" si="28"/>
        <v>以下について、詳細説明欄の記載及び証跡資料により確認できた
・保障期間・保険料・保険金額に関する範囲の希望、優先する事項がある場合その旨を把握することは、「〇〇資料」P○に記載
・「〇〇資料」はイントラネットに掲載され、全従業員が閲覧可能である</v>
      </c>
      <c r="M21" s="464" t="str">
        <f t="shared" si="29"/>
        <v xml:space="preserve">
</v>
      </c>
      <c r="N21" s="3"/>
      <c r="O21" s="19" t="s">
        <v>2165</v>
      </c>
      <c r="P21" s="19" t="s">
        <v>2729</v>
      </c>
      <c r="Q21" s="19" t="s">
        <v>35</v>
      </c>
      <c r="R21" s="19"/>
      <c r="S21" s="19"/>
      <c r="T21" s="159"/>
      <c r="U21" s="160"/>
      <c r="V21" s="19"/>
      <c r="W21" s="161"/>
      <c r="X21" s="19"/>
      <c r="Y21" s="19"/>
      <c r="Z21" s="20"/>
      <c r="AA21" s="202" t="s">
        <v>34</v>
      </c>
      <c r="AB21" s="1109"/>
      <c r="AC21" s="202" t="s">
        <v>1998</v>
      </c>
      <c r="AD21" s="1110"/>
      <c r="AE21" s="202" t="s">
        <v>35</v>
      </c>
      <c r="AF21" s="1110"/>
      <c r="AG21" s="203" t="s">
        <v>36</v>
      </c>
      <c r="AH21" s="1096"/>
      <c r="AI21" s="204">
        <v>1</v>
      </c>
      <c r="AJ21" s="205" t="s">
        <v>74</v>
      </c>
      <c r="AK21" s="212"/>
      <c r="AL21" s="212"/>
      <c r="AM21" s="231" t="s">
        <v>75</v>
      </c>
      <c r="AN21" s="27">
        <f t="shared" si="16"/>
        <v>0</v>
      </c>
      <c r="AO21" s="27">
        <f t="shared" si="17"/>
        <v>0</v>
      </c>
      <c r="AP21" s="191">
        <f t="shared" si="18"/>
        <v>0</v>
      </c>
      <c r="AQ21" s="35">
        <f t="shared" si="19"/>
        <v>0</v>
      </c>
      <c r="AR21" s="43">
        <f t="shared" si="20"/>
        <v>0</v>
      </c>
      <c r="AS21" s="43">
        <f t="shared" si="21"/>
        <v>0</v>
      </c>
      <c r="AT21" s="35">
        <f t="shared" si="22"/>
        <v>0</v>
      </c>
      <c r="AU21" s="43">
        <f t="shared" si="23"/>
        <v>0</v>
      </c>
      <c r="AV21" s="232" t="s">
        <v>33</v>
      </c>
      <c r="AW21" s="233" t="s">
        <v>41</v>
      </c>
      <c r="AX21" s="233" t="s">
        <v>42</v>
      </c>
      <c r="AY21" s="233"/>
      <c r="AZ21" s="433" t="s">
        <v>33</v>
      </c>
      <c r="BA21" s="217" t="s">
        <v>46</v>
      </c>
      <c r="BB21" s="467"/>
      <c r="BC21" s="468"/>
      <c r="BD21" s="228"/>
      <c r="BE21" s="182" t="str">
        <f>IF(AND(AL21=AV21,AV21="○",AZ21="1.はい"),"○","▼選択")</f>
        <v>▼選択</v>
      </c>
      <c r="BF21" s="234" t="s">
        <v>16</v>
      </c>
      <c r="BG21" s="182" t="s">
        <v>31</v>
      </c>
      <c r="BH21" s="177" t="s">
        <v>6</v>
      </c>
      <c r="BI21" s="177" t="s">
        <v>7</v>
      </c>
      <c r="BJ21" s="182" t="s">
        <v>32</v>
      </c>
      <c r="BK21" s="182"/>
      <c r="BL21" s="181" t="s">
        <v>33</v>
      </c>
      <c r="BM21" s="1032" t="s">
        <v>3242</v>
      </c>
      <c r="BN21" s="172"/>
      <c r="BO21" s="172"/>
      <c r="BP21" s="172"/>
      <c r="BQ21" s="172"/>
      <c r="BR21" s="172"/>
      <c r="BS21" s="172"/>
      <c r="BT21" s="172"/>
      <c r="BU21" s="172"/>
      <c r="BV21" s="182"/>
      <c r="BW21" s="182"/>
      <c r="BX21" s="438"/>
      <c r="BY21" s="75"/>
      <c r="BZ21" s="309" t="s">
        <v>78</v>
      </c>
      <c r="CA21" s="218" t="s">
        <v>43</v>
      </c>
      <c r="CB21" s="219" t="s">
        <v>76</v>
      </c>
      <c r="CC21" s="55" t="s">
        <v>2165</v>
      </c>
      <c r="CD21" s="201" t="s">
        <v>77</v>
      </c>
    </row>
    <row r="22" spans="1:82" ht="63" customHeight="1">
      <c r="A22" s="3" t="str">
        <f t="shared" si="0"/>
        <v/>
      </c>
      <c r="B22" s="5" t="s">
        <v>2766</v>
      </c>
      <c r="C22" s="3" t="str">
        <f t="shared" si="11"/>
        <v>Ⅰ.顧客対応 (1)　お客さまニーズに合致した提案の実施に向けた募集に関する態勢整備</v>
      </c>
      <c r="D22" s="3" t="str">
        <f t="shared" si="12"/>
        <v>①意向把握・確認義務</v>
      </c>
      <c r="E22" s="3" t="str">
        <f t="shared" si="24"/>
        <v>基本 1</v>
      </c>
      <c r="F22" s="3" t="str">
        <f t="shared" si="25"/>
        <v>1 
1-3</v>
      </c>
      <c r="G22" s="11" t="str">
        <f t="shared" si="26"/>
        <v xml:space="preserve">
＿ 【意向確認書の取り付け】
必ず申込日までにお客さまの意向を確認し、意向確認書（特定保険契約の場合は適合性確認書兼意向確認書）を契約者から取付けること
＿＿ </v>
      </c>
      <c r="H22" s="21" t="str">
        <f t="shared" si="13"/>
        <v>2023: 0
2024: ▼選択</v>
      </c>
      <c r="I22" s="21" t="str">
        <f t="shared" si="14"/>
        <v xml:space="preserve">2023: 0
2024: </v>
      </c>
      <c r="J22" s="21" t="str">
        <f t="shared" si="15"/>
        <v xml:space="preserve">2023: 0
2024: </v>
      </c>
      <c r="K22" s="21" t="str">
        <f t="shared" si="27"/>
        <v>▼選択</v>
      </c>
      <c r="L22" s="21" t="str">
        <f t="shared" si="28"/>
        <v>以下について、詳細説明欄の記載及び証跡資料により確認できた
・募集人は必ず申込日までにお客さまの意向を確認し、意向確認書（特定保険契約の場合は適合性確認書兼意向確認書）を契約者から取付ける旨は、「〇〇資料」P○に記載
・「〇〇資料」はイントラネットに掲載され、全従業員が閲覧可能である</v>
      </c>
      <c r="M22" s="464" t="str">
        <f t="shared" si="29"/>
        <v xml:space="preserve">
</v>
      </c>
      <c r="N22" s="3"/>
      <c r="O22" s="19" t="s">
        <v>2166</v>
      </c>
      <c r="P22" s="19" t="s">
        <v>2729</v>
      </c>
      <c r="Q22" s="19" t="s">
        <v>35</v>
      </c>
      <c r="R22" s="19"/>
      <c r="S22" s="19"/>
      <c r="T22" s="159"/>
      <c r="U22" s="160"/>
      <c r="V22" s="19"/>
      <c r="W22" s="161"/>
      <c r="X22" s="19"/>
      <c r="Y22" s="19"/>
      <c r="Z22" s="20"/>
      <c r="AA22" s="202" t="s">
        <v>34</v>
      </c>
      <c r="AB22" s="1109"/>
      <c r="AC22" s="202" t="s">
        <v>1998</v>
      </c>
      <c r="AD22" s="1110"/>
      <c r="AE22" s="202" t="s">
        <v>35</v>
      </c>
      <c r="AF22" s="1110"/>
      <c r="AG22" s="203" t="s">
        <v>36</v>
      </c>
      <c r="AH22" s="1096"/>
      <c r="AI22" s="204">
        <v>1</v>
      </c>
      <c r="AJ22" s="205" t="s">
        <v>79</v>
      </c>
      <c r="AK22" s="212"/>
      <c r="AL22" s="1092" t="s">
        <v>80</v>
      </c>
      <c r="AM22" s="1093"/>
      <c r="AN22" s="27">
        <f t="shared" si="16"/>
        <v>0</v>
      </c>
      <c r="AO22" s="27">
        <f t="shared" si="17"/>
        <v>0</v>
      </c>
      <c r="AP22" s="191">
        <f t="shared" si="18"/>
        <v>0</v>
      </c>
      <c r="AQ22" s="35">
        <f t="shared" si="19"/>
        <v>0</v>
      </c>
      <c r="AR22" s="43">
        <f t="shared" si="20"/>
        <v>0</v>
      </c>
      <c r="AS22" s="43">
        <f t="shared" si="21"/>
        <v>0</v>
      </c>
      <c r="AT22" s="35">
        <f t="shared" si="22"/>
        <v>0</v>
      </c>
      <c r="AU22" s="43">
        <f t="shared" si="23"/>
        <v>0</v>
      </c>
      <c r="AV22" s="235" t="s">
        <v>33</v>
      </c>
      <c r="AW22" s="236" t="s">
        <v>41</v>
      </c>
      <c r="AX22" s="236" t="s">
        <v>42</v>
      </c>
      <c r="AY22" s="236"/>
      <c r="AZ22" s="433" t="s">
        <v>33</v>
      </c>
      <c r="BA22" s="227" t="s">
        <v>46</v>
      </c>
      <c r="BB22" s="467"/>
      <c r="BC22" s="468"/>
      <c r="BD22" s="182"/>
      <c r="BE22" s="182" t="str">
        <f>IF(AND(AL22=AV22,AV22="○",AZ22="1.はい"),"○","▼選択")</f>
        <v>▼選択</v>
      </c>
      <c r="BF22" s="234" t="s">
        <v>16</v>
      </c>
      <c r="BG22" s="182" t="s">
        <v>31</v>
      </c>
      <c r="BH22" s="177" t="s">
        <v>6</v>
      </c>
      <c r="BI22" s="177" t="s">
        <v>7</v>
      </c>
      <c r="BJ22" s="182" t="s">
        <v>32</v>
      </c>
      <c r="BK22" s="182"/>
      <c r="BL22" s="181" t="s">
        <v>33</v>
      </c>
      <c r="BM22" s="1032" t="s">
        <v>3243</v>
      </c>
      <c r="BN22" s="172"/>
      <c r="BO22" s="172"/>
      <c r="BP22" s="172"/>
      <c r="BQ22" s="172"/>
      <c r="BR22" s="172"/>
      <c r="BS22" s="172"/>
      <c r="BT22" s="172"/>
      <c r="BU22" s="172"/>
      <c r="BV22" s="182"/>
      <c r="BW22" s="182"/>
      <c r="BX22" s="438"/>
      <c r="BY22" s="75"/>
      <c r="BZ22" s="309" t="s">
        <v>83</v>
      </c>
      <c r="CA22" s="218" t="s">
        <v>43</v>
      </c>
      <c r="CB22" s="237" t="s">
        <v>81</v>
      </c>
      <c r="CC22" s="55" t="s">
        <v>2166</v>
      </c>
      <c r="CD22" s="201" t="s">
        <v>82</v>
      </c>
    </row>
    <row r="23" spans="1:82" ht="63" customHeight="1">
      <c r="A23" s="3" t="str">
        <f t="shared" si="0"/>
        <v/>
      </c>
      <c r="B23" s="5" t="s">
        <v>2767</v>
      </c>
      <c r="C23" s="3" t="str">
        <f t="shared" si="11"/>
        <v>Ⅰ.顧客対応 (1)　お客さまニーズに合致した提案の実施に向けた募集に関する態勢整備</v>
      </c>
      <c r="D23" s="3" t="str">
        <f t="shared" si="12"/>
        <v>①意向把握・確認義務</v>
      </c>
      <c r="E23" s="3" t="str">
        <f t="shared" si="24"/>
        <v>基本 1</v>
      </c>
      <c r="F23" s="3" t="str">
        <f t="shared" si="25"/>
        <v>1 
1-4</v>
      </c>
      <c r="G23" s="11" t="str">
        <f t="shared" si="26"/>
        <v xml:space="preserve">
＿ 【意向把握に係る態勢整備】
意向把握に係る業務の適切な遂行を確認・検証できるよう、意向把握に用いた帳票等（アンケートや設計書等）や面談記録を保存すること
＿＿ </v>
      </c>
      <c r="H23" s="21" t="str">
        <f t="shared" si="13"/>
        <v>2023: 0
2024: ▼選択</v>
      </c>
      <c r="I23" s="21" t="str">
        <f t="shared" si="14"/>
        <v xml:space="preserve">2023: 0
2024: </v>
      </c>
      <c r="J23" s="21" t="str">
        <f t="shared" si="15"/>
        <v xml:space="preserve">2023: 0
2024: </v>
      </c>
      <c r="K23" s="21" t="str">
        <f t="shared" si="27"/>
        <v>▼選択</v>
      </c>
      <c r="L23" s="21" t="str">
        <f t="shared" si="28"/>
        <v>以下について、詳細説明欄の記載及び証跡資料により確認できた
・意向把握に用いたアンケート、面談記録等を保存する方法は、「〇〇資料」P○に記載
・「〇〇資料」はイントラネットに掲載され、全従業員が閲覧可能である</v>
      </c>
      <c r="M23" s="464" t="str">
        <f t="shared" si="29"/>
        <v xml:space="preserve">
</v>
      </c>
      <c r="N23" s="3"/>
      <c r="O23" s="19" t="s">
        <v>2167</v>
      </c>
      <c r="P23" s="19" t="s">
        <v>2729</v>
      </c>
      <c r="Q23" s="19" t="s">
        <v>35</v>
      </c>
      <c r="R23" s="19"/>
      <c r="S23" s="19"/>
      <c r="T23" s="159"/>
      <c r="U23" s="160"/>
      <c r="V23" s="19"/>
      <c r="W23" s="161"/>
      <c r="X23" s="19"/>
      <c r="Y23" s="19"/>
      <c r="Z23" s="20"/>
      <c r="AA23" s="202" t="s">
        <v>34</v>
      </c>
      <c r="AB23" s="1109"/>
      <c r="AC23" s="202" t="s">
        <v>1998</v>
      </c>
      <c r="AD23" s="1110"/>
      <c r="AE23" s="202" t="s">
        <v>35</v>
      </c>
      <c r="AF23" s="1110"/>
      <c r="AG23" s="203" t="s">
        <v>36</v>
      </c>
      <c r="AH23" s="1096"/>
      <c r="AI23" s="204">
        <v>1</v>
      </c>
      <c r="AJ23" s="205" t="s">
        <v>84</v>
      </c>
      <c r="AK23" s="212"/>
      <c r="AL23" s="1092" t="s">
        <v>85</v>
      </c>
      <c r="AM23" s="1093"/>
      <c r="AN23" s="27">
        <f t="shared" si="16"/>
        <v>0</v>
      </c>
      <c r="AO23" s="27">
        <f t="shared" si="17"/>
        <v>0</v>
      </c>
      <c r="AP23" s="191">
        <f t="shared" si="18"/>
        <v>0</v>
      </c>
      <c r="AQ23" s="35">
        <f t="shared" si="19"/>
        <v>0</v>
      </c>
      <c r="AR23" s="43">
        <f t="shared" si="20"/>
        <v>0</v>
      </c>
      <c r="AS23" s="43">
        <f t="shared" si="21"/>
        <v>0</v>
      </c>
      <c r="AT23" s="35">
        <f t="shared" si="22"/>
        <v>0</v>
      </c>
      <c r="AU23" s="43">
        <f t="shared" si="23"/>
        <v>0</v>
      </c>
      <c r="AV23" s="235" t="s">
        <v>33</v>
      </c>
      <c r="AW23" s="236" t="s">
        <v>41</v>
      </c>
      <c r="AX23" s="236" t="s">
        <v>42</v>
      </c>
      <c r="AY23" s="236"/>
      <c r="AZ23" s="433" t="s">
        <v>33</v>
      </c>
      <c r="BA23" s="227" t="s">
        <v>46</v>
      </c>
      <c r="BB23" s="467"/>
      <c r="BC23" s="468"/>
      <c r="BD23" s="182"/>
      <c r="BE23" s="182" t="str">
        <f>IF(AND(AL23=AV23,AV23="○",AZ23="1.はい"),"○","▼選択")</f>
        <v>▼選択</v>
      </c>
      <c r="BF23" s="234" t="s">
        <v>16</v>
      </c>
      <c r="BG23" s="182" t="s">
        <v>31</v>
      </c>
      <c r="BH23" s="177" t="s">
        <v>6</v>
      </c>
      <c r="BI23" s="177" t="s">
        <v>7</v>
      </c>
      <c r="BJ23" s="182" t="s">
        <v>32</v>
      </c>
      <c r="BK23" s="182"/>
      <c r="BL23" s="181" t="s">
        <v>33</v>
      </c>
      <c r="BM23" s="1032" t="s">
        <v>3244</v>
      </c>
      <c r="BN23" s="172"/>
      <c r="BO23" s="172"/>
      <c r="BP23" s="172"/>
      <c r="BQ23" s="172"/>
      <c r="BR23" s="172"/>
      <c r="BS23" s="172"/>
      <c r="BT23" s="172"/>
      <c r="BU23" s="172"/>
      <c r="BV23" s="182"/>
      <c r="BW23" s="182"/>
      <c r="BX23" s="438"/>
      <c r="BY23" s="75"/>
      <c r="BZ23" s="309" t="s">
        <v>88</v>
      </c>
      <c r="CA23" s="218" t="s">
        <v>43</v>
      </c>
      <c r="CB23" s="237" t="s">
        <v>86</v>
      </c>
      <c r="CC23" s="55" t="s">
        <v>2167</v>
      </c>
      <c r="CD23" s="201" t="s">
        <v>87</v>
      </c>
    </row>
    <row r="24" spans="1:82" ht="59.45" customHeight="1">
      <c r="A24" s="3" t="str">
        <f t="shared" si="0"/>
        <v/>
      </c>
      <c r="B24" s="5" t="s">
        <v>2768</v>
      </c>
      <c r="C24" s="3" t="str">
        <f t="shared" si="11"/>
        <v>Ⅰ.顧客対応 (1)　お客さまニーズに合致した提案の実施に向けた募集に関する態勢整備</v>
      </c>
      <c r="D24" s="3" t="str">
        <f t="shared" si="12"/>
        <v>①意向把握・確認義務</v>
      </c>
      <c r="E24" s="3" t="str">
        <f t="shared" si="24"/>
        <v>基本 1</v>
      </c>
      <c r="F24" s="3" t="str">
        <f t="shared" si="25"/>
        <v>1 
1-5</v>
      </c>
      <c r="G24" s="11" t="str">
        <f t="shared" si="26"/>
        <v xml:space="preserve">ダイレクトメールやインターネット等の手法を用いて非対面で募集を行う場合に、お客さまからの書類等の受領が1回に限定される方法による募集（1way募集）を行う代理店のみ対象
＿ 
＿＿ </v>
      </c>
      <c r="H24" s="21" t="str">
        <f t="shared" si="13"/>
        <v>2023: 0
2024: ▼選択</v>
      </c>
      <c r="I24" s="21" t="str">
        <f t="shared" si="14"/>
        <v xml:space="preserve">2023: 0
2024: </v>
      </c>
      <c r="J24" s="21" t="str">
        <f t="shared" si="15"/>
        <v xml:space="preserve">2023: 0
2024: </v>
      </c>
      <c r="K24" s="21" t="str">
        <f t="shared" si="27"/>
        <v xml:space="preserve"> ― </v>
      </c>
      <c r="L24" s="21" t="str">
        <f t="shared" si="28"/>
        <v xml:space="preserve"> ― </v>
      </c>
      <c r="M24" s="464" t="str">
        <f t="shared" si="29"/>
        <v xml:space="preserve">
</v>
      </c>
      <c r="N24" s="3"/>
      <c r="O24" s="19" t="s">
        <v>2168</v>
      </c>
      <c r="P24" s="19" t="s">
        <v>2729</v>
      </c>
      <c r="Q24" s="19" t="s">
        <v>35</v>
      </c>
      <c r="R24" s="19"/>
      <c r="S24" s="19"/>
      <c r="T24" s="159"/>
      <c r="U24" s="160"/>
      <c r="V24" s="19"/>
      <c r="W24" s="161"/>
      <c r="X24" s="19"/>
      <c r="Y24" s="19"/>
      <c r="Z24" s="20"/>
      <c r="AA24" s="202" t="s">
        <v>34</v>
      </c>
      <c r="AB24" s="1109"/>
      <c r="AC24" s="202" t="s">
        <v>1998</v>
      </c>
      <c r="AD24" s="1110"/>
      <c r="AE24" s="202" t="s">
        <v>35</v>
      </c>
      <c r="AF24" s="1110"/>
      <c r="AG24" s="203" t="s">
        <v>36</v>
      </c>
      <c r="AH24" s="1096"/>
      <c r="AI24" s="204">
        <v>1</v>
      </c>
      <c r="AJ24" s="238" t="s">
        <v>89</v>
      </c>
      <c r="AK24" s="1072" t="s">
        <v>90</v>
      </c>
      <c r="AL24" s="1073"/>
      <c r="AM24" s="1074"/>
      <c r="AN24" s="29">
        <f t="shared" si="16"/>
        <v>0</v>
      </c>
      <c r="AO24" s="29">
        <f t="shared" si="17"/>
        <v>0</v>
      </c>
      <c r="AP24" s="239">
        <f t="shared" si="18"/>
        <v>0</v>
      </c>
      <c r="AQ24" s="37">
        <f t="shared" si="19"/>
        <v>0</v>
      </c>
      <c r="AR24" s="45">
        <f t="shared" si="20"/>
        <v>0</v>
      </c>
      <c r="AS24" s="45">
        <f t="shared" si="21"/>
        <v>0</v>
      </c>
      <c r="AT24" s="37">
        <f t="shared" si="22"/>
        <v>0</v>
      </c>
      <c r="AU24" s="45">
        <f t="shared" si="23"/>
        <v>0</v>
      </c>
      <c r="AV24" s="235" t="s">
        <v>33</v>
      </c>
      <c r="AW24" s="236" t="s">
        <v>91</v>
      </c>
      <c r="AX24" s="236" t="s">
        <v>9</v>
      </c>
      <c r="AY24" s="236"/>
      <c r="AZ24" s="433" t="s">
        <v>33</v>
      </c>
      <c r="BA24" s="194" t="s">
        <v>29</v>
      </c>
      <c r="BB24" s="466"/>
      <c r="BC24" s="466"/>
      <c r="BD24" s="210"/>
      <c r="BE24" s="210"/>
      <c r="BF24" s="210"/>
      <c r="BG24" s="210"/>
      <c r="BH24" s="210"/>
      <c r="BI24" s="209"/>
      <c r="BJ24" s="210"/>
      <c r="BK24" s="210"/>
      <c r="BL24" s="211"/>
      <c r="BM24" s="1033"/>
      <c r="BN24" s="195"/>
      <c r="BO24" s="195"/>
      <c r="BP24" s="195"/>
      <c r="BQ24" s="195"/>
      <c r="BR24" s="195"/>
      <c r="BS24" s="195"/>
      <c r="BT24" s="195"/>
      <c r="BU24" s="195"/>
      <c r="BV24" s="210"/>
      <c r="BW24" s="210"/>
      <c r="BX24" s="354"/>
      <c r="BY24" s="75"/>
      <c r="BZ24" s="195"/>
      <c r="CA24" s="218" t="s">
        <v>43</v>
      </c>
      <c r="CB24" s="219" t="s">
        <v>92</v>
      </c>
      <c r="CC24" s="55" t="s">
        <v>2168</v>
      </c>
      <c r="CD24" s="201" t="s">
        <v>93</v>
      </c>
    </row>
    <row r="25" spans="1:82" ht="142.5">
      <c r="A25" s="3" t="str">
        <f t="shared" si="0"/>
        <v/>
      </c>
      <c r="B25" s="5" t="s">
        <v>2769</v>
      </c>
      <c r="C25" s="3" t="str">
        <f t="shared" si="11"/>
        <v>Ⅰ.顧客対応 (1)　お客さまニーズに合致した提案の実施に向けた募集に関する態勢整備</v>
      </c>
      <c r="D25" s="3" t="str">
        <f t="shared" si="12"/>
        <v>①意向把握・確認義務</v>
      </c>
      <c r="E25" s="3" t="str">
        <f t="shared" si="24"/>
        <v>基本 1</v>
      </c>
      <c r="F25" s="3" t="str">
        <f t="shared" si="25"/>
        <v>1 
1-5-1</v>
      </c>
      <c r="G25" s="11" t="str">
        <f t="shared" si="26"/>
        <v xml:space="preserve">
＿ 意向の把握（推定）について、推定の確度に留意して合理性・妥当性ある意向推定を行うこと
　・例えばお客さま属性や既加入の保障内容等を把握している「既契約者」を対象にする等の対応をとること
　・既契約者のみならず広範なお客さまを対象にダイレクトメール等を用いて非対面で募集を行う場合は、適切な意向推定の実現に向けて、お客さま意向の推定の根拠を明らかにする措置を講じること（事前アンケート等に基づく送付先対象の選定を行う等）
＿＿ </v>
      </c>
      <c r="H25" s="21" t="str">
        <f t="shared" si="13"/>
        <v>2023: 0
2024: ▼選択</v>
      </c>
      <c r="I25" s="21" t="str">
        <f t="shared" si="14"/>
        <v xml:space="preserve">2023: 0
2024: </v>
      </c>
      <c r="J25" s="21" t="str">
        <f t="shared" si="15"/>
        <v xml:space="preserve">2023: 0
2024: </v>
      </c>
      <c r="K25" s="21" t="str">
        <f t="shared" si="27"/>
        <v>▼選択</v>
      </c>
      <c r="L25" s="21" t="str">
        <f t="shared" si="28"/>
        <v>以下について、詳細説明欄の記載及び証跡資料により確認できた
・ダイレクトメール等を用いた非対面での募集を行う場合の、適切な意向推定の実現に向けた方法は、「〇〇資料」P○に記載
・「〇〇資料」はイントラネットに掲載され、全従業員が閲覧可能である</v>
      </c>
      <c r="M25" s="464" t="str">
        <f t="shared" si="29"/>
        <v xml:space="preserve">
</v>
      </c>
      <c r="N25" s="3"/>
      <c r="O25" s="19" t="s">
        <v>2169</v>
      </c>
      <c r="P25" s="19" t="s">
        <v>2729</v>
      </c>
      <c r="Q25" s="19" t="s">
        <v>35</v>
      </c>
      <c r="R25" s="19"/>
      <c r="S25" s="19"/>
      <c r="T25" s="159"/>
      <c r="U25" s="160"/>
      <c r="V25" s="19"/>
      <c r="W25" s="161"/>
      <c r="X25" s="19"/>
      <c r="Y25" s="19"/>
      <c r="Z25" s="20"/>
      <c r="AA25" s="202" t="s">
        <v>34</v>
      </c>
      <c r="AB25" s="1109"/>
      <c r="AC25" s="202" t="s">
        <v>1998</v>
      </c>
      <c r="AD25" s="1110"/>
      <c r="AE25" s="202" t="s">
        <v>35</v>
      </c>
      <c r="AF25" s="1110"/>
      <c r="AG25" s="203" t="s">
        <v>36</v>
      </c>
      <c r="AH25" s="1096"/>
      <c r="AI25" s="204">
        <v>1</v>
      </c>
      <c r="AJ25" s="205" t="s">
        <v>94</v>
      </c>
      <c r="AK25" s="240"/>
      <c r="AL25" s="1116" t="s">
        <v>95</v>
      </c>
      <c r="AM25" s="1117"/>
      <c r="AN25" s="28">
        <f t="shared" si="16"/>
        <v>0</v>
      </c>
      <c r="AO25" s="28">
        <f t="shared" si="17"/>
        <v>0</v>
      </c>
      <c r="AP25" s="214">
        <f t="shared" si="18"/>
        <v>0</v>
      </c>
      <c r="AQ25" s="36">
        <f t="shared" si="19"/>
        <v>0</v>
      </c>
      <c r="AR25" s="44">
        <f t="shared" si="20"/>
        <v>0</v>
      </c>
      <c r="AS25" s="44">
        <f t="shared" si="21"/>
        <v>0</v>
      </c>
      <c r="AT25" s="36">
        <f t="shared" si="22"/>
        <v>0</v>
      </c>
      <c r="AU25" s="44">
        <f t="shared" si="23"/>
        <v>0</v>
      </c>
      <c r="AV25" s="241" t="s">
        <v>33</v>
      </c>
      <c r="AW25" s="242" t="s">
        <v>41</v>
      </c>
      <c r="AX25" s="242" t="s">
        <v>42</v>
      </c>
      <c r="AY25" s="242"/>
      <c r="AZ25" s="433" t="s">
        <v>33</v>
      </c>
      <c r="BA25" s="217" t="s">
        <v>46</v>
      </c>
      <c r="BB25" s="467"/>
      <c r="BC25" s="468"/>
      <c r="BD25" s="182"/>
      <c r="BE25" s="222" t="str">
        <f>IF(AND(AL25=AV25,AV25="○",AZ25="1.はい"),"○","▼選択")</f>
        <v>▼選択</v>
      </c>
      <c r="BF25" s="223" t="s">
        <v>16</v>
      </c>
      <c r="BG25" s="222" t="s">
        <v>31</v>
      </c>
      <c r="BH25" s="177" t="s">
        <v>6</v>
      </c>
      <c r="BI25" s="177" t="s">
        <v>7</v>
      </c>
      <c r="BJ25" s="222" t="s">
        <v>32</v>
      </c>
      <c r="BK25" s="222" t="s">
        <v>9</v>
      </c>
      <c r="BL25" s="181" t="s">
        <v>33</v>
      </c>
      <c r="BM25" s="1032" t="s">
        <v>98</v>
      </c>
      <c r="BN25" s="172"/>
      <c r="BO25" s="172"/>
      <c r="BP25" s="172"/>
      <c r="BQ25" s="172"/>
      <c r="BR25" s="172"/>
      <c r="BS25" s="243"/>
      <c r="BT25" s="243"/>
      <c r="BU25" s="243"/>
      <c r="BV25" s="182"/>
      <c r="BW25" s="182"/>
      <c r="BX25" s="438"/>
      <c r="BY25" s="75"/>
      <c r="BZ25" s="309" t="s">
        <v>98</v>
      </c>
      <c r="CA25" s="218" t="s">
        <v>43</v>
      </c>
      <c r="CB25" s="237" t="s">
        <v>96</v>
      </c>
      <c r="CC25" s="55" t="s">
        <v>2169</v>
      </c>
      <c r="CD25" s="201" t="s">
        <v>97</v>
      </c>
    </row>
    <row r="26" spans="1:82" ht="61.15" customHeight="1">
      <c r="A26" s="3" t="str">
        <f t="shared" si="0"/>
        <v/>
      </c>
      <c r="B26" s="5" t="s">
        <v>2770</v>
      </c>
      <c r="C26" s="3" t="str">
        <f t="shared" si="11"/>
        <v>Ⅰ.顧客対応 (1)　お客さまニーズに合致した提案の実施に向けた募集に関する態勢整備</v>
      </c>
      <c r="D26" s="3" t="str">
        <f t="shared" si="12"/>
        <v>①意向把握・確認義務</v>
      </c>
      <c r="E26" s="3" t="str">
        <f t="shared" si="24"/>
        <v>基本 1</v>
      </c>
      <c r="F26" s="3" t="str">
        <f t="shared" si="25"/>
        <v>1 
1-5-2</v>
      </c>
      <c r="G26" s="11" t="str">
        <f t="shared" si="26"/>
        <v xml:space="preserve">
＿ 商品・個別プランの内容について、お客さまの理解度に十分配慮した上で、意向の対応状況を含めてわかりやすく表示すること
＿＿ </v>
      </c>
      <c r="H26" s="21" t="str">
        <f t="shared" si="13"/>
        <v>2023: 0
2024: ▼選択</v>
      </c>
      <c r="I26" s="21" t="str">
        <f t="shared" si="14"/>
        <v xml:space="preserve">2023: 0
2024: </v>
      </c>
      <c r="J26" s="21" t="str">
        <f t="shared" si="15"/>
        <v xml:space="preserve">2023: 0
2024: </v>
      </c>
      <c r="K26" s="21" t="str">
        <f t="shared" si="27"/>
        <v>▼選択</v>
      </c>
      <c r="L26" s="21" t="str">
        <f t="shared" si="28"/>
        <v>以下について、詳細説明欄の記載及び証跡資料により確認できた
・ダイレクトメール等を用いて非対面で募集を行う場合の、商品・個別プラン内容のわかりやすい表示方法もしくは資料作成の際の留意事項は、「〇〇資料」P○に記載
・「〇〇資料」はイントラネットに掲載され、全従業員が閲覧可能である</v>
      </c>
      <c r="M26" s="464" t="str">
        <f t="shared" si="29"/>
        <v xml:space="preserve">
</v>
      </c>
      <c r="N26" s="3"/>
      <c r="O26" s="19" t="s">
        <v>2170</v>
      </c>
      <c r="P26" s="19" t="s">
        <v>2729</v>
      </c>
      <c r="Q26" s="19" t="s">
        <v>35</v>
      </c>
      <c r="R26" s="19"/>
      <c r="S26" s="19"/>
      <c r="T26" s="159"/>
      <c r="U26" s="160"/>
      <c r="V26" s="19"/>
      <c r="W26" s="161"/>
      <c r="X26" s="19"/>
      <c r="Y26" s="19"/>
      <c r="Z26" s="20"/>
      <c r="AA26" s="202" t="s">
        <v>34</v>
      </c>
      <c r="AB26" s="1109"/>
      <c r="AC26" s="202" t="s">
        <v>1998</v>
      </c>
      <c r="AD26" s="1110"/>
      <c r="AE26" s="202" t="s">
        <v>35</v>
      </c>
      <c r="AF26" s="1110"/>
      <c r="AG26" s="203" t="s">
        <v>36</v>
      </c>
      <c r="AH26" s="1096"/>
      <c r="AI26" s="204">
        <v>1</v>
      </c>
      <c r="AJ26" s="205" t="s">
        <v>99</v>
      </c>
      <c r="AK26" s="240"/>
      <c r="AL26" s="1116" t="s">
        <v>100</v>
      </c>
      <c r="AM26" s="1117"/>
      <c r="AN26" s="28">
        <f t="shared" si="16"/>
        <v>0</v>
      </c>
      <c r="AO26" s="28">
        <f t="shared" si="17"/>
        <v>0</v>
      </c>
      <c r="AP26" s="214">
        <f t="shared" si="18"/>
        <v>0</v>
      </c>
      <c r="AQ26" s="36">
        <f t="shared" si="19"/>
        <v>0</v>
      </c>
      <c r="AR26" s="44">
        <f t="shared" si="20"/>
        <v>0</v>
      </c>
      <c r="AS26" s="44">
        <f t="shared" si="21"/>
        <v>0</v>
      </c>
      <c r="AT26" s="36">
        <f t="shared" si="22"/>
        <v>0</v>
      </c>
      <c r="AU26" s="44">
        <f t="shared" si="23"/>
        <v>0</v>
      </c>
      <c r="AV26" s="241" t="s">
        <v>33</v>
      </c>
      <c r="AW26" s="242" t="s">
        <v>41</v>
      </c>
      <c r="AX26" s="242" t="s">
        <v>42</v>
      </c>
      <c r="AY26" s="242"/>
      <c r="AZ26" s="433" t="s">
        <v>33</v>
      </c>
      <c r="BA26" s="217" t="s">
        <v>46</v>
      </c>
      <c r="BB26" s="467"/>
      <c r="BC26" s="468"/>
      <c r="BD26" s="182"/>
      <c r="BE26" s="222" t="str">
        <f>IF(AND(AL26=AV26,AV26="○",AZ26="1.はい"),"○","▼選択")</f>
        <v>▼選択</v>
      </c>
      <c r="BF26" s="223" t="s">
        <v>16</v>
      </c>
      <c r="BG26" s="222" t="s">
        <v>31</v>
      </c>
      <c r="BH26" s="177" t="s">
        <v>6</v>
      </c>
      <c r="BI26" s="177" t="s">
        <v>7</v>
      </c>
      <c r="BJ26" s="222" t="s">
        <v>32</v>
      </c>
      <c r="BK26" s="222" t="s">
        <v>9</v>
      </c>
      <c r="BL26" s="181" t="s">
        <v>33</v>
      </c>
      <c r="BM26" s="1032" t="s">
        <v>103</v>
      </c>
      <c r="BN26" s="172"/>
      <c r="BO26" s="172"/>
      <c r="BP26" s="172"/>
      <c r="BQ26" s="172"/>
      <c r="BR26" s="172"/>
      <c r="BS26" s="243"/>
      <c r="BT26" s="243"/>
      <c r="BU26" s="243"/>
      <c r="BV26" s="182"/>
      <c r="BW26" s="182"/>
      <c r="BX26" s="438"/>
      <c r="BY26" s="75"/>
      <c r="BZ26" s="309" t="s">
        <v>103</v>
      </c>
      <c r="CA26" s="218" t="s">
        <v>43</v>
      </c>
      <c r="CB26" s="219" t="s">
        <v>101</v>
      </c>
      <c r="CC26" s="55" t="s">
        <v>2170</v>
      </c>
      <c r="CD26" s="201" t="s">
        <v>102</v>
      </c>
    </row>
    <row r="27" spans="1:82" ht="114">
      <c r="A27" s="3" t="str">
        <f t="shared" si="0"/>
        <v/>
      </c>
      <c r="B27" s="5" t="s">
        <v>2771</v>
      </c>
      <c r="C27" s="3" t="str">
        <f t="shared" si="11"/>
        <v>Ⅰ.顧客対応 (1)　お客さまニーズに合致した提案の実施に向けた募集に関する態勢整備</v>
      </c>
      <c r="D27" s="3" t="str">
        <f t="shared" si="12"/>
        <v>①意向把握・確認義務</v>
      </c>
      <c r="E27" s="3" t="str">
        <f t="shared" si="24"/>
        <v>基本 1</v>
      </c>
      <c r="F27" s="3" t="str">
        <f t="shared" si="25"/>
        <v>1 
1-5-3</v>
      </c>
      <c r="G27" s="11" t="str">
        <f t="shared" si="26"/>
        <v xml:space="preserve">
＿ 当初意向と最終意向の比較（振返り）について、当初意向に係る推定の確度を補うためにもお客さま自身が意向の比較を確実に行うことができるよう工夫すること
　・例えば推定した意向以外の意向の有無を確認することもできる「振返り用のチェックシート」を同封することや、意向が相違した場合等にお客さまが照会できるようにする等の工夫を講じること
＿＿ </v>
      </c>
      <c r="H27" s="21" t="str">
        <f t="shared" si="13"/>
        <v>2023: 0
2024: ▼選択</v>
      </c>
      <c r="I27" s="21" t="str">
        <f t="shared" si="14"/>
        <v xml:space="preserve">2023: 0
2024: </v>
      </c>
      <c r="J27" s="21" t="str">
        <f t="shared" si="15"/>
        <v xml:space="preserve">2023: 0
2024: </v>
      </c>
      <c r="K27" s="21" t="str">
        <f t="shared" si="27"/>
        <v>▼選択</v>
      </c>
      <c r="L27" s="21" t="str">
        <f t="shared" si="28"/>
        <v>以下について、詳細説明欄の記載及び証跡資料により確認できた
・お客さま自身が当初意向と最終意向の比較（振返り）を行う方法は、「〇〇資料」P○に記載
・「〇〇資料」はイントラネットに掲載され、全従業員が閲覧可能である</v>
      </c>
      <c r="M27" s="464" t="str">
        <f t="shared" si="29"/>
        <v xml:space="preserve">
</v>
      </c>
      <c r="N27" s="3"/>
      <c r="O27" s="19" t="s">
        <v>2171</v>
      </c>
      <c r="P27" s="19" t="s">
        <v>2729</v>
      </c>
      <c r="Q27" s="19" t="s">
        <v>35</v>
      </c>
      <c r="R27" s="19"/>
      <c r="S27" s="19"/>
      <c r="T27" s="159"/>
      <c r="U27" s="160"/>
      <c r="V27" s="19"/>
      <c r="W27" s="161"/>
      <c r="X27" s="19"/>
      <c r="Y27" s="19"/>
      <c r="Z27" s="20"/>
      <c r="AA27" s="202" t="s">
        <v>34</v>
      </c>
      <c r="AB27" s="1109"/>
      <c r="AC27" s="202" t="s">
        <v>1998</v>
      </c>
      <c r="AD27" s="1110"/>
      <c r="AE27" s="202" t="s">
        <v>35</v>
      </c>
      <c r="AF27" s="1110"/>
      <c r="AG27" s="203" t="s">
        <v>36</v>
      </c>
      <c r="AH27" s="1096"/>
      <c r="AI27" s="204">
        <v>1</v>
      </c>
      <c r="AJ27" s="205" t="s">
        <v>104</v>
      </c>
      <c r="AK27" s="240"/>
      <c r="AL27" s="1116" t="s">
        <v>105</v>
      </c>
      <c r="AM27" s="1117"/>
      <c r="AN27" s="28">
        <f t="shared" si="16"/>
        <v>0</v>
      </c>
      <c r="AO27" s="28">
        <f t="shared" si="17"/>
        <v>0</v>
      </c>
      <c r="AP27" s="214">
        <f t="shared" si="18"/>
        <v>0</v>
      </c>
      <c r="AQ27" s="36">
        <f t="shared" si="19"/>
        <v>0</v>
      </c>
      <c r="AR27" s="44">
        <f t="shared" si="20"/>
        <v>0</v>
      </c>
      <c r="AS27" s="44">
        <f t="shared" si="21"/>
        <v>0</v>
      </c>
      <c r="AT27" s="36">
        <f t="shared" si="22"/>
        <v>0</v>
      </c>
      <c r="AU27" s="44">
        <f t="shared" si="23"/>
        <v>0</v>
      </c>
      <c r="AV27" s="241" t="s">
        <v>33</v>
      </c>
      <c r="AW27" s="242" t="s">
        <v>41</v>
      </c>
      <c r="AX27" s="242" t="s">
        <v>42</v>
      </c>
      <c r="AY27" s="242"/>
      <c r="AZ27" s="433" t="s">
        <v>33</v>
      </c>
      <c r="BA27" s="217" t="s">
        <v>46</v>
      </c>
      <c r="BB27" s="467"/>
      <c r="BC27" s="468"/>
      <c r="BD27" s="182"/>
      <c r="BE27" s="222" t="str">
        <f>IF(AND(AL27=AV27,AV27="○",AZ27="1.はい"),"○","▼選択")</f>
        <v>▼選択</v>
      </c>
      <c r="BF27" s="223" t="s">
        <v>16</v>
      </c>
      <c r="BG27" s="222" t="s">
        <v>31</v>
      </c>
      <c r="BH27" s="177" t="s">
        <v>6</v>
      </c>
      <c r="BI27" s="177" t="s">
        <v>7</v>
      </c>
      <c r="BJ27" s="222" t="s">
        <v>32</v>
      </c>
      <c r="BK27" s="222" t="s">
        <v>9</v>
      </c>
      <c r="BL27" s="181" t="s">
        <v>33</v>
      </c>
      <c r="BM27" s="1032" t="s">
        <v>108</v>
      </c>
      <c r="BN27" s="172"/>
      <c r="BO27" s="172"/>
      <c r="BP27" s="172"/>
      <c r="BQ27" s="172"/>
      <c r="BR27" s="172"/>
      <c r="BS27" s="243"/>
      <c r="BT27" s="243"/>
      <c r="BU27" s="243"/>
      <c r="BV27" s="182"/>
      <c r="BW27" s="182"/>
      <c r="BX27" s="438"/>
      <c r="BY27" s="75"/>
      <c r="BZ27" s="309" t="s">
        <v>108</v>
      </c>
      <c r="CA27" s="218" t="s">
        <v>43</v>
      </c>
      <c r="CB27" s="219" t="s">
        <v>106</v>
      </c>
      <c r="CC27" s="55" t="s">
        <v>2171</v>
      </c>
      <c r="CD27" s="201" t="s">
        <v>107</v>
      </c>
    </row>
    <row r="28" spans="1:82" ht="40.9" customHeight="1">
      <c r="A28" s="3" t="str">
        <f t="shared" si="0"/>
        <v/>
      </c>
      <c r="B28" s="5" t="s">
        <v>2772</v>
      </c>
      <c r="C28" s="3" t="str">
        <f t="shared" si="11"/>
        <v>Ⅰ.顧客対応 (1)　お客さまニーズに合致した提案の実施に向けた募集に関する態勢整備</v>
      </c>
      <c r="D28" s="3" t="str">
        <f t="shared" si="12"/>
        <v>①意向把握・確認義務</v>
      </c>
      <c r="E28" s="3" t="str">
        <f t="shared" si="24"/>
        <v>基本 1</v>
      </c>
      <c r="F28" s="3" t="str">
        <f t="shared" si="25"/>
        <v>1 
1-5-4</v>
      </c>
      <c r="G28" s="11" t="str">
        <f t="shared" si="26"/>
        <v xml:space="preserve">
＿ 意向の確認について、お客さま自身が確実に行うことができるよう工夫すること
＿＿ </v>
      </c>
      <c r="H28" s="21" t="str">
        <f t="shared" si="13"/>
        <v>2023: 0
2024: ▼選択</v>
      </c>
      <c r="I28" s="21" t="str">
        <f t="shared" si="14"/>
        <v xml:space="preserve">2023: 0
2024: </v>
      </c>
      <c r="J28" s="21" t="str">
        <f t="shared" si="15"/>
        <v xml:space="preserve">2023: 0
2024: </v>
      </c>
      <c r="K28" s="21" t="str">
        <f t="shared" si="27"/>
        <v>▼選択</v>
      </c>
      <c r="L28" s="21" t="str">
        <f t="shared" si="28"/>
        <v>以下について、詳細説明欄の記載及び証跡資料により確認できた
・お客さま自身が意向の確認を行う方法は、「〇〇資料」P○に記載
・「〇〇資料」はイントラネットに掲載され、全従業員が閲覧可能である</v>
      </c>
      <c r="M28" s="464" t="str">
        <f t="shared" si="29"/>
        <v xml:space="preserve">
</v>
      </c>
      <c r="N28" s="3"/>
      <c r="O28" s="19" t="s">
        <v>2172</v>
      </c>
      <c r="P28" s="19" t="s">
        <v>2729</v>
      </c>
      <c r="Q28" s="19" t="s">
        <v>35</v>
      </c>
      <c r="R28" s="19"/>
      <c r="S28" s="19"/>
      <c r="T28" s="159"/>
      <c r="U28" s="160"/>
      <c r="V28" s="19"/>
      <c r="W28" s="161"/>
      <c r="X28" s="19"/>
      <c r="Y28" s="19"/>
      <c r="Z28" s="20"/>
      <c r="AA28" s="202" t="s">
        <v>34</v>
      </c>
      <c r="AB28" s="1109"/>
      <c r="AC28" s="202" t="s">
        <v>1998</v>
      </c>
      <c r="AD28" s="1110"/>
      <c r="AE28" s="202" t="s">
        <v>35</v>
      </c>
      <c r="AF28" s="1110"/>
      <c r="AG28" s="203" t="s">
        <v>36</v>
      </c>
      <c r="AH28" s="1096"/>
      <c r="AI28" s="204">
        <v>1</v>
      </c>
      <c r="AJ28" s="205" t="s">
        <v>109</v>
      </c>
      <c r="AK28" s="240"/>
      <c r="AL28" s="1116" t="s">
        <v>110</v>
      </c>
      <c r="AM28" s="1117"/>
      <c r="AN28" s="28">
        <f t="shared" si="16"/>
        <v>0</v>
      </c>
      <c r="AO28" s="28">
        <f t="shared" si="17"/>
        <v>0</v>
      </c>
      <c r="AP28" s="214">
        <f t="shared" si="18"/>
        <v>0</v>
      </c>
      <c r="AQ28" s="36">
        <f t="shared" si="19"/>
        <v>0</v>
      </c>
      <c r="AR28" s="44">
        <f t="shared" si="20"/>
        <v>0</v>
      </c>
      <c r="AS28" s="44">
        <f t="shared" si="21"/>
        <v>0</v>
      </c>
      <c r="AT28" s="36">
        <f t="shared" si="22"/>
        <v>0</v>
      </c>
      <c r="AU28" s="44">
        <f t="shared" si="23"/>
        <v>0</v>
      </c>
      <c r="AV28" s="241" t="s">
        <v>33</v>
      </c>
      <c r="AW28" s="242" t="s">
        <v>41</v>
      </c>
      <c r="AX28" s="242" t="s">
        <v>42</v>
      </c>
      <c r="AY28" s="242"/>
      <c r="AZ28" s="433" t="s">
        <v>33</v>
      </c>
      <c r="BA28" s="217" t="s">
        <v>46</v>
      </c>
      <c r="BB28" s="467"/>
      <c r="BC28" s="468"/>
      <c r="BD28" s="182"/>
      <c r="BE28" s="222" t="str">
        <f>IF(AND(AL28=AV28,AV28="○",AZ28="1.はい"),"○","▼選択")</f>
        <v>▼選択</v>
      </c>
      <c r="BF28" s="223" t="s">
        <v>16</v>
      </c>
      <c r="BG28" s="222" t="s">
        <v>31</v>
      </c>
      <c r="BH28" s="177" t="s">
        <v>6</v>
      </c>
      <c r="BI28" s="177" t="s">
        <v>7</v>
      </c>
      <c r="BJ28" s="222" t="s">
        <v>32</v>
      </c>
      <c r="BK28" s="222" t="s">
        <v>9</v>
      </c>
      <c r="BL28" s="181" t="s">
        <v>33</v>
      </c>
      <c r="BM28" s="1032" t="s">
        <v>113</v>
      </c>
      <c r="BN28" s="172"/>
      <c r="BO28" s="172"/>
      <c r="BP28" s="172"/>
      <c r="BQ28" s="172"/>
      <c r="BR28" s="172"/>
      <c r="BS28" s="243"/>
      <c r="BT28" s="243"/>
      <c r="BU28" s="243"/>
      <c r="BV28" s="182"/>
      <c r="BW28" s="182"/>
      <c r="BX28" s="438"/>
      <c r="BY28" s="75"/>
      <c r="BZ28" s="309" t="s">
        <v>113</v>
      </c>
      <c r="CA28" s="218" t="s">
        <v>43</v>
      </c>
      <c r="CB28" s="219" t="s">
        <v>111</v>
      </c>
      <c r="CC28" s="55" t="s">
        <v>2172</v>
      </c>
      <c r="CD28" s="201" t="s">
        <v>112</v>
      </c>
    </row>
    <row r="29" spans="1:82" ht="78.75">
      <c r="A29" s="3" t="str">
        <f t="shared" si="0"/>
        <v/>
      </c>
      <c r="B29" s="5" t="s">
        <v>2773</v>
      </c>
      <c r="C29" s="3" t="str">
        <f t="shared" si="11"/>
        <v>Ⅰ.顧客対応 (1)　お客さまニーズに合致した提案の実施に向けた募集に関する態勢整備</v>
      </c>
      <c r="D29" s="3" t="str">
        <f t="shared" si="12"/>
        <v>①意向把握・確認義務</v>
      </c>
      <c r="E29" s="3" t="str">
        <f t="shared" si="24"/>
        <v>基本 1</v>
      </c>
      <c r="F29" s="3" t="str">
        <f t="shared" si="25"/>
        <v>1 
1-5-5</v>
      </c>
      <c r="G29" s="11" t="str">
        <f t="shared" si="26"/>
        <v xml:space="preserve">
＿ 意向把握・確認手法の実効性を検証し、お客さまからの苦情や金融ＡＤＲへの申し立て等も踏まえて必要な改善に努める等、代理店においてお客さまの目線に立ったＰＤＣＡサイクルを確立し適切に運営すること
＿＿ </v>
      </c>
      <c r="H29" s="21" t="str">
        <f t="shared" si="13"/>
        <v>2023: 0
2024: ▼選択</v>
      </c>
      <c r="I29" s="21" t="str">
        <f t="shared" si="14"/>
        <v xml:space="preserve">2023: 0
2024: </v>
      </c>
      <c r="J29" s="21" t="str">
        <f t="shared" si="15"/>
        <v xml:space="preserve">2023: 0
2024: </v>
      </c>
      <c r="K29" s="21" t="str">
        <f t="shared" si="27"/>
        <v>▼選択</v>
      </c>
      <c r="L29" s="21" t="str">
        <f t="shared" si="28"/>
        <v>以下について、詳細説明欄の記載及び証跡資料により確認できた
・意向把握・確認手法の実効性の検証方法および必要であれば適宜改善を行うことは、「〇〇資料」P○に記載
・「〇〇資料」はイントラネットに掲載され、全従業員が閲覧可能である</v>
      </c>
      <c r="M29" s="464" t="str">
        <f t="shared" si="29"/>
        <v xml:space="preserve">
</v>
      </c>
      <c r="N29" s="3"/>
      <c r="O29" s="19" t="s">
        <v>2173</v>
      </c>
      <c r="P29" s="19" t="s">
        <v>2729</v>
      </c>
      <c r="Q29" s="19" t="s">
        <v>35</v>
      </c>
      <c r="R29" s="19"/>
      <c r="S29" s="19"/>
      <c r="T29" s="159"/>
      <c r="U29" s="160"/>
      <c r="V29" s="19"/>
      <c r="W29" s="161"/>
      <c r="X29" s="19"/>
      <c r="Y29" s="19"/>
      <c r="Z29" s="20"/>
      <c r="AA29" s="202" t="s">
        <v>34</v>
      </c>
      <c r="AB29" s="1109"/>
      <c r="AC29" s="202" t="s">
        <v>1998</v>
      </c>
      <c r="AD29" s="1110"/>
      <c r="AE29" s="202" t="s">
        <v>35</v>
      </c>
      <c r="AF29" s="1110"/>
      <c r="AG29" s="203" t="s">
        <v>36</v>
      </c>
      <c r="AH29" s="1096"/>
      <c r="AI29" s="244">
        <v>1</v>
      </c>
      <c r="AJ29" s="205" t="s">
        <v>114</v>
      </c>
      <c r="AK29" s="240"/>
      <c r="AL29" s="1116" t="s">
        <v>115</v>
      </c>
      <c r="AM29" s="1117"/>
      <c r="AN29" s="28">
        <f t="shared" si="16"/>
        <v>0</v>
      </c>
      <c r="AO29" s="28">
        <f t="shared" si="17"/>
        <v>0</v>
      </c>
      <c r="AP29" s="214">
        <f t="shared" si="18"/>
        <v>0</v>
      </c>
      <c r="AQ29" s="36">
        <f t="shared" si="19"/>
        <v>0</v>
      </c>
      <c r="AR29" s="44">
        <f t="shared" si="20"/>
        <v>0</v>
      </c>
      <c r="AS29" s="44">
        <f t="shared" si="21"/>
        <v>0</v>
      </c>
      <c r="AT29" s="36">
        <f t="shared" si="22"/>
        <v>0</v>
      </c>
      <c r="AU29" s="44">
        <f t="shared" si="23"/>
        <v>0</v>
      </c>
      <c r="AV29" s="241" t="s">
        <v>33</v>
      </c>
      <c r="AW29" s="242" t="s">
        <v>41</v>
      </c>
      <c r="AX29" s="242" t="s">
        <v>42</v>
      </c>
      <c r="AY29" s="242"/>
      <c r="AZ29" s="433" t="s">
        <v>33</v>
      </c>
      <c r="BA29" s="217" t="s">
        <v>46</v>
      </c>
      <c r="BB29" s="467"/>
      <c r="BC29" s="468"/>
      <c r="BD29" s="182"/>
      <c r="BE29" s="222" t="str">
        <f>IF(AND(AL29=AV29,AV29="○",AZ29="1.はい"),"○","▼選択")</f>
        <v>▼選択</v>
      </c>
      <c r="BF29" s="223" t="s">
        <v>16</v>
      </c>
      <c r="BG29" s="222" t="s">
        <v>31</v>
      </c>
      <c r="BH29" s="177" t="s">
        <v>6</v>
      </c>
      <c r="BI29" s="177" t="s">
        <v>7</v>
      </c>
      <c r="BJ29" s="222" t="s">
        <v>32</v>
      </c>
      <c r="BK29" s="222" t="s">
        <v>9</v>
      </c>
      <c r="BL29" s="181" t="s">
        <v>33</v>
      </c>
      <c r="BM29" s="1032" t="s">
        <v>118</v>
      </c>
      <c r="BN29" s="172"/>
      <c r="BO29" s="172"/>
      <c r="BP29" s="172"/>
      <c r="BQ29" s="172"/>
      <c r="BR29" s="172"/>
      <c r="BS29" s="243"/>
      <c r="BT29" s="243"/>
      <c r="BU29" s="243"/>
      <c r="BV29" s="182"/>
      <c r="BW29" s="182"/>
      <c r="BX29" s="438"/>
      <c r="BY29" s="75"/>
      <c r="BZ29" s="309" t="s">
        <v>118</v>
      </c>
      <c r="CA29" s="218" t="s">
        <v>43</v>
      </c>
      <c r="CB29" s="237" t="s">
        <v>116</v>
      </c>
      <c r="CC29" s="55" t="s">
        <v>2173</v>
      </c>
      <c r="CD29" s="201" t="s">
        <v>117</v>
      </c>
    </row>
    <row r="30" spans="1:82" ht="72.599999999999994" customHeight="1">
      <c r="A30" s="3" t="str">
        <f t="shared" si="0"/>
        <v/>
      </c>
      <c r="B30" s="5" t="s">
        <v>2774</v>
      </c>
      <c r="C30" s="3" t="str">
        <f t="shared" si="11"/>
        <v>Ⅰ.顧客対応 (1)　お客さまニーズに合致した提案の実施に向けた募集に関する態勢整備</v>
      </c>
      <c r="D30" s="3" t="str">
        <f t="shared" si="12"/>
        <v>①意向把握・確認義務</v>
      </c>
      <c r="E30" s="3" t="str">
        <f t="shared" si="24"/>
        <v>基本 2</v>
      </c>
      <c r="F30" s="3" t="str">
        <f t="shared" si="25"/>
        <v xml:space="preserve">2 
</v>
      </c>
      <c r="G30" s="11" t="str">
        <f t="shared" si="26"/>
        <v xml:space="preserve">当初意向および最終意向について全件管理する態勢（当初意向および最終意向の記録・保存等）を整備している
＿ 
＿＿ </v>
      </c>
      <c r="H30" s="21" t="str">
        <f t="shared" si="13"/>
        <v>2023: 0
2024: ▼選択</v>
      </c>
      <c r="I30" s="21" t="str">
        <f t="shared" si="14"/>
        <v xml:space="preserve">2023: 0
2024: </v>
      </c>
      <c r="J30" s="21" t="str">
        <f t="shared" si="15"/>
        <v xml:space="preserve">2023: 0
2024: </v>
      </c>
      <c r="K30" s="21" t="str">
        <f t="shared" si="27"/>
        <v>▼選択</v>
      </c>
      <c r="L30" s="21" t="str">
        <f t="shared" si="28"/>
        <v>以下について、詳細説明欄の記載及び証跡資料により確認できた
・当初意向と最終意向を全て記録し保存する仕組みがあることは、「〇〇資料」P○に記載
・当初意向と最終意向を全件記録・保存することを募集人に徹底していることは、「〇〇資料」P○に記載
・当初意向および最終意向が記録し保存されていることは、「〇〇資料」に記載</v>
      </c>
      <c r="M30" s="464" t="str">
        <f t="shared" si="29"/>
        <v xml:space="preserve">
</v>
      </c>
      <c r="N30" s="3"/>
      <c r="O30" s="19" t="s">
        <v>2174</v>
      </c>
      <c r="P30" s="19" t="s">
        <v>2729</v>
      </c>
      <c r="Q30" s="19" t="s">
        <v>35</v>
      </c>
      <c r="R30" s="19"/>
      <c r="S30" s="19"/>
      <c r="T30" s="159"/>
      <c r="U30" s="160"/>
      <c r="V30" s="19"/>
      <c r="W30" s="161"/>
      <c r="X30" s="19"/>
      <c r="Y30" s="19"/>
      <c r="Z30" s="20"/>
      <c r="AA30" s="202" t="s">
        <v>34</v>
      </c>
      <c r="AB30" s="1109"/>
      <c r="AC30" s="202" t="s">
        <v>1998</v>
      </c>
      <c r="AD30" s="1110"/>
      <c r="AE30" s="202" t="s">
        <v>35</v>
      </c>
      <c r="AF30" s="1110"/>
      <c r="AG30" s="203" t="s">
        <v>36</v>
      </c>
      <c r="AH30" s="1096"/>
      <c r="AI30" s="245">
        <v>2</v>
      </c>
      <c r="AJ30" s="190" t="s">
        <v>26</v>
      </c>
      <c r="AK30" s="1077" t="s">
        <v>119</v>
      </c>
      <c r="AL30" s="1047"/>
      <c r="AM30" s="1048"/>
      <c r="AN30" s="27">
        <f t="shared" si="16"/>
        <v>0</v>
      </c>
      <c r="AO30" s="27">
        <f t="shared" si="17"/>
        <v>0</v>
      </c>
      <c r="AP30" s="191">
        <f t="shared" si="18"/>
        <v>0</v>
      </c>
      <c r="AQ30" s="35">
        <f t="shared" si="19"/>
        <v>0</v>
      </c>
      <c r="AR30" s="43">
        <f t="shared" si="20"/>
        <v>0</v>
      </c>
      <c r="AS30" s="43">
        <f t="shared" si="21"/>
        <v>0</v>
      </c>
      <c r="AT30" s="35">
        <f t="shared" si="22"/>
        <v>0</v>
      </c>
      <c r="AU30" s="43">
        <f t="shared" si="23"/>
        <v>0</v>
      </c>
      <c r="AV30" s="246" t="s">
        <v>33</v>
      </c>
      <c r="AW30" s="247" t="s">
        <v>41</v>
      </c>
      <c r="AX30" s="247" t="s">
        <v>42</v>
      </c>
      <c r="AY30" s="247"/>
      <c r="AZ30" s="433" t="s">
        <v>33</v>
      </c>
      <c r="BA30" s="227" t="s">
        <v>123</v>
      </c>
      <c r="BB30" s="467"/>
      <c r="BC30" s="468"/>
      <c r="BD30" s="248" t="str">
        <f t="shared" ref="BD30:BD37" si="30">BL30</f>
        <v>▼選択</v>
      </c>
      <c r="BE30" s="229" t="s">
        <v>33</v>
      </c>
      <c r="BF30" s="230" t="s">
        <v>16</v>
      </c>
      <c r="BG30" s="229" t="s">
        <v>31</v>
      </c>
      <c r="BH30" s="177" t="s">
        <v>6</v>
      </c>
      <c r="BI30" s="177" t="s">
        <v>7</v>
      </c>
      <c r="BJ30" s="229" t="s">
        <v>32</v>
      </c>
      <c r="BK30" s="229"/>
      <c r="BL30" s="181" t="s">
        <v>33</v>
      </c>
      <c r="BM30" s="1032" t="s">
        <v>3538</v>
      </c>
      <c r="BN30" s="172"/>
      <c r="BO30" s="172"/>
      <c r="BP30" s="172"/>
      <c r="BQ30" s="172"/>
      <c r="BR30" s="172"/>
      <c r="BS30" s="172"/>
      <c r="BT30" s="172"/>
      <c r="BU30" s="172"/>
      <c r="BV30" s="182"/>
      <c r="BW30" s="182"/>
      <c r="BX30" s="438"/>
      <c r="BY30" s="75"/>
      <c r="BZ30" s="309" t="s">
        <v>3543</v>
      </c>
      <c r="CA30" s="218" t="s">
        <v>120</v>
      </c>
      <c r="CB30" s="219" t="s">
        <v>121</v>
      </c>
      <c r="CC30" s="55" t="s">
        <v>2174</v>
      </c>
      <c r="CD30" s="201" t="s">
        <v>122</v>
      </c>
    </row>
    <row r="31" spans="1:82" ht="78.75">
      <c r="A31" s="3" t="str">
        <f t="shared" si="0"/>
        <v/>
      </c>
      <c r="B31" s="5" t="s">
        <v>2775</v>
      </c>
      <c r="C31" s="3" t="str">
        <f t="shared" si="11"/>
        <v>Ⅰ.顧客対応 (1)　お客さまニーズに合致した提案の実施に向けた募集に関する態勢整備</v>
      </c>
      <c r="D31" s="3" t="str">
        <f t="shared" si="12"/>
        <v>①意向把握・確認義務</v>
      </c>
      <c r="E31" s="3" t="str">
        <f t="shared" si="24"/>
        <v>基本 3</v>
      </c>
      <c r="F31" s="3" t="str">
        <f t="shared" si="25"/>
        <v xml:space="preserve">3 
</v>
      </c>
      <c r="G31" s="11" t="str">
        <f t="shared" si="26"/>
        <v xml:space="preserve">意向把握・確認義務に関し、実施すべき事項（No.1～2の内容）を募集人に徹底（年１回以上の研修実施等）している
＿ 
＿＿ </v>
      </c>
      <c r="H31" s="21" t="str">
        <f t="shared" si="13"/>
        <v>2023: 0
2024: ▼選択</v>
      </c>
      <c r="I31" s="21" t="str">
        <f t="shared" si="14"/>
        <v xml:space="preserve">2023: 0
2024: </v>
      </c>
      <c r="J31" s="21" t="str">
        <f t="shared" si="15"/>
        <v xml:space="preserve">2023: 0
2024: </v>
      </c>
      <c r="K31" s="21" t="str">
        <f t="shared" si="27"/>
        <v>▼選択</v>
      </c>
      <c r="L31" s="21" t="str">
        <f t="shared" si="28"/>
        <v>以下について、詳細説明欄の記載及び証跡資料により確認できた
・教育項目と教育内容が不足していないことは、「〇〇資料」および詳細説明欄の記載にて確認
・募集行為を行う従業員全員に対して教育を行っていることは、「〇〇資料」および詳細説明欄の記載にて確認</v>
      </c>
      <c r="M31" s="464" t="str">
        <f t="shared" si="29"/>
        <v xml:space="preserve">
</v>
      </c>
      <c r="N31" s="3"/>
      <c r="O31" s="19" t="s">
        <v>2175</v>
      </c>
      <c r="P31" s="19" t="s">
        <v>2729</v>
      </c>
      <c r="Q31" s="19" t="s">
        <v>35</v>
      </c>
      <c r="R31" s="19"/>
      <c r="S31" s="19"/>
      <c r="T31" s="159"/>
      <c r="U31" s="160"/>
      <c r="V31" s="19"/>
      <c r="W31" s="161"/>
      <c r="X31" s="19"/>
      <c r="Y31" s="19"/>
      <c r="Z31" s="20"/>
      <c r="AA31" s="202" t="s">
        <v>34</v>
      </c>
      <c r="AB31" s="1109"/>
      <c r="AC31" s="202" t="s">
        <v>1998</v>
      </c>
      <c r="AD31" s="1110"/>
      <c r="AE31" s="202" t="s">
        <v>35</v>
      </c>
      <c r="AF31" s="1110"/>
      <c r="AG31" s="203" t="s">
        <v>36</v>
      </c>
      <c r="AH31" s="1096"/>
      <c r="AI31" s="249">
        <v>3</v>
      </c>
      <c r="AJ31" s="190" t="s">
        <v>26</v>
      </c>
      <c r="AK31" s="1077" t="s">
        <v>124</v>
      </c>
      <c r="AL31" s="1047"/>
      <c r="AM31" s="1048"/>
      <c r="AN31" s="27">
        <f t="shared" si="16"/>
        <v>0</v>
      </c>
      <c r="AO31" s="27">
        <f t="shared" si="17"/>
        <v>0</v>
      </c>
      <c r="AP31" s="191">
        <f t="shared" si="18"/>
        <v>0</v>
      </c>
      <c r="AQ31" s="35">
        <f t="shared" si="19"/>
        <v>0</v>
      </c>
      <c r="AR31" s="43">
        <f t="shared" si="20"/>
        <v>0</v>
      </c>
      <c r="AS31" s="43">
        <f t="shared" si="21"/>
        <v>0</v>
      </c>
      <c r="AT31" s="35">
        <f t="shared" si="22"/>
        <v>0</v>
      </c>
      <c r="AU31" s="43">
        <f t="shared" si="23"/>
        <v>0</v>
      </c>
      <c r="AV31" s="246" t="s">
        <v>33</v>
      </c>
      <c r="AW31" s="247" t="s">
        <v>41</v>
      </c>
      <c r="AX31" s="247" t="s">
        <v>42</v>
      </c>
      <c r="AY31" s="247"/>
      <c r="AZ31" s="433" t="s">
        <v>33</v>
      </c>
      <c r="BA31" s="227" t="s">
        <v>128</v>
      </c>
      <c r="BB31" s="467"/>
      <c r="BC31" s="468"/>
      <c r="BD31" s="248" t="str">
        <f t="shared" si="30"/>
        <v>▼選択</v>
      </c>
      <c r="BE31" s="229" t="s">
        <v>33</v>
      </c>
      <c r="BF31" s="230" t="s">
        <v>16</v>
      </c>
      <c r="BG31" s="229" t="s">
        <v>31</v>
      </c>
      <c r="BH31" s="177" t="s">
        <v>6</v>
      </c>
      <c r="BI31" s="177" t="s">
        <v>7</v>
      </c>
      <c r="BJ31" s="229" t="s">
        <v>32</v>
      </c>
      <c r="BK31" s="229"/>
      <c r="BL31" s="181" t="s">
        <v>33</v>
      </c>
      <c r="BM31" s="1032" t="s">
        <v>3245</v>
      </c>
      <c r="BN31" s="172"/>
      <c r="BO31" s="172"/>
      <c r="BP31" s="172"/>
      <c r="BQ31" s="172"/>
      <c r="BR31" s="172"/>
      <c r="BS31" s="172"/>
      <c r="BT31" s="172"/>
      <c r="BU31" s="172"/>
      <c r="BV31" s="182"/>
      <c r="BW31" s="182"/>
      <c r="BX31" s="438"/>
      <c r="BY31" s="75"/>
      <c r="BZ31" s="309" t="s">
        <v>129</v>
      </c>
      <c r="CA31" s="218" t="s">
        <v>125</v>
      </c>
      <c r="CB31" s="219" t="s">
        <v>126</v>
      </c>
      <c r="CC31" s="55" t="s">
        <v>2175</v>
      </c>
      <c r="CD31" s="201" t="s">
        <v>127</v>
      </c>
    </row>
    <row r="32" spans="1:82" ht="78.75">
      <c r="A32" s="3" t="str">
        <f t="shared" si="0"/>
        <v/>
      </c>
      <c r="B32" s="5" t="s">
        <v>2776</v>
      </c>
      <c r="C32" s="3" t="str">
        <f t="shared" si="11"/>
        <v>Ⅰ.顧客対応 (1)　お客さまニーズに合致した提案の実施に向けた募集に関する態勢整備</v>
      </c>
      <c r="D32" s="3" t="str">
        <f t="shared" si="12"/>
        <v>①意向把握・確認義務</v>
      </c>
      <c r="E32" s="3" t="str">
        <f t="shared" si="24"/>
        <v>基本 4</v>
      </c>
      <c r="F32" s="3" t="str">
        <f t="shared" si="25"/>
        <v xml:space="preserve">4 
</v>
      </c>
      <c r="G32" s="11" t="str">
        <f t="shared" si="26"/>
        <v xml:space="preserve">公的保険制度に関して、お客様の意向を踏まえて情報提供を行う態勢を整備(公的保険制度の説明ツールの配備等)している
＿ 
＿＿ </v>
      </c>
      <c r="H32" s="21" t="str">
        <f t="shared" si="13"/>
        <v>2023: 0
2024: ▼選択</v>
      </c>
      <c r="I32" s="21" t="str">
        <f t="shared" si="14"/>
        <v xml:space="preserve">2023: 0
2024: </v>
      </c>
      <c r="J32" s="21" t="str">
        <f t="shared" si="15"/>
        <v xml:space="preserve">2023: 0
2024: </v>
      </c>
      <c r="K32" s="21" t="str">
        <f t="shared" si="27"/>
        <v>▼選択</v>
      </c>
      <c r="L32" s="21" t="str">
        <f t="shared" si="28"/>
        <v>以下について、詳細説明欄の記載及び証跡資料により確認できた
・お客さまの意向を踏まえ、公的保険制度に関する情報提供を行うことは、「〇〇資料」P○に記載
・お客さまに対して、公的保険制度に関する情報提供を行うツールがあることは、「〇〇資料」を確認</v>
      </c>
      <c r="M32" s="464" t="str">
        <f t="shared" si="29"/>
        <v xml:space="preserve">
</v>
      </c>
      <c r="N32" s="3"/>
      <c r="O32" s="19" t="s">
        <v>2176</v>
      </c>
      <c r="P32" s="19" t="s">
        <v>2729</v>
      </c>
      <c r="Q32" s="19" t="s">
        <v>35</v>
      </c>
      <c r="R32" s="19"/>
      <c r="S32" s="19"/>
      <c r="T32" s="159"/>
      <c r="U32" s="160"/>
      <c r="V32" s="19"/>
      <c r="W32" s="161"/>
      <c r="X32" s="19"/>
      <c r="Y32" s="19"/>
      <c r="Z32" s="20"/>
      <c r="AA32" s="202" t="s">
        <v>34</v>
      </c>
      <c r="AB32" s="1109"/>
      <c r="AC32" s="202" t="s">
        <v>1998</v>
      </c>
      <c r="AD32" s="1110"/>
      <c r="AE32" s="202" t="s">
        <v>35</v>
      </c>
      <c r="AF32" s="1110"/>
      <c r="AG32" s="203" t="s">
        <v>36</v>
      </c>
      <c r="AH32" s="1096"/>
      <c r="AI32" s="249">
        <v>4</v>
      </c>
      <c r="AJ32" s="190" t="s">
        <v>26</v>
      </c>
      <c r="AK32" s="1077" t="s">
        <v>130</v>
      </c>
      <c r="AL32" s="1047"/>
      <c r="AM32" s="1048"/>
      <c r="AN32" s="27">
        <f t="shared" si="16"/>
        <v>0</v>
      </c>
      <c r="AO32" s="27">
        <f t="shared" si="17"/>
        <v>0</v>
      </c>
      <c r="AP32" s="191">
        <f t="shared" si="18"/>
        <v>0</v>
      </c>
      <c r="AQ32" s="35">
        <f t="shared" si="19"/>
        <v>0</v>
      </c>
      <c r="AR32" s="43">
        <f t="shared" si="20"/>
        <v>0</v>
      </c>
      <c r="AS32" s="43">
        <f t="shared" si="21"/>
        <v>0</v>
      </c>
      <c r="AT32" s="35">
        <f t="shared" si="22"/>
        <v>0</v>
      </c>
      <c r="AU32" s="43">
        <f t="shared" si="23"/>
        <v>0</v>
      </c>
      <c r="AV32" s="246" t="s">
        <v>33</v>
      </c>
      <c r="AW32" s="247" t="s">
        <v>41</v>
      </c>
      <c r="AX32" s="247" t="s">
        <v>42</v>
      </c>
      <c r="AY32" s="247"/>
      <c r="AZ32" s="433" t="s">
        <v>33</v>
      </c>
      <c r="BA32" s="227" t="s">
        <v>134</v>
      </c>
      <c r="BB32" s="467"/>
      <c r="BC32" s="468"/>
      <c r="BD32" s="248" t="str">
        <f t="shared" si="30"/>
        <v>▼選択</v>
      </c>
      <c r="BE32" s="229" t="s">
        <v>33</v>
      </c>
      <c r="BF32" s="230" t="s">
        <v>16</v>
      </c>
      <c r="BG32" s="229" t="s">
        <v>31</v>
      </c>
      <c r="BH32" s="177" t="s">
        <v>6</v>
      </c>
      <c r="BI32" s="177" t="s">
        <v>7</v>
      </c>
      <c r="BJ32" s="229" t="s">
        <v>32</v>
      </c>
      <c r="BK32" s="229"/>
      <c r="BL32" s="181" t="s">
        <v>33</v>
      </c>
      <c r="BM32" s="1032" t="s">
        <v>3246</v>
      </c>
      <c r="BN32" s="172"/>
      <c r="BO32" s="172"/>
      <c r="BP32" s="172"/>
      <c r="BQ32" s="172"/>
      <c r="BR32" s="172"/>
      <c r="BS32" s="172"/>
      <c r="BT32" s="172"/>
      <c r="BU32" s="172"/>
      <c r="BV32" s="182"/>
      <c r="BW32" s="182"/>
      <c r="BX32" s="438"/>
      <c r="BY32" s="75"/>
      <c r="BZ32" s="309" t="s">
        <v>135</v>
      </c>
      <c r="CA32" s="183" t="s">
        <v>131</v>
      </c>
      <c r="CB32" s="184" t="s">
        <v>132</v>
      </c>
      <c r="CC32" s="55" t="s">
        <v>2176</v>
      </c>
      <c r="CD32" s="201" t="s">
        <v>133</v>
      </c>
    </row>
    <row r="33" spans="1:82" ht="78.75">
      <c r="A33" s="3" t="str">
        <f t="shared" si="0"/>
        <v/>
      </c>
      <c r="B33" s="5" t="s">
        <v>2777</v>
      </c>
      <c r="C33" s="3" t="str">
        <f t="shared" si="11"/>
        <v>Ⅰ.顧客対応 (1)　お客さまニーズに合致した提案の実施に向けた募集に関する態勢整備</v>
      </c>
      <c r="D33" s="3" t="str">
        <f t="shared" si="12"/>
        <v>①意向把握・確認義務</v>
      </c>
      <c r="E33" s="3" t="str">
        <f t="shared" si="24"/>
        <v>基本 5</v>
      </c>
      <c r="F33" s="3" t="str">
        <f t="shared" si="25"/>
        <v xml:space="preserve">5 
</v>
      </c>
      <c r="G33" s="11" t="str">
        <f t="shared" si="26"/>
        <v xml:space="preserve">公的保険制度に関して、募集人に教育を実施している
＿ 
＿＿ </v>
      </c>
      <c r="H33" s="21" t="str">
        <f t="shared" si="13"/>
        <v>2023: 0
2024: ▼選択</v>
      </c>
      <c r="I33" s="21" t="str">
        <f t="shared" si="14"/>
        <v xml:space="preserve">2023: 0
2024: </v>
      </c>
      <c r="J33" s="21" t="str">
        <f t="shared" si="15"/>
        <v xml:space="preserve">2023: 0
2024: </v>
      </c>
      <c r="K33" s="21" t="str">
        <f t="shared" si="27"/>
        <v>▼選択</v>
      </c>
      <c r="L33" s="21" t="str">
        <f t="shared" si="28"/>
        <v>以下について、詳細説明欄の記載及び証跡資料により確認できた
・公的保険制度に関する教育内容となっていることは、「○○資料」を確認
・募集行為を行う従業員全員に対して教育を行っていることは、「○○資料」および詳細説明欄の記載を確認</v>
      </c>
      <c r="M33" s="464" t="str">
        <f t="shared" si="29"/>
        <v xml:space="preserve">
</v>
      </c>
      <c r="N33" s="3"/>
      <c r="O33" s="19" t="s">
        <v>2177</v>
      </c>
      <c r="P33" s="19" t="s">
        <v>2729</v>
      </c>
      <c r="Q33" s="19" t="s">
        <v>35</v>
      </c>
      <c r="R33" s="19"/>
      <c r="S33" s="19"/>
      <c r="T33" s="159"/>
      <c r="U33" s="160"/>
      <c r="V33" s="19"/>
      <c r="W33" s="161"/>
      <c r="X33" s="19"/>
      <c r="Y33" s="19"/>
      <c r="Z33" s="20"/>
      <c r="AA33" s="250" t="s">
        <v>34</v>
      </c>
      <c r="AB33" s="1071"/>
      <c r="AC33" s="250" t="s">
        <v>1998</v>
      </c>
      <c r="AD33" s="1111"/>
      <c r="AE33" s="250" t="s">
        <v>35</v>
      </c>
      <c r="AF33" s="1111"/>
      <c r="AG33" s="251" t="s">
        <v>36</v>
      </c>
      <c r="AH33" s="1079"/>
      <c r="AI33" s="245">
        <v>5</v>
      </c>
      <c r="AJ33" s="252" t="s">
        <v>26</v>
      </c>
      <c r="AK33" s="1077" t="s">
        <v>136</v>
      </c>
      <c r="AL33" s="1047"/>
      <c r="AM33" s="1048"/>
      <c r="AN33" s="27">
        <f t="shared" si="16"/>
        <v>0</v>
      </c>
      <c r="AO33" s="27">
        <f t="shared" si="17"/>
        <v>0</v>
      </c>
      <c r="AP33" s="191">
        <f t="shared" si="18"/>
        <v>0</v>
      </c>
      <c r="AQ33" s="35">
        <f t="shared" si="19"/>
        <v>0</v>
      </c>
      <c r="AR33" s="43">
        <f t="shared" si="20"/>
        <v>0</v>
      </c>
      <c r="AS33" s="43">
        <f t="shared" si="21"/>
        <v>0</v>
      </c>
      <c r="AT33" s="35">
        <f t="shared" si="22"/>
        <v>0</v>
      </c>
      <c r="AU33" s="43">
        <f t="shared" si="23"/>
        <v>0</v>
      </c>
      <c r="AV33" s="246" t="s">
        <v>33</v>
      </c>
      <c r="AW33" s="247" t="s">
        <v>41</v>
      </c>
      <c r="AX33" s="247" t="s">
        <v>42</v>
      </c>
      <c r="AY33" s="247"/>
      <c r="AZ33" s="433" t="s">
        <v>33</v>
      </c>
      <c r="BA33" s="227" t="s">
        <v>138</v>
      </c>
      <c r="BB33" s="468"/>
      <c r="BC33" s="468"/>
      <c r="BD33" s="248" t="str">
        <f t="shared" si="30"/>
        <v>▼選択</v>
      </c>
      <c r="BE33" s="229" t="s">
        <v>33</v>
      </c>
      <c r="BF33" s="230" t="s">
        <v>16</v>
      </c>
      <c r="BG33" s="229" t="s">
        <v>31</v>
      </c>
      <c r="BH33" s="177" t="s">
        <v>6</v>
      </c>
      <c r="BI33" s="177" t="s">
        <v>7</v>
      </c>
      <c r="BJ33" s="229" t="s">
        <v>32</v>
      </c>
      <c r="BK33" s="229"/>
      <c r="BL33" s="181" t="s">
        <v>33</v>
      </c>
      <c r="BM33" s="1032" t="s">
        <v>3247</v>
      </c>
      <c r="BN33" s="172"/>
      <c r="BO33" s="172"/>
      <c r="BP33" s="172"/>
      <c r="BQ33" s="172"/>
      <c r="BR33" s="172"/>
      <c r="BS33" s="172"/>
      <c r="BT33" s="172"/>
      <c r="BU33" s="172"/>
      <c r="BV33" s="182"/>
      <c r="BW33" s="182"/>
      <c r="BX33" s="438"/>
      <c r="BY33" s="75"/>
      <c r="BZ33" s="309" t="s">
        <v>139</v>
      </c>
      <c r="CA33" s="183" t="s">
        <v>131</v>
      </c>
      <c r="CB33" s="184" t="s">
        <v>132</v>
      </c>
      <c r="CC33" s="55" t="s">
        <v>2177</v>
      </c>
      <c r="CD33" s="201" t="s">
        <v>137</v>
      </c>
    </row>
    <row r="34" spans="1:82" ht="88.15" customHeight="1">
      <c r="A34" s="3" t="str">
        <f t="shared" si="0"/>
        <v/>
      </c>
      <c r="B34" s="5" t="s">
        <v>2778</v>
      </c>
      <c r="C34" s="3" t="str">
        <f t="shared" si="11"/>
        <v>Ⅰ.顧客対応 (1)　お客さまニーズに合致した提案の実施に向けた募集に関する態勢整備</v>
      </c>
      <c r="D34" s="3" t="str">
        <f t="shared" si="12"/>
        <v>①意向把握・確認義務</v>
      </c>
      <c r="E34" s="3" t="str">
        <f t="shared" si="24"/>
        <v>応用 6</v>
      </c>
      <c r="F34" s="3" t="str">
        <f t="shared" si="25"/>
        <v xml:space="preserve">6 
</v>
      </c>
      <c r="G34" s="11" t="str">
        <f t="shared" si="26"/>
        <v xml:space="preserve">商談ごとの対応履歴について、当初意向から最終意向のプロセスについて全件管理する態勢を整備している（契約締結までの経緯について明確に記録されている）
＿ 
＿＿ </v>
      </c>
      <c r="H34" s="21" t="str">
        <f t="shared" si="13"/>
        <v>2023: 0
2024: ▼選択</v>
      </c>
      <c r="I34" s="21" t="str">
        <f t="shared" si="14"/>
        <v xml:space="preserve">2023: 0
2024: </v>
      </c>
      <c r="J34" s="21" t="str">
        <f t="shared" si="15"/>
        <v xml:space="preserve">2023: 0
2024: </v>
      </c>
      <c r="K34" s="21" t="str">
        <f t="shared" si="27"/>
        <v>▼選択</v>
      </c>
      <c r="L34" s="21" t="str">
        <f t="shared" si="28"/>
        <v>以下について、詳細説明欄の記載及び証跡資料により確認できた
・当初意向と最終意向のみならず、意向の変遷が第三者にもわかるよう、プロセスについても全件記録し保管することは、「○○資料」P○に記載
・プロセスを全件記録できる仕組みがあることは、「○○資料」P○を確認
・プロセスについても全件記録することが徹底されていることは、「○○資料」P○を確認
・当初意向から最終意向までのプロセスが記録し保存されていることは、「○○資料」を確認</v>
      </c>
      <c r="M34" s="464" t="str">
        <f t="shared" si="29"/>
        <v xml:space="preserve">
</v>
      </c>
      <c r="N34" s="3"/>
      <c r="O34" s="19" t="s">
        <v>2178</v>
      </c>
      <c r="P34" s="19" t="s">
        <v>2729</v>
      </c>
      <c r="Q34" s="19" t="s">
        <v>35</v>
      </c>
      <c r="R34" s="19"/>
      <c r="S34" s="19"/>
      <c r="T34" s="159"/>
      <c r="U34" s="160"/>
      <c r="V34" s="19"/>
      <c r="W34" s="161"/>
      <c r="X34" s="19"/>
      <c r="Y34" s="19"/>
      <c r="Z34" s="20"/>
      <c r="AA34" s="186" t="s">
        <v>1996</v>
      </c>
      <c r="AB34" s="1049" t="s">
        <v>21</v>
      </c>
      <c r="AC34" s="187" t="s">
        <v>1998</v>
      </c>
      <c r="AD34" s="1060" t="s">
        <v>22</v>
      </c>
      <c r="AE34" s="186" t="s">
        <v>1969</v>
      </c>
      <c r="AF34" s="1060" t="s">
        <v>23</v>
      </c>
      <c r="AG34" s="253" t="s">
        <v>140</v>
      </c>
      <c r="AH34" s="1064" t="s">
        <v>141</v>
      </c>
      <c r="AI34" s="254">
        <v>6</v>
      </c>
      <c r="AJ34" s="190" t="s">
        <v>26</v>
      </c>
      <c r="AK34" s="1077" t="s">
        <v>142</v>
      </c>
      <c r="AL34" s="1047"/>
      <c r="AM34" s="1048"/>
      <c r="AN34" s="27">
        <f t="shared" si="16"/>
        <v>0</v>
      </c>
      <c r="AO34" s="27">
        <f t="shared" si="17"/>
        <v>0</v>
      </c>
      <c r="AP34" s="191">
        <f t="shared" si="18"/>
        <v>0</v>
      </c>
      <c r="AQ34" s="35">
        <f t="shared" si="19"/>
        <v>0</v>
      </c>
      <c r="AR34" s="43">
        <f t="shared" si="20"/>
        <v>0</v>
      </c>
      <c r="AS34" s="43">
        <f t="shared" si="21"/>
        <v>0</v>
      </c>
      <c r="AT34" s="35">
        <f t="shared" si="22"/>
        <v>0</v>
      </c>
      <c r="AU34" s="43">
        <f t="shared" si="23"/>
        <v>0</v>
      </c>
      <c r="AV34" s="246" t="s">
        <v>33</v>
      </c>
      <c r="AW34" s="247" t="s">
        <v>41</v>
      </c>
      <c r="AX34" s="247" t="s">
        <v>42</v>
      </c>
      <c r="AY34" s="247"/>
      <c r="AZ34" s="433" t="s">
        <v>33</v>
      </c>
      <c r="BA34" s="227" t="s">
        <v>143</v>
      </c>
      <c r="BB34" s="467"/>
      <c r="BC34" s="468"/>
      <c r="BD34" s="255" t="str">
        <f t="shared" si="30"/>
        <v>▼選択</v>
      </c>
      <c r="BE34" s="229" t="s">
        <v>33</v>
      </c>
      <c r="BF34" s="230" t="s">
        <v>16</v>
      </c>
      <c r="BG34" s="229" t="s">
        <v>31</v>
      </c>
      <c r="BH34" s="177" t="s">
        <v>6</v>
      </c>
      <c r="BI34" s="177" t="s">
        <v>7</v>
      </c>
      <c r="BJ34" s="229" t="s">
        <v>32</v>
      </c>
      <c r="BK34" s="229"/>
      <c r="BL34" s="181" t="s">
        <v>33</v>
      </c>
      <c r="BM34" s="1032" t="s">
        <v>3248</v>
      </c>
      <c r="BN34" s="172"/>
      <c r="BO34" s="172"/>
      <c r="BP34" s="172"/>
      <c r="BQ34" s="172"/>
      <c r="BR34" s="172"/>
      <c r="BS34" s="172"/>
      <c r="BT34" s="172"/>
      <c r="BU34" s="172"/>
      <c r="BV34" s="182"/>
      <c r="BW34" s="182"/>
      <c r="BX34" s="438"/>
      <c r="BY34" s="75"/>
      <c r="BZ34" s="309" t="s">
        <v>807</v>
      </c>
      <c r="CA34" s="218" t="s">
        <v>804</v>
      </c>
      <c r="CB34" s="219" t="s">
        <v>805</v>
      </c>
      <c r="CC34" s="55" t="s">
        <v>2178</v>
      </c>
      <c r="CD34" s="201" t="s">
        <v>806</v>
      </c>
    </row>
    <row r="35" spans="1:82" ht="84" customHeight="1">
      <c r="A35" s="3" t="str">
        <f t="shared" si="0"/>
        <v/>
      </c>
      <c r="B35" s="5" t="s">
        <v>2779</v>
      </c>
      <c r="C35" s="3" t="str">
        <f t="shared" si="11"/>
        <v>Ⅰ.顧客対応 (1)　お客さまニーズに合致した提案の実施に向けた募集に関する態勢整備</v>
      </c>
      <c r="D35" s="3" t="str">
        <f t="shared" si="12"/>
        <v>①意向把握・確認義務</v>
      </c>
      <c r="E35" s="3" t="str">
        <f t="shared" si="24"/>
        <v>応用 7</v>
      </c>
      <c r="F35" s="3" t="str">
        <f t="shared" si="25"/>
        <v xml:space="preserve">7 
</v>
      </c>
      <c r="G35" s="11" t="str">
        <f t="shared" si="26"/>
        <v xml:space="preserve">当初意向から最終意向に変更があった場合の合理性について、担当募集人以外による定期的な検証・確認を行う態勢（お客さま対応記録の検証等）を整備している
＿ 
＿＿ </v>
      </c>
      <c r="H35" s="21" t="str">
        <f t="shared" si="13"/>
        <v>2023: 0
2024: ▼選択</v>
      </c>
      <c r="I35" s="21" t="str">
        <f t="shared" si="14"/>
        <v xml:space="preserve">2023: 0
2024: </v>
      </c>
      <c r="J35" s="21" t="str">
        <f t="shared" si="15"/>
        <v xml:space="preserve">2023: 0
2024: </v>
      </c>
      <c r="K35" s="21" t="str">
        <f t="shared" si="27"/>
        <v>▼選択</v>
      </c>
      <c r="L35" s="21" t="str">
        <f t="shared" si="28"/>
        <v>以下について、詳細説明欄の記載及び証跡資料により確認できた
・当初意向から最終意向に変更があった場合の合理性（正当性）について、担当募集人以外による定期的な検証・確認を行うことのルール化は、「○○資料」P○に記載
・当初意向から最終意向に変更があった場合の合理性について、担当募集人以外による定期的な検証・確認が行われていることは、「○○資料」を確認</v>
      </c>
      <c r="M35" s="464" t="str">
        <f t="shared" si="29"/>
        <v xml:space="preserve">
</v>
      </c>
      <c r="N35" s="3"/>
      <c r="O35" s="19" t="s">
        <v>2179</v>
      </c>
      <c r="P35" s="19" t="s">
        <v>2729</v>
      </c>
      <c r="Q35" s="19" t="s">
        <v>35</v>
      </c>
      <c r="R35" s="19"/>
      <c r="S35" s="19"/>
      <c r="T35" s="159"/>
      <c r="U35" s="160"/>
      <c r="V35" s="19"/>
      <c r="W35" s="161"/>
      <c r="X35" s="19"/>
      <c r="Y35" s="19"/>
      <c r="Z35" s="20"/>
      <c r="AA35" s="202" t="s">
        <v>34</v>
      </c>
      <c r="AB35" s="1109"/>
      <c r="AC35" s="202" t="s">
        <v>1998</v>
      </c>
      <c r="AD35" s="1110"/>
      <c r="AE35" s="202" t="s">
        <v>35</v>
      </c>
      <c r="AF35" s="1110"/>
      <c r="AG35" s="256" t="s">
        <v>140</v>
      </c>
      <c r="AH35" s="1065"/>
      <c r="AI35" s="189">
        <v>7</v>
      </c>
      <c r="AJ35" s="190" t="s">
        <v>26</v>
      </c>
      <c r="AK35" s="1112" t="s">
        <v>3466</v>
      </c>
      <c r="AL35" s="1113"/>
      <c r="AM35" s="1113"/>
      <c r="AN35" s="27">
        <f t="shared" si="16"/>
        <v>0</v>
      </c>
      <c r="AO35" s="27">
        <f t="shared" si="17"/>
        <v>0</v>
      </c>
      <c r="AP35" s="191">
        <f t="shared" si="18"/>
        <v>0</v>
      </c>
      <c r="AQ35" s="35">
        <f t="shared" si="19"/>
        <v>0</v>
      </c>
      <c r="AR35" s="43">
        <f t="shared" si="20"/>
        <v>0</v>
      </c>
      <c r="AS35" s="43">
        <f t="shared" si="21"/>
        <v>0</v>
      </c>
      <c r="AT35" s="35">
        <f t="shared" si="22"/>
        <v>0</v>
      </c>
      <c r="AU35" s="43">
        <f t="shared" si="23"/>
        <v>0</v>
      </c>
      <c r="AV35" s="246" t="s">
        <v>33</v>
      </c>
      <c r="AW35" s="247" t="s">
        <v>41</v>
      </c>
      <c r="AX35" s="247" t="s">
        <v>42</v>
      </c>
      <c r="AY35" s="247"/>
      <c r="AZ35" s="433" t="s">
        <v>33</v>
      </c>
      <c r="BA35" s="227" t="s">
        <v>144</v>
      </c>
      <c r="BB35" s="467"/>
      <c r="BC35" s="468"/>
      <c r="BD35" s="255" t="str">
        <f t="shared" si="30"/>
        <v>▼選択</v>
      </c>
      <c r="BE35" s="229" t="s">
        <v>33</v>
      </c>
      <c r="BF35" s="230" t="s">
        <v>16</v>
      </c>
      <c r="BG35" s="229" t="s">
        <v>31</v>
      </c>
      <c r="BH35" s="177" t="s">
        <v>6</v>
      </c>
      <c r="BI35" s="177" t="s">
        <v>7</v>
      </c>
      <c r="BJ35" s="229" t="s">
        <v>32</v>
      </c>
      <c r="BK35" s="229"/>
      <c r="BL35" s="181" t="s">
        <v>33</v>
      </c>
      <c r="BM35" s="1032" t="s">
        <v>3249</v>
      </c>
      <c r="BN35" s="172"/>
      <c r="BO35" s="172"/>
      <c r="BP35" s="172"/>
      <c r="BQ35" s="172"/>
      <c r="BR35" s="172"/>
      <c r="BS35" s="172"/>
      <c r="BT35" s="172"/>
      <c r="BU35" s="172"/>
      <c r="BV35" s="182"/>
      <c r="BW35" s="182"/>
      <c r="BX35" s="438"/>
      <c r="BY35" s="75"/>
      <c r="BZ35" s="309" t="s">
        <v>3544</v>
      </c>
      <c r="CA35" s="218" t="s">
        <v>808</v>
      </c>
      <c r="CB35" s="219" t="s">
        <v>809</v>
      </c>
      <c r="CC35" s="55" t="s">
        <v>2179</v>
      </c>
      <c r="CD35" s="201" t="s">
        <v>810</v>
      </c>
    </row>
    <row r="36" spans="1:82" ht="78.75">
      <c r="A36" s="3" t="str">
        <f t="shared" si="0"/>
        <v/>
      </c>
      <c r="B36" s="5" t="s">
        <v>2780</v>
      </c>
      <c r="C36" s="3" t="str">
        <f t="shared" si="11"/>
        <v>Ⅰ.顧客対応 (1)　お客さまニーズに合致した提案の実施に向けた募集に関する態勢整備</v>
      </c>
      <c r="D36" s="3" t="str">
        <f t="shared" si="12"/>
        <v>①意向把握・確認義務</v>
      </c>
      <c r="E36" s="3" t="str">
        <f t="shared" si="24"/>
        <v>応用 8</v>
      </c>
      <c r="F36" s="3" t="str">
        <f t="shared" si="25"/>
        <v xml:space="preserve">8 
</v>
      </c>
      <c r="G36" s="11" t="str">
        <f t="shared" si="26"/>
        <v xml:space="preserve">No.7の検証・確認を行う主体が営業部門からの独立性を確保した担当部門・担当者である
＿ 
＿＿ </v>
      </c>
      <c r="H36" s="21" t="str">
        <f t="shared" si="13"/>
        <v>2023: 0
2024: ▼選択</v>
      </c>
      <c r="I36" s="21" t="str">
        <f t="shared" si="14"/>
        <v xml:space="preserve">2023: 0
2024: </v>
      </c>
      <c r="J36" s="21" t="str">
        <f t="shared" si="15"/>
        <v xml:space="preserve">2023: 0
2024: </v>
      </c>
      <c r="K36" s="21" t="str">
        <f t="shared" si="27"/>
        <v>▼選択</v>
      </c>
      <c r="L36" s="21" t="str">
        <f t="shared" si="28"/>
        <v>以下について、詳細説明欄の記載及び証跡資料により確認できた
・当初意向から最終意向に変更があった場合の合理性（正当性）について、営業部門から独立した担当部門・担当者による定期的な検証・確認が行われていることは、「○○資料」P○に記載
・No.7が達成</v>
      </c>
      <c r="M36" s="464" t="str">
        <f t="shared" si="29"/>
        <v xml:space="preserve">
</v>
      </c>
      <c r="N36" s="3"/>
      <c r="O36" s="19" t="s">
        <v>2180</v>
      </c>
      <c r="P36" s="19" t="s">
        <v>2729</v>
      </c>
      <c r="Q36" s="19" t="s">
        <v>35</v>
      </c>
      <c r="R36" s="19"/>
      <c r="S36" s="19"/>
      <c r="T36" s="159"/>
      <c r="U36" s="160"/>
      <c r="V36" s="19"/>
      <c r="W36" s="161"/>
      <c r="X36" s="19"/>
      <c r="Y36" s="19"/>
      <c r="Z36" s="20"/>
      <c r="AA36" s="202" t="s">
        <v>34</v>
      </c>
      <c r="AB36" s="1109"/>
      <c r="AC36" s="202" t="s">
        <v>1998</v>
      </c>
      <c r="AD36" s="1110"/>
      <c r="AE36" s="202" t="s">
        <v>35</v>
      </c>
      <c r="AF36" s="1110"/>
      <c r="AG36" s="256" t="s">
        <v>140</v>
      </c>
      <c r="AH36" s="1065"/>
      <c r="AI36" s="254">
        <v>8</v>
      </c>
      <c r="AJ36" s="190" t="s">
        <v>26</v>
      </c>
      <c r="AK36" s="1118" t="s">
        <v>145</v>
      </c>
      <c r="AL36" s="1118"/>
      <c r="AM36" s="1118"/>
      <c r="AN36" s="27">
        <f t="shared" si="16"/>
        <v>0</v>
      </c>
      <c r="AO36" s="27">
        <f t="shared" si="17"/>
        <v>0</v>
      </c>
      <c r="AP36" s="191">
        <f t="shared" si="18"/>
        <v>0</v>
      </c>
      <c r="AQ36" s="35">
        <f t="shared" si="19"/>
        <v>0</v>
      </c>
      <c r="AR36" s="43">
        <f t="shared" si="20"/>
        <v>0</v>
      </c>
      <c r="AS36" s="43">
        <f t="shared" si="21"/>
        <v>0</v>
      </c>
      <c r="AT36" s="35">
        <f t="shared" si="22"/>
        <v>0</v>
      </c>
      <c r="AU36" s="43">
        <f t="shared" si="23"/>
        <v>0</v>
      </c>
      <c r="AV36" s="246" t="s">
        <v>33</v>
      </c>
      <c r="AW36" s="247" t="s">
        <v>41</v>
      </c>
      <c r="AX36" s="247" t="s">
        <v>42</v>
      </c>
      <c r="AY36" s="247"/>
      <c r="AZ36" s="433" t="s">
        <v>33</v>
      </c>
      <c r="BA36" s="227" t="s">
        <v>144</v>
      </c>
      <c r="BB36" s="467"/>
      <c r="BC36" s="468"/>
      <c r="BD36" s="255" t="str">
        <f t="shared" si="30"/>
        <v>▼選択</v>
      </c>
      <c r="BE36" s="229" t="s">
        <v>33</v>
      </c>
      <c r="BF36" s="230" t="s">
        <v>16</v>
      </c>
      <c r="BG36" s="229" t="s">
        <v>31</v>
      </c>
      <c r="BH36" s="177" t="s">
        <v>6</v>
      </c>
      <c r="BI36" s="177" t="s">
        <v>7</v>
      </c>
      <c r="BJ36" s="229" t="s">
        <v>32</v>
      </c>
      <c r="BK36" s="229"/>
      <c r="BL36" s="181" t="s">
        <v>33</v>
      </c>
      <c r="BM36" s="1032" t="s">
        <v>3250</v>
      </c>
      <c r="BN36" s="172"/>
      <c r="BO36" s="172"/>
      <c r="BP36" s="172"/>
      <c r="BQ36" s="172"/>
      <c r="BR36" s="172"/>
      <c r="BS36" s="172"/>
      <c r="BT36" s="172"/>
      <c r="BU36" s="172"/>
      <c r="BV36" s="182"/>
      <c r="BW36" s="182"/>
      <c r="BX36" s="438"/>
      <c r="BY36" s="75"/>
      <c r="BZ36" s="309" t="s">
        <v>3545</v>
      </c>
      <c r="CA36" s="218" t="s">
        <v>811</v>
      </c>
      <c r="CB36" s="219" t="s">
        <v>812</v>
      </c>
      <c r="CC36" s="55" t="s">
        <v>2180</v>
      </c>
      <c r="CD36" s="201" t="s">
        <v>813</v>
      </c>
    </row>
    <row r="37" spans="1:82" ht="57">
      <c r="A37" s="3" t="str">
        <f t="shared" si="0"/>
        <v/>
      </c>
      <c r="B37" s="5" t="s">
        <v>2781</v>
      </c>
      <c r="C37" s="3" t="str">
        <f t="shared" si="11"/>
        <v>Ⅰ.顧客対応 (1)　お客さまニーズに合致した提案の実施に向けた募集に関する態勢整備</v>
      </c>
      <c r="D37" s="3" t="str">
        <f t="shared" si="12"/>
        <v>①意向把握・確認義務</v>
      </c>
      <c r="E37" s="3" t="str">
        <f t="shared" si="24"/>
        <v>応用 9</v>
      </c>
      <c r="F37" s="3" t="str">
        <f t="shared" si="25"/>
        <v xml:space="preserve">9 
</v>
      </c>
      <c r="G37" s="11" t="str">
        <f t="shared" si="26"/>
        <v xml:space="preserve">お客さまニーズの把握・実現に向け、お客さまに対してリテラシー（知識・理解力）向上に向けた取組みを実施している
＿ 
＿＿ </v>
      </c>
      <c r="H37" s="21" t="str">
        <f t="shared" si="13"/>
        <v>2023: 0
2024: ▼選択</v>
      </c>
      <c r="I37" s="21" t="str">
        <f t="shared" si="14"/>
        <v xml:space="preserve">2023: 0
2024: </v>
      </c>
      <c r="J37" s="21" t="str">
        <f t="shared" si="15"/>
        <v xml:space="preserve">2023: 0
2024: </v>
      </c>
      <c r="K37" s="21" t="str">
        <f t="shared" si="27"/>
        <v>▼選択</v>
      </c>
      <c r="L37" s="21" t="str">
        <f t="shared" si="28"/>
        <v>以下について、詳細説明欄の記載及び証跡資料により確認できた
・お客さまに対して、保険や公的保険制度等に関する知識の向上に向けた取組みを実施していることは、「○○資料」に記載</v>
      </c>
      <c r="M37" s="464" t="str">
        <f t="shared" si="29"/>
        <v xml:space="preserve">
</v>
      </c>
      <c r="N37" s="3"/>
      <c r="O37" s="19" t="s">
        <v>2181</v>
      </c>
      <c r="P37" s="19" t="s">
        <v>2729</v>
      </c>
      <c r="Q37" s="19" t="s">
        <v>35</v>
      </c>
      <c r="R37" s="19"/>
      <c r="S37" s="19"/>
      <c r="T37" s="159"/>
      <c r="U37" s="160"/>
      <c r="V37" s="19"/>
      <c r="W37" s="161"/>
      <c r="X37" s="19"/>
      <c r="Y37" s="19"/>
      <c r="Z37" s="20"/>
      <c r="AA37" s="202" t="s">
        <v>34</v>
      </c>
      <c r="AB37" s="1109"/>
      <c r="AC37" s="202" t="s">
        <v>1998</v>
      </c>
      <c r="AD37" s="1110"/>
      <c r="AE37" s="202" t="s">
        <v>35</v>
      </c>
      <c r="AF37" s="1110"/>
      <c r="AG37" s="256" t="s">
        <v>140</v>
      </c>
      <c r="AH37" s="1065"/>
      <c r="AI37" s="254">
        <v>9</v>
      </c>
      <c r="AJ37" s="252" t="s">
        <v>26</v>
      </c>
      <c r="AK37" s="1119" t="s">
        <v>146</v>
      </c>
      <c r="AL37" s="1094"/>
      <c r="AM37" s="1095"/>
      <c r="AN37" s="27">
        <f t="shared" si="16"/>
        <v>0</v>
      </c>
      <c r="AO37" s="27">
        <f t="shared" si="17"/>
        <v>0</v>
      </c>
      <c r="AP37" s="191">
        <f t="shared" si="18"/>
        <v>0</v>
      </c>
      <c r="AQ37" s="35">
        <f t="shared" si="19"/>
        <v>0</v>
      </c>
      <c r="AR37" s="43">
        <f t="shared" si="20"/>
        <v>0</v>
      </c>
      <c r="AS37" s="43">
        <f t="shared" si="21"/>
        <v>0</v>
      </c>
      <c r="AT37" s="35">
        <f t="shared" si="22"/>
        <v>0</v>
      </c>
      <c r="AU37" s="43">
        <f t="shared" si="23"/>
        <v>0</v>
      </c>
      <c r="AV37" s="246" t="s">
        <v>33</v>
      </c>
      <c r="AW37" s="247" t="s">
        <v>41</v>
      </c>
      <c r="AX37" s="247" t="s">
        <v>42</v>
      </c>
      <c r="AY37" s="247"/>
      <c r="AZ37" s="433" t="s">
        <v>33</v>
      </c>
      <c r="BA37" s="227" t="s">
        <v>147</v>
      </c>
      <c r="BB37" s="467"/>
      <c r="BC37" s="468"/>
      <c r="BD37" s="255" t="str">
        <f t="shared" si="30"/>
        <v>▼選択</v>
      </c>
      <c r="BE37" s="229" t="s">
        <v>33</v>
      </c>
      <c r="BF37" s="230" t="s">
        <v>16</v>
      </c>
      <c r="BG37" s="229" t="s">
        <v>31</v>
      </c>
      <c r="BH37" s="177" t="s">
        <v>6</v>
      </c>
      <c r="BI37" s="177" t="s">
        <v>7</v>
      </c>
      <c r="BJ37" s="229" t="s">
        <v>32</v>
      </c>
      <c r="BK37" s="229"/>
      <c r="BL37" s="181" t="s">
        <v>33</v>
      </c>
      <c r="BM37" s="1032" t="s">
        <v>3251</v>
      </c>
      <c r="BN37" s="172"/>
      <c r="BO37" s="172"/>
      <c r="BP37" s="172"/>
      <c r="BQ37" s="172"/>
      <c r="BR37" s="172"/>
      <c r="BS37" s="172"/>
      <c r="BT37" s="172"/>
      <c r="BU37" s="172"/>
      <c r="BV37" s="182"/>
      <c r="BW37" s="182"/>
      <c r="BX37" s="438"/>
      <c r="BY37" s="75"/>
      <c r="BZ37" s="309" t="s">
        <v>817</v>
      </c>
      <c r="CA37" s="218" t="s">
        <v>814</v>
      </c>
      <c r="CB37" s="219" t="s">
        <v>815</v>
      </c>
      <c r="CC37" s="55" t="s">
        <v>2181</v>
      </c>
      <c r="CD37" s="201" t="s">
        <v>816</v>
      </c>
    </row>
    <row r="38" spans="1:82" ht="85.5">
      <c r="A38" s="3" t="str">
        <f t="shared" si="0"/>
        <v/>
      </c>
      <c r="B38" s="5" t="s">
        <v>2782</v>
      </c>
      <c r="C38" s="3" t="str">
        <f t="shared" si="11"/>
        <v>Ⅰ.顧客対応 (1)　お客さまニーズに合致した提案の実施に向けた募集に関する態勢整備</v>
      </c>
      <c r="D38" s="3" t="str">
        <f t="shared" si="12"/>
        <v>①意向把握・確認義務</v>
      </c>
      <c r="E38" s="3" t="str">
        <f t="shared" si="24"/>
        <v>応用 ①EX</v>
      </c>
      <c r="F38" s="3" t="str">
        <f t="shared" si="25"/>
        <v xml:space="preserve">①EX 
</v>
      </c>
      <c r="G38" s="11" t="str">
        <f t="shared" si="26"/>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8" s="21" t="str">
        <f t="shared" si="13"/>
        <v>2023: 0
2024: ▼選択</v>
      </c>
      <c r="I38" s="21" t="str">
        <f t="shared" si="14"/>
        <v xml:space="preserve">2023: 0
2024: </v>
      </c>
      <c r="J38" s="21" t="str">
        <f t="shared" si="15"/>
        <v xml:space="preserve">2023: 0
2024: </v>
      </c>
      <c r="K38" s="21" t="str">
        <f t="shared" si="27"/>
        <v>▼選択</v>
      </c>
      <c r="L38" s="21" t="str">
        <f t="shared" si="28"/>
        <v>①意向把握・確認義務 に関する貴社取組み［お客さまへアピールしたい取組み／募集人等従業者に好評な取組み］として認識しました。（［ ］内は判定時に不要文言を削除する）</v>
      </c>
      <c r="M38" s="464" t="str">
        <f t="shared" si="29"/>
        <v xml:space="preserve">
</v>
      </c>
      <c r="N38" s="3"/>
      <c r="O38" s="19" t="s">
        <v>2182</v>
      </c>
      <c r="P38" s="19" t="s">
        <v>2729</v>
      </c>
      <c r="Q38" s="19" t="s">
        <v>35</v>
      </c>
      <c r="R38" s="19"/>
      <c r="S38" s="19"/>
      <c r="T38" s="159"/>
      <c r="U38" s="160"/>
      <c r="V38" s="19"/>
      <c r="W38" s="161"/>
      <c r="X38" s="19"/>
      <c r="Y38" s="19"/>
      <c r="Z38" s="20"/>
      <c r="AA38" s="250" t="s">
        <v>34</v>
      </c>
      <c r="AB38" s="1071"/>
      <c r="AC38" s="250" t="s">
        <v>1998</v>
      </c>
      <c r="AD38" s="1111"/>
      <c r="AE38" s="250" t="s">
        <v>35</v>
      </c>
      <c r="AF38" s="1111"/>
      <c r="AG38" s="257" t="s">
        <v>140</v>
      </c>
      <c r="AH38" s="1066"/>
      <c r="AI38" s="258" t="s">
        <v>148</v>
      </c>
      <c r="AJ38" s="252"/>
      <c r="AK38" s="1069" t="s">
        <v>2017</v>
      </c>
      <c r="AL38" s="1042"/>
      <c r="AM38" s="1070"/>
      <c r="AN38" s="30">
        <f t="shared" si="16"/>
        <v>0</v>
      </c>
      <c r="AO38" s="30">
        <f t="shared" si="17"/>
        <v>0</v>
      </c>
      <c r="AP38" s="259">
        <f t="shared" si="18"/>
        <v>0</v>
      </c>
      <c r="AQ38" s="35">
        <f t="shared" si="19"/>
        <v>0</v>
      </c>
      <c r="AR38" s="43">
        <f t="shared" si="20"/>
        <v>0</v>
      </c>
      <c r="AS38" s="43">
        <f t="shared" si="21"/>
        <v>0</v>
      </c>
      <c r="AT38" s="35">
        <f t="shared" si="22"/>
        <v>0</v>
      </c>
      <c r="AU38" s="43">
        <f t="shared" si="23"/>
        <v>0</v>
      </c>
      <c r="AV38" s="246" t="s">
        <v>33</v>
      </c>
      <c r="AW38" s="247" t="s">
        <v>41</v>
      </c>
      <c r="AX38" s="452" t="s">
        <v>877</v>
      </c>
      <c r="AY38" s="247"/>
      <c r="AZ38" s="433" t="s">
        <v>33</v>
      </c>
      <c r="BA38" s="260" t="s">
        <v>147</v>
      </c>
      <c r="BB38" s="467"/>
      <c r="BC38" s="468"/>
      <c r="BD38" s="182"/>
      <c r="BE38" s="182" t="str">
        <f>IF(AND(AL38=AV38,AV38="○",AZ38="1.はい"),"○","▼選択")</f>
        <v>▼選択</v>
      </c>
      <c r="BF38" s="234" t="s">
        <v>16</v>
      </c>
      <c r="BG38" s="182" t="s">
        <v>31</v>
      </c>
      <c r="BH38" s="177" t="s">
        <v>6</v>
      </c>
      <c r="BI38" s="177" t="s">
        <v>7</v>
      </c>
      <c r="BJ38" s="182" t="s">
        <v>32</v>
      </c>
      <c r="BK38" s="182"/>
      <c r="BL38" s="181" t="s">
        <v>33</v>
      </c>
      <c r="BM38" s="1032" t="s">
        <v>3252</v>
      </c>
      <c r="BN38" s="172"/>
      <c r="BO38" s="172"/>
      <c r="BP38" s="172"/>
      <c r="BQ38" s="172"/>
      <c r="BR38" s="172"/>
      <c r="BS38" s="172"/>
      <c r="BT38" s="172"/>
      <c r="BU38" s="172"/>
      <c r="BV38" s="182"/>
      <c r="BW38" s="182"/>
      <c r="BX38" s="438"/>
      <c r="BY38" s="75"/>
      <c r="BZ38" s="309" t="s">
        <v>2018</v>
      </c>
      <c r="CA38" s="183" t="s">
        <v>818</v>
      </c>
      <c r="CB38" s="219" t="s">
        <v>819</v>
      </c>
      <c r="CC38" s="55" t="s">
        <v>2182</v>
      </c>
      <c r="CD38" s="201" t="s">
        <v>820</v>
      </c>
    </row>
    <row r="39" spans="1:82" ht="57">
      <c r="A39" s="3" t="str">
        <f t="shared" si="0"/>
        <v/>
      </c>
      <c r="B39" s="5" t="s">
        <v>2783</v>
      </c>
      <c r="C39" s="3" t="str">
        <f t="shared" si="11"/>
        <v>Ⅰ.顧客対応 (1)　お客さまニーズに合致した提案の実施に向けた募集に関する態勢整備</v>
      </c>
      <c r="D39" s="3" t="str">
        <f t="shared" si="12"/>
        <v>②情報提供義務（重要事項説明）</v>
      </c>
      <c r="E39" s="3" t="str">
        <f t="shared" si="24"/>
        <v>基本 10</v>
      </c>
      <c r="F39" s="3" t="str">
        <f t="shared" si="25"/>
        <v xml:space="preserve">10 
</v>
      </c>
      <c r="G39" s="11" t="str">
        <f t="shared" si="26"/>
        <v xml:space="preserve">以下の事項が明文化され従業員がいつでも閲覧可能な状態になっている
※全て「1.はい」であれば達成
＿ 
＿＿ </v>
      </c>
      <c r="H39" s="21" t="str">
        <f t="shared" si="13"/>
        <v>2023: 0
2024: －</v>
      </c>
      <c r="I39" s="21" t="str">
        <f t="shared" si="14"/>
        <v xml:space="preserve">2023: 0
2024: </v>
      </c>
      <c r="J39" s="21" t="str">
        <f t="shared" si="15"/>
        <v xml:space="preserve">2023: 0
2024: </v>
      </c>
      <c r="K39" s="21" t="str">
        <f t="shared" si="27"/>
        <v>▼選択</v>
      </c>
      <c r="L39" s="21">
        <f t="shared" si="28"/>
        <v>0</v>
      </c>
      <c r="M39" s="464" t="str">
        <f t="shared" si="29"/>
        <v xml:space="preserve">
</v>
      </c>
      <c r="N39" s="3"/>
      <c r="O39" s="19" t="s">
        <v>2183</v>
      </c>
      <c r="P39" s="19" t="s">
        <v>2729</v>
      </c>
      <c r="Q39" s="19" t="s">
        <v>150</v>
      </c>
      <c r="R39" s="19"/>
      <c r="S39" s="19"/>
      <c r="T39" s="159"/>
      <c r="U39" s="160"/>
      <c r="V39" s="19"/>
      <c r="W39" s="161"/>
      <c r="X39" s="19"/>
      <c r="Y39" s="19"/>
      <c r="Z39" s="20"/>
      <c r="AA39" s="186" t="s">
        <v>1996</v>
      </c>
      <c r="AB39" s="1049" t="s">
        <v>21</v>
      </c>
      <c r="AC39" s="187" t="s">
        <v>1998</v>
      </c>
      <c r="AD39" s="1060" t="s">
        <v>22</v>
      </c>
      <c r="AE39" s="261" t="s">
        <v>1970</v>
      </c>
      <c r="AF39" s="1060" t="s">
        <v>149</v>
      </c>
      <c r="AG39" s="188" t="s">
        <v>36</v>
      </c>
      <c r="AH39" s="1078" t="s">
        <v>25</v>
      </c>
      <c r="AI39" s="189">
        <v>10</v>
      </c>
      <c r="AJ39" s="190" t="s">
        <v>26</v>
      </c>
      <c r="AK39" s="1046" t="s">
        <v>821</v>
      </c>
      <c r="AL39" s="1047"/>
      <c r="AM39" s="1048"/>
      <c r="AN39" s="27">
        <f t="shared" si="16"/>
        <v>0</v>
      </c>
      <c r="AO39" s="27">
        <f t="shared" si="17"/>
        <v>0</v>
      </c>
      <c r="AP39" s="191">
        <f t="shared" si="18"/>
        <v>0</v>
      </c>
      <c r="AQ39" s="35">
        <f t="shared" si="19"/>
        <v>0</v>
      </c>
      <c r="AR39" s="43">
        <f t="shared" si="20"/>
        <v>0</v>
      </c>
      <c r="AS39" s="43">
        <f t="shared" si="21"/>
        <v>0</v>
      </c>
      <c r="AT39" s="35">
        <f t="shared" si="22"/>
        <v>0</v>
      </c>
      <c r="AU39" s="43">
        <f t="shared" si="23"/>
        <v>0</v>
      </c>
      <c r="AV39" s="262"/>
      <c r="AW39" s="263"/>
      <c r="AX39" s="263"/>
      <c r="AY39" s="263"/>
      <c r="AZ39" s="175" t="s">
        <v>661</v>
      </c>
      <c r="BA39" s="194" t="s">
        <v>29</v>
      </c>
      <c r="BB39" s="466"/>
      <c r="BC39" s="466"/>
      <c r="BD39" s="248" t="str">
        <f>BL39</f>
        <v>▼選択</v>
      </c>
      <c r="BE39" s="229" t="s">
        <v>33</v>
      </c>
      <c r="BF39" s="230" t="s">
        <v>16</v>
      </c>
      <c r="BG39" s="229" t="s">
        <v>31</v>
      </c>
      <c r="BH39" s="177" t="s">
        <v>6</v>
      </c>
      <c r="BI39" s="177" t="s">
        <v>7</v>
      </c>
      <c r="BJ39" s="229" t="s">
        <v>32</v>
      </c>
      <c r="BK39" s="229"/>
      <c r="BL39" s="198" t="s">
        <v>33</v>
      </c>
      <c r="BM39" s="1033"/>
      <c r="BN39" s="195"/>
      <c r="BO39" s="195"/>
      <c r="BP39" s="195"/>
      <c r="BQ39" s="195"/>
      <c r="BR39" s="195"/>
      <c r="BS39" s="195"/>
      <c r="BT39" s="195"/>
      <c r="BU39" s="195"/>
      <c r="BV39" s="182"/>
      <c r="BW39" s="182"/>
      <c r="BX39" s="438"/>
      <c r="BY39" s="75"/>
      <c r="BZ39" s="195"/>
      <c r="CA39" s="199"/>
      <c r="CB39" s="200"/>
      <c r="CC39" s="55" t="s">
        <v>2183</v>
      </c>
      <c r="CD39" s="201" t="s">
        <v>822</v>
      </c>
    </row>
    <row r="40" spans="1:82" ht="57">
      <c r="A40" s="3" t="str">
        <f t="shared" si="0"/>
        <v/>
      </c>
      <c r="B40" s="5" t="s">
        <v>2784</v>
      </c>
      <c r="C40" s="3" t="str">
        <f t="shared" si="11"/>
        <v>Ⅰ.顧客対応 (1)　お客さまニーズに合致した提案の実施に向けた募集に関する態勢整備</v>
      </c>
      <c r="D40" s="3" t="str">
        <f t="shared" si="12"/>
        <v>②情報提供義務（重要事項説明）</v>
      </c>
      <c r="E40" s="3" t="str">
        <f t="shared" si="24"/>
        <v>基本 10</v>
      </c>
      <c r="F40" s="3" t="str">
        <f t="shared" si="25"/>
        <v>10 
10-1</v>
      </c>
      <c r="G40" s="11" t="str">
        <f t="shared" si="26"/>
        <v xml:space="preserve">
＿ 【権限等の明示】保険募集を行うに際してあらかじめ以下の事項を明示すること
＿＿ </v>
      </c>
      <c r="H40" s="21" t="str">
        <f t="shared" si="13"/>
        <v>2023: 0
2024: －</v>
      </c>
      <c r="I40" s="21" t="str">
        <f t="shared" si="14"/>
        <v xml:space="preserve">2023: 0
2024: </v>
      </c>
      <c r="J40" s="21" t="str">
        <f t="shared" si="15"/>
        <v xml:space="preserve">2023: 0
2024: </v>
      </c>
      <c r="K40" s="21" t="str">
        <f t="shared" si="27"/>
        <v xml:space="preserve"> ― </v>
      </c>
      <c r="L40" s="21" t="str">
        <f t="shared" si="28"/>
        <v xml:space="preserve"> ― </v>
      </c>
      <c r="M40" s="464" t="str">
        <f t="shared" si="29"/>
        <v xml:space="preserve">
</v>
      </c>
      <c r="N40" s="3"/>
      <c r="O40" s="19" t="s">
        <v>2184</v>
      </c>
      <c r="P40" s="19" t="s">
        <v>2729</v>
      </c>
      <c r="Q40" s="19" t="s">
        <v>150</v>
      </c>
      <c r="R40" s="19"/>
      <c r="S40" s="19"/>
      <c r="T40" s="159"/>
      <c r="U40" s="160"/>
      <c r="V40" s="19"/>
      <c r="W40" s="161"/>
      <c r="X40" s="19"/>
      <c r="Y40" s="19"/>
      <c r="Z40" s="20"/>
      <c r="AA40" s="202" t="s">
        <v>34</v>
      </c>
      <c r="AB40" s="1109"/>
      <c r="AC40" s="202" t="s">
        <v>1998</v>
      </c>
      <c r="AD40" s="1110"/>
      <c r="AE40" s="264" t="s">
        <v>150</v>
      </c>
      <c r="AF40" s="1110"/>
      <c r="AG40" s="203" t="s">
        <v>36</v>
      </c>
      <c r="AH40" s="1096"/>
      <c r="AI40" s="204">
        <v>10</v>
      </c>
      <c r="AJ40" s="205" t="s">
        <v>151</v>
      </c>
      <c r="AK40" s="265"/>
      <c r="AL40" s="1044" t="s">
        <v>152</v>
      </c>
      <c r="AM40" s="1045"/>
      <c r="AN40" s="27">
        <f t="shared" si="16"/>
        <v>0</v>
      </c>
      <c r="AO40" s="27">
        <f t="shared" si="17"/>
        <v>0</v>
      </c>
      <c r="AP40" s="191">
        <f t="shared" si="18"/>
        <v>0</v>
      </c>
      <c r="AQ40" s="35">
        <f t="shared" si="19"/>
        <v>0</v>
      </c>
      <c r="AR40" s="43">
        <f t="shared" si="20"/>
        <v>0</v>
      </c>
      <c r="AS40" s="43">
        <f t="shared" si="21"/>
        <v>0</v>
      </c>
      <c r="AT40" s="35">
        <f t="shared" si="22"/>
        <v>0</v>
      </c>
      <c r="AU40" s="43">
        <f t="shared" si="23"/>
        <v>0</v>
      </c>
      <c r="AV40" s="262"/>
      <c r="AW40" s="263"/>
      <c r="AX40" s="263"/>
      <c r="AY40" s="263"/>
      <c r="AZ40" s="175" t="s">
        <v>661</v>
      </c>
      <c r="BA40" s="194" t="s">
        <v>29</v>
      </c>
      <c r="BB40" s="466"/>
      <c r="BC40" s="466"/>
      <c r="BD40" s="208"/>
      <c r="BE40" s="209"/>
      <c r="BF40" s="210"/>
      <c r="BG40" s="209"/>
      <c r="BH40" s="209"/>
      <c r="BI40" s="209"/>
      <c r="BJ40" s="209"/>
      <c r="BK40" s="210"/>
      <c r="BL40" s="211"/>
      <c r="BM40" s="1033"/>
      <c r="BN40" s="195"/>
      <c r="BO40" s="195"/>
      <c r="BP40" s="195"/>
      <c r="BQ40" s="195"/>
      <c r="BR40" s="195"/>
      <c r="BS40" s="195"/>
      <c r="BT40" s="195"/>
      <c r="BU40" s="195"/>
      <c r="BV40" s="210"/>
      <c r="BW40" s="210"/>
      <c r="BX40" s="354"/>
      <c r="BY40" s="75"/>
      <c r="BZ40" s="195"/>
      <c r="CA40" s="199"/>
      <c r="CB40" s="200"/>
      <c r="CC40" s="55" t="s">
        <v>2184</v>
      </c>
      <c r="CD40" s="201" t="s">
        <v>823</v>
      </c>
    </row>
    <row r="41" spans="1:82" ht="48" customHeight="1">
      <c r="A41" s="3" t="str">
        <f t="shared" si="0"/>
        <v/>
      </c>
      <c r="B41" s="5" t="s">
        <v>2785</v>
      </c>
      <c r="C41" s="3" t="str">
        <f t="shared" si="11"/>
        <v>Ⅰ.顧客対応 (1)　お客さまニーズに合致した提案の実施に向けた募集に関する態勢整備</v>
      </c>
      <c r="D41" s="3" t="str">
        <f t="shared" si="12"/>
        <v>②情報提供義務（重要事項説明）</v>
      </c>
      <c r="E41" s="3" t="str">
        <f t="shared" si="24"/>
        <v>基本 10</v>
      </c>
      <c r="F41" s="3" t="str">
        <f t="shared" si="25"/>
        <v>10 
10-1-1</v>
      </c>
      <c r="G41" s="11" t="str">
        <f t="shared" si="26"/>
        <v xml:space="preserve">
＿ 
＿＿ 保険募集人としての権限（保険契約の締結の媒介）</v>
      </c>
      <c r="H41" s="21" t="str">
        <f t="shared" si="13"/>
        <v>2023: 0
2024: ▼選択</v>
      </c>
      <c r="I41" s="21" t="str">
        <f t="shared" si="14"/>
        <v xml:space="preserve">2023: 0
2024: </v>
      </c>
      <c r="J41" s="21" t="str">
        <f t="shared" si="15"/>
        <v xml:space="preserve">2023: 0
2024: </v>
      </c>
      <c r="K41" s="21" t="str">
        <f t="shared" si="27"/>
        <v>▼選択</v>
      </c>
      <c r="L41" s="21" t="str">
        <f t="shared" si="28"/>
        <v>以下について、詳細説明欄の記載及び証跡資料により確認できた
・保険募集を行う際にあらかじめお客さまに対し明示すべき事項として、保険募集人としての権限（保険契約の締結の媒介）を説明することは、「○○資料」P○に記載
・「○○資料」はイントラネットに掲載され、全従業員が閲覧可能である</v>
      </c>
      <c r="M41" s="464" t="str">
        <f t="shared" si="29"/>
        <v xml:space="preserve">
</v>
      </c>
      <c r="N41" s="3"/>
      <c r="O41" s="19" t="s">
        <v>2185</v>
      </c>
      <c r="P41" s="19" t="s">
        <v>2729</v>
      </c>
      <c r="Q41" s="19" t="s">
        <v>150</v>
      </c>
      <c r="R41" s="19"/>
      <c r="S41" s="19"/>
      <c r="T41" s="159"/>
      <c r="U41" s="160"/>
      <c r="V41" s="19"/>
      <c r="W41" s="161"/>
      <c r="X41" s="19"/>
      <c r="Y41" s="19"/>
      <c r="Z41" s="20"/>
      <c r="AA41" s="202" t="s">
        <v>34</v>
      </c>
      <c r="AB41" s="1109"/>
      <c r="AC41" s="202" t="s">
        <v>1998</v>
      </c>
      <c r="AD41" s="1110"/>
      <c r="AE41" s="264" t="s">
        <v>150</v>
      </c>
      <c r="AF41" s="1110"/>
      <c r="AG41" s="203" t="s">
        <v>36</v>
      </c>
      <c r="AH41" s="1096"/>
      <c r="AI41" s="204">
        <v>10</v>
      </c>
      <c r="AJ41" s="205" t="s">
        <v>153</v>
      </c>
      <c r="AK41" s="212"/>
      <c r="AL41" s="266"/>
      <c r="AM41" s="267" t="s">
        <v>154</v>
      </c>
      <c r="AN41" s="27">
        <f t="shared" si="16"/>
        <v>0</v>
      </c>
      <c r="AO41" s="27">
        <f t="shared" si="17"/>
        <v>0</v>
      </c>
      <c r="AP41" s="191">
        <f t="shared" si="18"/>
        <v>0</v>
      </c>
      <c r="AQ41" s="35">
        <f t="shared" si="19"/>
        <v>0</v>
      </c>
      <c r="AR41" s="43">
        <f t="shared" si="20"/>
        <v>0</v>
      </c>
      <c r="AS41" s="43">
        <f t="shared" si="21"/>
        <v>0</v>
      </c>
      <c r="AT41" s="35">
        <f t="shared" si="22"/>
        <v>0</v>
      </c>
      <c r="AU41" s="43">
        <f t="shared" si="23"/>
        <v>0</v>
      </c>
      <c r="AV41" s="246" t="s">
        <v>33</v>
      </c>
      <c r="AW41" s="247" t="s">
        <v>41</v>
      </c>
      <c r="AX41" s="247" t="s">
        <v>42</v>
      </c>
      <c r="AY41" s="247"/>
      <c r="AZ41" s="433" t="s">
        <v>33</v>
      </c>
      <c r="BA41" s="227" t="s">
        <v>46</v>
      </c>
      <c r="BB41" s="467"/>
      <c r="BC41" s="468"/>
      <c r="BD41" s="182"/>
      <c r="BE41" s="229" t="str">
        <f>IF(AND(AL41=AV41,AV41="○",AZ41="1.はい"),"○","▼選択")</f>
        <v>▼選択</v>
      </c>
      <c r="BF41" s="230" t="s">
        <v>16</v>
      </c>
      <c r="BG41" s="229" t="s">
        <v>31</v>
      </c>
      <c r="BH41" s="177" t="s">
        <v>6</v>
      </c>
      <c r="BI41" s="177" t="s">
        <v>7</v>
      </c>
      <c r="BJ41" s="229" t="s">
        <v>32</v>
      </c>
      <c r="BK41" s="229"/>
      <c r="BL41" s="181" t="s">
        <v>33</v>
      </c>
      <c r="BM41" s="1032" t="s">
        <v>3253</v>
      </c>
      <c r="BN41" s="172"/>
      <c r="BO41" s="172"/>
      <c r="BP41" s="172"/>
      <c r="BQ41" s="172"/>
      <c r="BR41" s="172"/>
      <c r="BS41" s="172"/>
      <c r="BT41" s="172"/>
      <c r="BU41" s="172"/>
      <c r="BV41" s="182"/>
      <c r="BW41" s="182"/>
      <c r="BX41" s="438"/>
      <c r="BY41" s="75"/>
      <c r="BZ41" s="309" t="s">
        <v>827</v>
      </c>
      <c r="CA41" s="218" t="s">
        <v>824</v>
      </c>
      <c r="CB41" s="219" t="s">
        <v>825</v>
      </c>
      <c r="CC41" s="55" t="s">
        <v>2185</v>
      </c>
      <c r="CD41" s="201" t="s">
        <v>826</v>
      </c>
    </row>
    <row r="42" spans="1:82" ht="48" customHeight="1">
      <c r="A42" s="3" t="str">
        <f t="shared" si="0"/>
        <v/>
      </c>
      <c r="B42" s="5" t="s">
        <v>2786</v>
      </c>
      <c r="C42" s="3" t="str">
        <f t="shared" si="11"/>
        <v>Ⅰ.顧客対応 (1)　お客さまニーズに合致した提案の実施に向けた募集に関する態勢整備</v>
      </c>
      <c r="D42" s="3" t="str">
        <f t="shared" si="12"/>
        <v>②情報提供義務（重要事項説明）</v>
      </c>
      <c r="E42" s="3" t="str">
        <f t="shared" si="24"/>
        <v>基本 10</v>
      </c>
      <c r="F42" s="3" t="str">
        <f t="shared" si="25"/>
        <v>10 
10-1-2</v>
      </c>
      <c r="G42" s="11" t="str">
        <f t="shared" si="26"/>
        <v xml:space="preserve">
＿ 
＿＿ 所属保険会社等の商号、名称または氏名</v>
      </c>
      <c r="H42" s="21" t="str">
        <f t="shared" si="13"/>
        <v>2023: 0
2024: ▼選択</v>
      </c>
      <c r="I42" s="21" t="str">
        <f t="shared" si="14"/>
        <v xml:space="preserve">2023: 0
2024: </v>
      </c>
      <c r="J42" s="21" t="str">
        <f t="shared" si="15"/>
        <v xml:space="preserve">2023: 0
2024: </v>
      </c>
      <c r="K42" s="21" t="str">
        <f t="shared" si="27"/>
        <v>▼選択</v>
      </c>
      <c r="L42" s="21" t="str">
        <f t="shared" si="28"/>
        <v>所属保険会社等の商号、名称または氏名を明示することは、代理店チャネルにおいて本項目と次項目は事実上同義となることから、次項目の達成を以って本項目も達成とする</v>
      </c>
      <c r="M42" s="464" t="str">
        <f t="shared" si="29"/>
        <v xml:space="preserve">
</v>
      </c>
      <c r="N42" s="3"/>
      <c r="O42" s="19" t="s">
        <v>2186</v>
      </c>
      <c r="P42" s="19" t="s">
        <v>2729</v>
      </c>
      <c r="Q42" s="19" t="s">
        <v>150</v>
      </c>
      <c r="R42" s="19"/>
      <c r="S42" s="19"/>
      <c r="T42" s="159"/>
      <c r="U42" s="160"/>
      <c r="V42" s="19"/>
      <c r="W42" s="161"/>
      <c r="X42" s="19"/>
      <c r="Y42" s="19"/>
      <c r="Z42" s="20"/>
      <c r="AA42" s="202" t="s">
        <v>34</v>
      </c>
      <c r="AB42" s="1109"/>
      <c r="AC42" s="202" t="s">
        <v>1998</v>
      </c>
      <c r="AD42" s="1110"/>
      <c r="AE42" s="264" t="s">
        <v>150</v>
      </c>
      <c r="AF42" s="1110"/>
      <c r="AG42" s="203" t="s">
        <v>36</v>
      </c>
      <c r="AH42" s="1096"/>
      <c r="AI42" s="204">
        <v>10</v>
      </c>
      <c r="AJ42" s="205" t="s">
        <v>155</v>
      </c>
      <c r="AK42" s="212"/>
      <c r="AL42" s="266"/>
      <c r="AM42" s="267" t="s">
        <v>156</v>
      </c>
      <c r="AN42" s="27">
        <f t="shared" si="16"/>
        <v>0</v>
      </c>
      <c r="AO42" s="27">
        <f t="shared" si="17"/>
        <v>0</v>
      </c>
      <c r="AP42" s="191">
        <f t="shared" si="18"/>
        <v>0</v>
      </c>
      <c r="AQ42" s="35">
        <f t="shared" si="19"/>
        <v>0</v>
      </c>
      <c r="AR42" s="43">
        <f t="shared" si="20"/>
        <v>0</v>
      </c>
      <c r="AS42" s="43">
        <f t="shared" si="21"/>
        <v>0</v>
      </c>
      <c r="AT42" s="35">
        <f t="shared" si="22"/>
        <v>0</v>
      </c>
      <c r="AU42" s="43">
        <f t="shared" si="23"/>
        <v>0</v>
      </c>
      <c r="AV42" s="246" t="s">
        <v>33</v>
      </c>
      <c r="AW42" s="247" t="s">
        <v>41</v>
      </c>
      <c r="AX42" s="247" t="s">
        <v>42</v>
      </c>
      <c r="AY42" s="247"/>
      <c r="AZ42" s="433" t="s">
        <v>33</v>
      </c>
      <c r="BA42" s="227" t="s">
        <v>46</v>
      </c>
      <c r="BB42" s="467"/>
      <c r="BC42" s="468"/>
      <c r="BD42" s="182"/>
      <c r="BE42" s="229" t="str">
        <f>IF(AND(AL42=AV42,AV42="○",AZ42="1.はい"),"○","▼選択")</f>
        <v>▼選択</v>
      </c>
      <c r="BF42" s="230" t="s">
        <v>16</v>
      </c>
      <c r="BG42" s="229" t="s">
        <v>31</v>
      </c>
      <c r="BH42" s="177" t="s">
        <v>6</v>
      </c>
      <c r="BI42" s="177" t="s">
        <v>7</v>
      </c>
      <c r="BJ42" s="229" t="s">
        <v>32</v>
      </c>
      <c r="BK42" s="229"/>
      <c r="BL42" s="181" t="s">
        <v>33</v>
      </c>
      <c r="BM42" s="1032" t="s">
        <v>3254</v>
      </c>
      <c r="BN42" s="172"/>
      <c r="BO42" s="172"/>
      <c r="BP42" s="172"/>
      <c r="BQ42" s="172"/>
      <c r="BR42" s="172"/>
      <c r="BS42" s="172"/>
      <c r="BT42" s="172"/>
      <c r="BU42" s="172"/>
      <c r="BV42" s="182"/>
      <c r="BW42" s="182"/>
      <c r="BX42" s="438"/>
      <c r="BY42" s="75"/>
      <c r="BZ42" s="309" t="s">
        <v>157</v>
      </c>
      <c r="CA42" s="218" t="s">
        <v>824</v>
      </c>
      <c r="CB42" s="219" t="s">
        <v>828</v>
      </c>
      <c r="CC42" s="55" t="s">
        <v>2186</v>
      </c>
      <c r="CD42" s="201" t="s">
        <v>829</v>
      </c>
    </row>
    <row r="43" spans="1:82" ht="48" customHeight="1">
      <c r="A43" s="3" t="str">
        <f t="shared" si="0"/>
        <v/>
      </c>
      <c r="B43" s="5" t="s">
        <v>2787</v>
      </c>
      <c r="C43" s="3" t="str">
        <f t="shared" si="11"/>
        <v>Ⅰ.顧客対応 (1)　お客さまニーズに合致した提案の実施に向けた募集に関する態勢整備</v>
      </c>
      <c r="D43" s="3" t="str">
        <f t="shared" si="12"/>
        <v>②情報提供義務（重要事項説明）</v>
      </c>
      <c r="E43" s="3" t="str">
        <f t="shared" si="24"/>
        <v>基本 10</v>
      </c>
      <c r="F43" s="3" t="str">
        <f t="shared" si="25"/>
        <v>10 
10-1-3</v>
      </c>
      <c r="G43" s="11" t="str">
        <f t="shared" si="26"/>
        <v xml:space="preserve">
＿ 
＿＿ 取扱える保険会社の範囲（専属・乗合の別や保険会社の数等）</v>
      </c>
      <c r="H43" s="21" t="str">
        <f t="shared" si="13"/>
        <v>2023: 0
2024: ▼選択</v>
      </c>
      <c r="I43" s="21" t="str">
        <f t="shared" si="14"/>
        <v xml:space="preserve">2023: 0
2024: </v>
      </c>
      <c r="J43" s="21" t="str">
        <f t="shared" si="15"/>
        <v xml:space="preserve">2023: 0
2024: </v>
      </c>
      <c r="K43" s="21" t="str">
        <f t="shared" si="27"/>
        <v>▼選択</v>
      </c>
      <c r="L43" s="21" t="str">
        <f t="shared" si="28"/>
        <v>以下について、詳細説明欄の記載及び証跡資料により確認できた
・専属・乗合の別や取扱保険会社一覧を提示することは、「○○資料」P○に記載
・「○○資料」はイントラネットに掲載され、全従業員が閲覧可能である</v>
      </c>
      <c r="M43" s="464" t="str">
        <f t="shared" si="29"/>
        <v xml:space="preserve">
</v>
      </c>
      <c r="N43" s="3"/>
      <c r="O43" s="19" t="s">
        <v>2187</v>
      </c>
      <c r="P43" s="19" t="s">
        <v>2729</v>
      </c>
      <c r="Q43" s="19" t="s">
        <v>150</v>
      </c>
      <c r="R43" s="19"/>
      <c r="S43" s="19"/>
      <c r="T43" s="159"/>
      <c r="U43" s="160"/>
      <c r="V43" s="19"/>
      <c r="W43" s="161"/>
      <c r="X43" s="19"/>
      <c r="Y43" s="19"/>
      <c r="Z43" s="20"/>
      <c r="AA43" s="202" t="s">
        <v>34</v>
      </c>
      <c r="AB43" s="1109"/>
      <c r="AC43" s="202" t="s">
        <v>1998</v>
      </c>
      <c r="AD43" s="1110"/>
      <c r="AE43" s="264" t="s">
        <v>150</v>
      </c>
      <c r="AF43" s="1110"/>
      <c r="AG43" s="203" t="s">
        <v>36</v>
      </c>
      <c r="AH43" s="1096"/>
      <c r="AI43" s="204">
        <v>10</v>
      </c>
      <c r="AJ43" s="205" t="s">
        <v>158</v>
      </c>
      <c r="AK43" s="212"/>
      <c r="AL43" s="266"/>
      <c r="AM43" s="267" t="s">
        <v>159</v>
      </c>
      <c r="AN43" s="27">
        <f t="shared" si="16"/>
        <v>0</v>
      </c>
      <c r="AO43" s="27">
        <f t="shared" si="17"/>
        <v>0</v>
      </c>
      <c r="AP43" s="191">
        <f t="shared" si="18"/>
        <v>0</v>
      </c>
      <c r="AQ43" s="35">
        <f t="shared" si="19"/>
        <v>0</v>
      </c>
      <c r="AR43" s="43">
        <f t="shared" si="20"/>
        <v>0</v>
      </c>
      <c r="AS43" s="43">
        <f t="shared" si="21"/>
        <v>0</v>
      </c>
      <c r="AT43" s="35">
        <f t="shared" si="22"/>
        <v>0</v>
      </c>
      <c r="AU43" s="43">
        <f t="shared" si="23"/>
        <v>0</v>
      </c>
      <c r="AV43" s="246" t="s">
        <v>33</v>
      </c>
      <c r="AW43" s="247" t="s">
        <v>41</v>
      </c>
      <c r="AX43" s="247" t="s">
        <v>42</v>
      </c>
      <c r="AY43" s="247"/>
      <c r="AZ43" s="433" t="s">
        <v>33</v>
      </c>
      <c r="BA43" s="227" t="s">
        <v>46</v>
      </c>
      <c r="BB43" s="467"/>
      <c r="BC43" s="468"/>
      <c r="BD43" s="182"/>
      <c r="BE43" s="229" t="str">
        <f>IF(AND(AL43=AV43,AV43="○",AZ43="1.はい"),"○","▼選択")</f>
        <v>▼選択</v>
      </c>
      <c r="BF43" s="230" t="s">
        <v>16</v>
      </c>
      <c r="BG43" s="229" t="s">
        <v>31</v>
      </c>
      <c r="BH43" s="177" t="s">
        <v>6</v>
      </c>
      <c r="BI43" s="177" t="s">
        <v>7</v>
      </c>
      <c r="BJ43" s="229" t="s">
        <v>32</v>
      </c>
      <c r="BK43" s="229"/>
      <c r="BL43" s="181" t="s">
        <v>33</v>
      </c>
      <c r="BM43" s="1032" t="s">
        <v>3255</v>
      </c>
      <c r="BN43" s="172"/>
      <c r="BO43" s="172"/>
      <c r="BP43" s="172"/>
      <c r="BQ43" s="172"/>
      <c r="BR43" s="172"/>
      <c r="BS43" s="172"/>
      <c r="BT43" s="172"/>
      <c r="BU43" s="172"/>
      <c r="BV43" s="182"/>
      <c r="BW43" s="182"/>
      <c r="BX43" s="438"/>
      <c r="BY43" s="75"/>
      <c r="BZ43" s="309" t="s">
        <v>832</v>
      </c>
      <c r="CA43" s="218" t="s">
        <v>824</v>
      </c>
      <c r="CB43" s="219" t="s">
        <v>830</v>
      </c>
      <c r="CC43" s="55" t="s">
        <v>2187</v>
      </c>
      <c r="CD43" s="201" t="s">
        <v>831</v>
      </c>
    </row>
    <row r="44" spans="1:82" ht="48" customHeight="1">
      <c r="A44" s="3" t="str">
        <f t="shared" si="0"/>
        <v/>
      </c>
      <c r="B44" s="5" t="s">
        <v>2788</v>
      </c>
      <c r="C44" s="3" t="str">
        <f t="shared" si="11"/>
        <v>Ⅰ.顧客対応 (1)　お客さまニーズに合致した提案の実施に向けた募集に関する態勢整備</v>
      </c>
      <c r="D44" s="3" t="str">
        <f t="shared" si="12"/>
        <v>②情報提供義務（重要事項説明）</v>
      </c>
      <c r="E44" s="3" t="str">
        <f t="shared" si="24"/>
        <v>基本 10</v>
      </c>
      <c r="F44" s="3" t="str">
        <f t="shared" si="25"/>
        <v>10 
10-1-4</v>
      </c>
      <c r="G44" s="11" t="str">
        <f t="shared" si="26"/>
        <v xml:space="preserve">
＿ 
＿＿ 告知受領権の有無</v>
      </c>
      <c r="H44" s="21" t="str">
        <f t="shared" si="13"/>
        <v>2023: 0
2024: ▼選択</v>
      </c>
      <c r="I44" s="21" t="str">
        <f t="shared" si="14"/>
        <v xml:space="preserve">2023: 0
2024: </v>
      </c>
      <c r="J44" s="21" t="str">
        <f t="shared" si="15"/>
        <v xml:space="preserve">2023: 0
2024: </v>
      </c>
      <c r="K44" s="21" t="str">
        <f t="shared" si="27"/>
        <v>▼選択</v>
      </c>
      <c r="L44" s="21" t="str">
        <f t="shared" si="28"/>
        <v>以下について、詳細説明欄の記載及び証跡資料により確認できた
・生命保険募集人には告知受領権がないため、生命保険募集人に話をしていただくだけでは告知したことにならず、お客さま自身で告知書に記入していただく必要があることは、「○○資料」P○に記載
・「○○資料」はイントラネットに掲載され、全従業員が閲覧可能である</v>
      </c>
      <c r="M44" s="464" t="str">
        <f t="shared" si="29"/>
        <v xml:space="preserve">
</v>
      </c>
      <c r="N44" s="3"/>
      <c r="O44" s="19" t="s">
        <v>2188</v>
      </c>
      <c r="P44" s="19" t="s">
        <v>2729</v>
      </c>
      <c r="Q44" s="19" t="s">
        <v>150</v>
      </c>
      <c r="R44" s="19"/>
      <c r="S44" s="19"/>
      <c r="T44" s="159"/>
      <c r="U44" s="160"/>
      <c r="V44" s="19"/>
      <c r="W44" s="161"/>
      <c r="X44" s="19"/>
      <c r="Y44" s="19"/>
      <c r="Z44" s="20"/>
      <c r="AA44" s="202" t="s">
        <v>34</v>
      </c>
      <c r="AB44" s="1109"/>
      <c r="AC44" s="202" t="s">
        <v>1998</v>
      </c>
      <c r="AD44" s="1110"/>
      <c r="AE44" s="264" t="s">
        <v>150</v>
      </c>
      <c r="AF44" s="1110"/>
      <c r="AG44" s="203" t="s">
        <v>36</v>
      </c>
      <c r="AH44" s="1096"/>
      <c r="AI44" s="204">
        <v>10</v>
      </c>
      <c r="AJ44" s="205" t="s">
        <v>160</v>
      </c>
      <c r="AK44" s="212"/>
      <c r="AL44" s="266"/>
      <c r="AM44" s="267" t="s">
        <v>161</v>
      </c>
      <c r="AN44" s="27">
        <f t="shared" si="16"/>
        <v>0</v>
      </c>
      <c r="AO44" s="27">
        <f t="shared" si="17"/>
        <v>0</v>
      </c>
      <c r="AP44" s="191">
        <f t="shared" si="18"/>
        <v>0</v>
      </c>
      <c r="AQ44" s="35">
        <f t="shared" si="19"/>
        <v>0</v>
      </c>
      <c r="AR44" s="43">
        <f t="shared" si="20"/>
        <v>0</v>
      </c>
      <c r="AS44" s="43">
        <f t="shared" si="21"/>
        <v>0</v>
      </c>
      <c r="AT44" s="35">
        <f t="shared" si="22"/>
        <v>0</v>
      </c>
      <c r="AU44" s="43">
        <f t="shared" si="23"/>
        <v>0</v>
      </c>
      <c r="AV44" s="246" t="s">
        <v>33</v>
      </c>
      <c r="AW44" s="247" t="s">
        <v>41</v>
      </c>
      <c r="AX44" s="247" t="s">
        <v>42</v>
      </c>
      <c r="AY44" s="247"/>
      <c r="AZ44" s="433" t="s">
        <v>33</v>
      </c>
      <c r="BA44" s="227" t="s">
        <v>46</v>
      </c>
      <c r="BB44" s="467"/>
      <c r="BC44" s="468"/>
      <c r="BD44" s="182"/>
      <c r="BE44" s="229" t="str">
        <f>IF(AND(AL44=AV44,AV44="○",AZ44="1.はい"),"○","▼選択")</f>
        <v>▼選択</v>
      </c>
      <c r="BF44" s="230" t="s">
        <v>16</v>
      </c>
      <c r="BG44" s="229" t="s">
        <v>31</v>
      </c>
      <c r="BH44" s="177" t="s">
        <v>6</v>
      </c>
      <c r="BI44" s="177" t="s">
        <v>7</v>
      </c>
      <c r="BJ44" s="229" t="s">
        <v>32</v>
      </c>
      <c r="BK44" s="229"/>
      <c r="BL44" s="181" t="s">
        <v>33</v>
      </c>
      <c r="BM44" s="1032" t="s">
        <v>3256</v>
      </c>
      <c r="BN44" s="172"/>
      <c r="BO44" s="172"/>
      <c r="BP44" s="172"/>
      <c r="BQ44" s="172"/>
      <c r="BR44" s="172"/>
      <c r="BS44" s="172"/>
      <c r="BT44" s="172"/>
      <c r="BU44" s="172"/>
      <c r="BV44" s="182"/>
      <c r="BW44" s="182"/>
      <c r="BX44" s="438"/>
      <c r="BY44" s="75"/>
      <c r="BZ44" s="309" t="s">
        <v>835</v>
      </c>
      <c r="CA44" s="218" t="s">
        <v>824</v>
      </c>
      <c r="CB44" s="219" t="s">
        <v>833</v>
      </c>
      <c r="CC44" s="55" t="s">
        <v>2188</v>
      </c>
      <c r="CD44" s="201" t="s">
        <v>834</v>
      </c>
    </row>
    <row r="45" spans="1:82" ht="110.25">
      <c r="A45" s="3" t="str">
        <f t="shared" si="0"/>
        <v/>
      </c>
      <c r="B45" s="5" t="s">
        <v>2789</v>
      </c>
      <c r="C45" s="3" t="str">
        <f t="shared" si="11"/>
        <v>Ⅰ.顧客対応 (1)　お客さまニーズに合致した提案の実施に向けた募集に関する態勢整備</v>
      </c>
      <c r="D45" s="3" t="str">
        <f t="shared" si="12"/>
        <v>②情報提供義務（重要事項説明）</v>
      </c>
      <c r="E45" s="3" t="str">
        <f t="shared" si="24"/>
        <v>基本 10</v>
      </c>
      <c r="F45" s="3" t="str">
        <f t="shared" si="25"/>
        <v>10 
10-2</v>
      </c>
      <c r="G45" s="11" t="str">
        <f t="shared" si="26"/>
        <v xml:space="preserve">
＿ 【お客さま属性を踏まえた対応】
お客さまのニーズに合致した提案を行い、お客さまの知識・経験・財産の状況・契約締結時の目的・その他お客さまの状況（年齢、障がいの有無等）を踏まえた上で契約の内容およびそのリスク等をお客さまに対して適切かつ十分に説明すること
＿＿ </v>
      </c>
      <c r="H45" s="21" t="str">
        <f t="shared" si="13"/>
        <v>2023: 0
2024: ▼選択</v>
      </c>
      <c r="I45" s="21" t="str">
        <f t="shared" si="14"/>
        <v xml:space="preserve">2023: 0
2024: </v>
      </c>
      <c r="J45" s="21" t="str">
        <f t="shared" si="15"/>
        <v xml:space="preserve">2023: 0
2024: </v>
      </c>
      <c r="K45" s="21" t="str">
        <f t="shared" si="27"/>
        <v>▼選択</v>
      </c>
      <c r="L45" s="21" t="str">
        <f t="shared" si="28"/>
        <v>以下について、詳細説明欄の記載及び証跡資料により確認できた
・お客さまのニーズに合致した提案を行い、お客さまの知識・経験・財産の状況・契約締結時の目的・年齢等を踏まえた上で契約の内容およびそのリスク等をお客さまに対して適切かつ十分に説明することは、「○○資料」P○に記載
・「○○資料」はイントラネットに掲載され、全従業員が閲覧可能である</v>
      </c>
      <c r="M45" s="464" t="str">
        <f t="shared" si="29"/>
        <v xml:space="preserve">
</v>
      </c>
      <c r="N45" s="3"/>
      <c r="O45" s="19" t="s">
        <v>2189</v>
      </c>
      <c r="P45" s="19" t="s">
        <v>2729</v>
      </c>
      <c r="Q45" s="19" t="s">
        <v>150</v>
      </c>
      <c r="R45" s="19"/>
      <c r="S45" s="19"/>
      <c r="T45" s="159"/>
      <c r="U45" s="160"/>
      <c r="V45" s="19"/>
      <c r="W45" s="161"/>
      <c r="X45" s="19"/>
      <c r="Y45" s="19"/>
      <c r="Z45" s="20"/>
      <c r="AA45" s="202" t="s">
        <v>34</v>
      </c>
      <c r="AB45" s="1109"/>
      <c r="AC45" s="202" t="s">
        <v>1998</v>
      </c>
      <c r="AD45" s="1110"/>
      <c r="AE45" s="264" t="s">
        <v>150</v>
      </c>
      <c r="AF45" s="1110"/>
      <c r="AG45" s="203" t="s">
        <v>36</v>
      </c>
      <c r="AH45" s="1096"/>
      <c r="AI45" s="204">
        <v>10</v>
      </c>
      <c r="AJ45" s="205" t="s">
        <v>162</v>
      </c>
      <c r="AK45" s="212"/>
      <c r="AL45" s="1120" t="s">
        <v>163</v>
      </c>
      <c r="AM45" s="1121"/>
      <c r="AN45" s="31">
        <f t="shared" si="16"/>
        <v>0</v>
      </c>
      <c r="AO45" s="31">
        <f t="shared" si="17"/>
        <v>0</v>
      </c>
      <c r="AP45" s="182">
        <f t="shared" si="18"/>
        <v>0</v>
      </c>
      <c r="AQ45" s="38">
        <f t="shared" si="19"/>
        <v>0</v>
      </c>
      <c r="AR45" s="46">
        <f t="shared" si="20"/>
        <v>0</v>
      </c>
      <c r="AS45" s="46">
        <f t="shared" si="21"/>
        <v>0</v>
      </c>
      <c r="AT45" s="38">
        <f t="shared" si="22"/>
        <v>0</v>
      </c>
      <c r="AU45" s="46">
        <f t="shared" si="23"/>
        <v>0</v>
      </c>
      <c r="AV45" s="246" t="s">
        <v>33</v>
      </c>
      <c r="AW45" s="247" t="s">
        <v>41</v>
      </c>
      <c r="AX45" s="247" t="s">
        <v>42</v>
      </c>
      <c r="AY45" s="234"/>
      <c r="AZ45" s="433" t="s">
        <v>33</v>
      </c>
      <c r="BA45" s="227" t="s">
        <v>46</v>
      </c>
      <c r="BB45" s="467"/>
      <c r="BC45" s="468"/>
      <c r="BD45" s="182"/>
      <c r="BE45" s="229" t="str">
        <f>IF(AND(AL45=AV45,AV45="○",AZ45="1.はい"),"○","▼選択")</f>
        <v>▼選択</v>
      </c>
      <c r="BF45" s="234" t="s">
        <v>16</v>
      </c>
      <c r="BG45" s="229" t="s">
        <v>31</v>
      </c>
      <c r="BH45" s="177" t="s">
        <v>6</v>
      </c>
      <c r="BI45" s="177" t="s">
        <v>7</v>
      </c>
      <c r="BJ45" s="229" t="s">
        <v>32</v>
      </c>
      <c r="BK45" s="182"/>
      <c r="BL45" s="181" t="s">
        <v>33</v>
      </c>
      <c r="BM45" s="1032" t="s">
        <v>3257</v>
      </c>
      <c r="BN45" s="172"/>
      <c r="BO45" s="172"/>
      <c r="BP45" s="172"/>
      <c r="BQ45" s="172"/>
      <c r="BR45" s="172"/>
      <c r="BS45" s="172"/>
      <c r="BT45" s="172"/>
      <c r="BU45" s="172"/>
      <c r="BV45" s="182"/>
      <c r="BW45" s="182"/>
      <c r="BX45" s="438"/>
      <c r="BY45" s="75"/>
      <c r="BZ45" s="309" t="s">
        <v>838</v>
      </c>
      <c r="CA45" s="218" t="s">
        <v>824</v>
      </c>
      <c r="CB45" s="219" t="s">
        <v>836</v>
      </c>
      <c r="CC45" s="55" t="s">
        <v>2189</v>
      </c>
      <c r="CD45" s="201" t="s">
        <v>837</v>
      </c>
    </row>
    <row r="46" spans="1:82" ht="57">
      <c r="A46" s="3" t="str">
        <f t="shared" si="0"/>
        <v/>
      </c>
      <c r="B46" s="5" t="s">
        <v>2790</v>
      </c>
      <c r="C46" s="3" t="str">
        <f t="shared" si="11"/>
        <v>Ⅰ.顧客対応 (1)　お客さまニーズに合致した提案の実施に向けた募集に関する態勢整備</v>
      </c>
      <c r="D46" s="3" t="str">
        <f t="shared" si="12"/>
        <v>②情報提供義務（重要事項説明）</v>
      </c>
      <c r="E46" s="3" t="str">
        <f t="shared" si="24"/>
        <v>基本 10</v>
      </c>
      <c r="F46" s="3" t="str">
        <f t="shared" si="25"/>
        <v>10 
10-3</v>
      </c>
      <c r="G46" s="11" t="str">
        <f t="shared" si="26"/>
        <v xml:space="preserve">
＿ 【重要事項の説明義務】
契約締結前に以下の事項を行うこと
＿＿ </v>
      </c>
      <c r="H46" s="21" t="str">
        <f t="shared" si="13"/>
        <v>2023: 0
2024: －</v>
      </c>
      <c r="I46" s="21" t="str">
        <f t="shared" si="14"/>
        <v xml:space="preserve">2023: 0
2024: </v>
      </c>
      <c r="J46" s="21" t="str">
        <f t="shared" si="15"/>
        <v xml:space="preserve">2023: 0
2024: </v>
      </c>
      <c r="K46" s="21" t="str">
        <f t="shared" si="27"/>
        <v xml:space="preserve"> ― </v>
      </c>
      <c r="L46" s="21" t="str">
        <f t="shared" si="28"/>
        <v xml:space="preserve"> ― </v>
      </c>
      <c r="M46" s="464" t="str">
        <f t="shared" si="29"/>
        <v xml:space="preserve">
</v>
      </c>
      <c r="N46" s="3"/>
      <c r="O46" s="19" t="s">
        <v>2190</v>
      </c>
      <c r="P46" s="19" t="s">
        <v>2729</v>
      </c>
      <c r="Q46" s="19" t="s">
        <v>150</v>
      </c>
      <c r="R46" s="19"/>
      <c r="S46" s="19"/>
      <c r="T46" s="159"/>
      <c r="U46" s="160"/>
      <c r="V46" s="19"/>
      <c r="W46" s="161"/>
      <c r="X46" s="19"/>
      <c r="Y46" s="19"/>
      <c r="Z46" s="20"/>
      <c r="AA46" s="202" t="s">
        <v>34</v>
      </c>
      <c r="AB46" s="1109"/>
      <c r="AC46" s="202" t="s">
        <v>1998</v>
      </c>
      <c r="AD46" s="1110"/>
      <c r="AE46" s="264" t="s">
        <v>150</v>
      </c>
      <c r="AF46" s="1110"/>
      <c r="AG46" s="203" t="s">
        <v>36</v>
      </c>
      <c r="AH46" s="1096"/>
      <c r="AI46" s="204">
        <v>10</v>
      </c>
      <c r="AJ46" s="205" t="s">
        <v>164</v>
      </c>
      <c r="AK46" s="206"/>
      <c r="AL46" s="1044" t="s">
        <v>2151</v>
      </c>
      <c r="AM46" s="1045"/>
      <c r="AN46" s="27">
        <f t="shared" si="16"/>
        <v>0</v>
      </c>
      <c r="AO46" s="27">
        <f t="shared" si="17"/>
        <v>0</v>
      </c>
      <c r="AP46" s="191">
        <f t="shared" si="18"/>
        <v>0</v>
      </c>
      <c r="AQ46" s="35">
        <f t="shared" si="19"/>
        <v>0</v>
      </c>
      <c r="AR46" s="43">
        <f t="shared" si="20"/>
        <v>0</v>
      </c>
      <c r="AS46" s="43">
        <f t="shared" si="21"/>
        <v>0</v>
      </c>
      <c r="AT46" s="35">
        <f t="shared" si="22"/>
        <v>0</v>
      </c>
      <c r="AU46" s="43">
        <f t="shared" si="23"/>
        <v>0</v>
      </c>
      <c r="AV46" s="262"/>
      <c r="AW46" s="263"/>
      <c r="AX46" s="263"/>
      <c r="AY46" s="263"/>
      <c r="AZ46" s="175" t="s">
        <v>661</v>
      </c>
      <c r="BA46" s="194" t="s">
        <v>29</v>
      </c>
      <c r="BB46" s="466"/>
      <c r="BC46" s="466"/>
      <c r="BD46" s="208"/>
      <c r="BE46" s="209"/>
      <c r="BF46" s="210"/>
      <c r="BG46" s="209"/>
      <c r="BH46" s="209"/>
      <c r="BI46" s="209"/>
      <c r="BJ46" s="209"/>
      <c r="BK46" s="210"/>
      <c r="BL46" s="211"/>
      <c r="BM46" s="1033"/>
      <c r="BN46" s="195"/>
      <c r="BO46" s="195"/>
      <c r="BP46" s="195"/>
      <c r="BQ46" s="195"/>
      <c r="BR46" s="195"/>
      <c r="BS46" s="195"/>
      <c r="BT46" s="195"/>
      <c r="BU46" s="195"/>
      <c r="BV46" s="210"/>
      <c r="BW46" s="210"/>
      <c r="BX46" s="354"/>
      <c r="BY46" s="75"/>
      <c r="BZ46" s="195"/>
      <c r="CA46" s="199"/>
      <c r="CB46" s="200"/>
      <c r="CC46" s="55" t="s">
        <v>2190</v>
      </c>
      <c r="CD46" s="201" t="s">
        <v>839</v>
      </c>
    </row>
    <row r="47" spans="1:82" ht="63" customHeight="1">
      <c r="A47" s="3" t="str">
        <f t="shared" si="0"/>
        <v/>
      </c>
      <c r="B47" s="5" t="s">
        <v>2791</v>
      </c>
      <c r="C47" s="3" t="str">
        <f t="shared" si="11"/>
        <v>Ⅰ.顧客対応 (1)　お客さまニーズに合致した提案の実施に向けた募集に関する態勢整備</v>
      </c>
      <c r="D47" s="3" t="str">
        <f t="shared" si="12"/>
        <v>②情報提供義務（重要事項説明）</v>
      </c>
      <c r="E47" s="3" t="str">
        <f t="shared" si="24"/>
        <v>基本 10</v>
      </c>
      <c r="F47" s="3" t="str">
        <f t="shared" si="25"/>
        <v>10 
10-3-1</v>
      </c>
      <c r="G47" s="11" t="str">
        <f t="shared" si="26"/>
        <v xml:space="preserve">
＿ 
＿＿ 「ご契約のしおり／約款」「契約締結前交付書面（契約概要／注意喚起情報）」もしくは「契約概要」および「注意喚起情報」をお客さまに交付すること</v>
      </c>
      <c r="H47" s="21" t="str">
        <f t="shared" si="13"/>
        <v>2023: 0
2024: ▼選択</v>
      </c>
      <c r="I47" s="21" t="str">
        <f t="shared" si="14"/>
        <v xml:space="preserve">2023: 0
2024: </v>
      </c>
      <c r="J47" s="21" t="str">
        <f t="shared" si="15"/>
        <v xml:space="preserve">2023: 0
2024: </v>
      </c>
      <c r="K47" s="21" t="str">
        <f t="shared" si="27"/>
        <v>▼選択</v>
      </c>
      <c r="L47" s="21" t="str">
        <f t="shared" si="28"/>
        <v>以下について、詳細説明欄の記載及び証跡資料により確認できた
・契約締結前に「ご契約のしおり／約款」「契約締結前交付書面（契約概要／注意喚起情報）」もしくは「契約概要」および「注意喚起情報」をお客さまに交付することは、「○○資料」P○に記載
・「○○資料」はイントラネットに掲載され、全従業員が閲覧可能である</v>
      </c>
      <c r="M47" s="464" t="str">
        <f t="shared" si="29"/>
        <v xml:space="preserve">
</v>
      </c>
      <c r="N47" s="3"/>
      <c r="O47" s="19" t="s">
        <v>2191</v>
      </c>
      <c r="P47" s="19" t="s">
        <v>2729</v>
      </c>
      <c r="Q47" s="19" t="s">
        <v>150</v>
      </c>
      <c r="R47" s="19"/>
      <c r="S47" s="19"/>
      <c r="T47" s="159"/>
      <c r="U47" s="160"/>
      <c r="V47" s="19"/>
      <c r="W47" s="161"/>
      <c r="X47" s="19"/>
      <c r="Y47" s="19"/>
      <c r="Z47" s="20"/>
      <c r="AA47" s="202" t="s">
        <v>34</v>
      </c>
      <c r="AB47" s="1109"/>
      <c r="AC47" s="202" t="s">
        <v>1998</v>
      </c>
      <c r="AD47" s="1110"/>
      <c r="AE47" s="264" t="s">
        <v>150</v>
      </c>
      <c r="AF47" s="1110"/>
      <c r="AG47" s="203" t="s">
        <v>36</v>
      </c>
      <c r="AH47" s="1096"/>
      <c r="AI47" s="204">
        <v>10</v>
      </c>
      <c r="AJ47" s="205" t="s">
        <v>165</v>
      </c>
      <c r="AK47" s="212"/>
      <c r="AL47" s="212"/>
      <c r="AM47" s="267" t="s">
        <v>166</v>
      </c>
      <c r="AN47" s="27">
        <f t="shared" si="16"/>
        <v>0</v>
      </c>
      <c r="AO47" s="27">
        <f t="shared" si="17"/>
        <v>0</v>
      </c>
      <c r="AP47" s="191">
        <f t="shared" si="18"/>
        <v>0</v>
      </c>
      <c r="AQ47" s="35">
        <f t="shared" si="19"/>
        <v>0</v>
      </c>
      <c r="AR47" s="43">
        <f t="shared" si="20"/>
        <v>0</v>
      </c>
      <c r="AS47" s="43">
        <f t="shared" si="21"/>
        <v>0</v>
      </c>
      <c r="AT47" s="35">
        <f t="shared" si="22"/>
        <v>0</v>
      </c>
      <c r="AU47" s="43">
        <f t="shared" si="23"/>
        <v>0</v>
      </c>
      <c r="AV47" s="246" t="s">
        <v>33</v>
      </c>
      <c r="AW47" s="247" t="s">
        <v>41</v>
      </c>
      <c r="AX47" s="247" t="s">
        <v>42</v>
      </c>
      <c r="AY47" s="247"/>
      <c r="AZ47" s="433" t="s">
        <v>33</v>
      </c>
      <c r="BA47" s="227" t="s">
        <v>46</v>
      </c>
      <c r="BB47" s="467"/>
      <c r="BC47" s="468"/>
      <c r="BD47" s="182"/>
      <c r="BE47" s="229" t="str">
        <f>IF(AND(AL47=AV47,AV47="○",AZ47="1.はい"),"○","▼選択")</f>
        <v>▼選択</v>
      </c>
      <c r="BF47" s="230" t="s">
        <v>16</v>
      </c>
      <c r="BG47" s="229" t="s">
        <v>31</v>
      </c>
      <c r="BH47" s="177" t="s">
        <v>6</v>
      </c>
      <c r="BI47" s="177" t="s">
        <v>7</v>
      </c>
      <c r="BJ47" s="229" t="s">
        <v>32</v>
      </c>
      <c r="BK47" s="229"/>
      <c r="BL47" s="181" t="s">
        <v>33</v>
      </c>
      <c r="BM47" s="1032" t="s">
        <v>3258</v>
      </c>
      <c r="BN47" s="172"/>
      <c r="BO47" s="172"/>
      <c r="BP47" s="172"/>
      <c r="BQ47" s="172"/>
      <c r="BR47" s="172"/>
      <c r="BS47" s="172"/>
      <c r="BT47" s="172"/>
      <c r="BU47" s="172"/>
      <c r="BV47" s="182"/>
      <c r="BW47" s="182"/>
      <c r="BX47" s="438"/>
      <c r="BY47" s="75"/>
      <c r="BZ47" s="309" t="s">
        <v>842</v>
      </c>
      <c r="CA47" s="218" t="s">
        <v>824</v>
      </c>
      <c r="CB47" s="219" t="s">
        <v>840</v>
      </c>
      <c r="CC47" s="55" t="s">
        <v>2191</v>
      </c>
      <c r="CD47" s="201" t="s">
        <v>841</v>
      </c>
    </row>
    <row r="48" spans="1:82" ht="128.25">
      <c r="A48" s="3" t="str">
        <f t="shared" si="0"/>
        <v/>
      </c>
      <c r="B48" s="5" t="s">
        <v>2792</v>
      </c>
      <c r="C48" s="3" t="str">
        <f t="shared" si="11"/>
        <v>Ⅰ.顧客対応 (1)　お客さまニーズに合致した提案の実施に向けた募集に関する態勢整備</v>
      </c>
      <c r="D48" s="3" t="str">
        <f t="shared" si="12"/>
        <v>②情報提供義務（重要事項説明）</v>
      </c>
      <c r="E48" s="3" t="str">
        <f t="shared" si="24"/>
        <v>基本 10</v>
      </c>
      <c r="F48" s="3" t="str">
        <f t="shared" si="25"/>
        <v>10 
10-3-2</v>
      </c>
      <c r="G48" s="11" t="str">
        <f t="shared" si="26"/>
        <v xml:space="preserve">
＿ 
＿＿ 「契約概要」および「注意喚起情報」の書面の交付の際には少なくとも以下の３項目を口頭にて説明すること
　・当該書面を読むことが重要であること
　・主な免責事由等お客さまにとって特に不利益な情報が記載された部分を読むことが重要であること
　・特に、乗換、転換等の場合は、これらがお客さまに不利益になる可能性があること</v>
      </c>
      <c r="H48" s="21" t="str">
        <f t="shared" si="13"/>
        <v>2023: 0
2024: ▼選択</v>
      </c>
      <c r="I48" s="21" t="str">
        <f t="shared" si="14"/>
        <v xml:space="preserve">2023: 0
2024: </v>
      </c>
      <c r="J48" s="21" t="str">
        <f t="shared" si="15"/>
        <v xml:space="preserve">2023: 0
2024: </v>
      </c>
      <c r="K48" s="21" t="str">
        <f t="shared" si="27"/>
        <v>▼選択</v>
      </c>
      <c r="L48" s="21" t="str">
        <f t="shared" si="28"/>
        <v>以下について、詳細説明欄の記載及び証跡資料により確認できた
・お客さまに口頭で説明する事項として、①当該書面を読むことが重要であること、②主な免責事由等お客さまにとって特に不利益な情報が記載された部分を読むことが重要であること、③特に、乗換、転換等の場合は、お客さまにとって不利益となる可能性があることは、「○○資料」P○に記載
・「○○資料」はイントラネットに掲載され、全従業員が閲覧可能である</v>
      </c>
      <c r="M48" s="464" t="str">
        <f t="shared" si="29"/>
        <v xml:space="preserve">
</v>
      </c>
      <c r="N48" s="3"/>
      <c r="O48" s="19" t="s">
        <v>2192</v>
      </c>
      <c r="P48" s="19" t="s">
        <v>2729</v>
      </c>
      <c r="Q48" s="19" t="s">
        <v>150</v>
      </c>
      <c r="R48" s="19"/>
      <c r="S48" s="19"/>
      <c r="T48" s="159"/>
      <c r="U48" s="160"/>
      <c r="V48" s="19"/>
      <c r="W48" s="161"/>
      <c r="X48" s="19"/>
      <c r="Y48" s="19"/>
      <c r="Z48" s="20"/>
      <c r="AA48" s="202" t="s">
        <v>34</v>
      </c>
      <c r="AB48" s="1109"/>
      <c r="AC48" s="202" t="s">
        <v>1998</v>
      </c>
      <c r="AD48" s="1110"/>
      <c r="AE48" s="264" t="s">
        <v>150</v>
      </c>
      <c r="AF48" s="1110"/>
      <c r="AG48" s="203" t="s">
        <v>36</v>
      </c>
      <c r="AH48" s="1096"/>
      <c r="AI48" s="204">
        <v>10</v>
      </c>
      <c r="AJ48" s="205" t="s">
        <v>167</v>
      </c>
      <c r="AK48" s="212"/>
      <c r="AL48" s="212"/>
      <c r="AM48" s="267" t="s">
        <v>168</v>
      </c>
      <c r="AN48" s="27">
        <f t="shared" si="16"/>
        <v>0</v>
      </c>
      <c r="AO48" s="27">
        <f t="shared" si="17"/>
        <v>0</v>
      </c>
      <c r="AP48" s="191">
        <f t="shared" si="18"/>
        <v>0</v>
      </c>
      <c r="AQ48" s="35">
        <f t="shared" si="19"/>
        <v>0</v>
      </c>
      <c r="AR48" s="43">
        <f t="shared" si="20"/>
        <v>0</v>
      </c>
      <c r="AS48" s="43">
        <f t="shared" si="21"/>
        <v>0</v>
      </c>
      <c r="AT48" s="35">
        <f t="shared" si="22"/>
        <v>0</v>
      </c>
      <c r="AU48" s="43">
        <f t="shared" si="23"/>
        <v>0</v>
      </c>
      <c r="AV48" s="246" t="s">
        <v>33</v>
      </c>
      <c r="AW48" s="247" t="s">
        <v>41</v>
      </c>
      <c r="AX48" s="247" t="s">
        <v>42</v>
      </c>
      <c r="AY48" s="247"/>
      <c r="AZ48" s="433" t="s">
        <v>33</v>
      </c>
      <c r="BA48" s="227" t="s">
        <v>46</v>
      </c>
      <c r="BB48" s="467"/>
      <c r="BC48" s="468"/>
      <c r="BD48" s="182"/>
      <c r="BE48" s="229" t="str">
        <f>IF(AND(AL48=AV48,AV48="○",AZ48="1.はい"),"○","▼選択")</f>
        <v>▼選択</v>
      </c>
      <c r="BF48" s="230" t="s">
        <v>16</v>
      </c>
      <c r="BG48" s="229" t="s">
        <v>31</v>
      </c>
      <c r="BH48" s="177" t="s">
        <v>6</v>
      </c>
      <c r="BI48" s="177" t="s">
        <v>7</v>
      </c>
      <c r="BJ48" s="229" t="s">
        <v>32</v>
      </c>
      <c r="BK48" s="229"/>
      <c r="BL48" s="181" t="s">
        <v>33</v>
      </c>
      <c r="BM48" s="1032" t="s">
        <v>3259</v>
      </c>
      <c r="BN48" s="172"/>
      <c r="BO48" s="172"/>
      <c r="BP48" s="172"/>
      <c r="BQ48" s="172"/>
      <c r="BR48" s="172"/>
      <c r="BS48" s="172"/>
      <c r="BT48" s="172"/>
      <c r="BU48" s="172"/>
      <c r="BV48" s="182"/>
      <c r="BW48" s="182"/>
      <c r="BX48" s="438"/>
      <c r="BY48" s="75"/>
      <c r="BZ48" s="309" t="s">
        <v>845</v>
      </c>
      <c r="CA48" s="218" t="s">
        <v>824</v>
      </c>
      <c r="CB48" s="219" t="s">
        <v>843</v>
      </c>
      <c r="CC48" s="55" t="s">
        <v>2192</v>
      </c>
      <c r="CD48" s="201" t="s">
        <v>844</v>
      </c>
    </row>
    <row r="49" spans="1:82" ht="59.45" customHeight="1">
      <c r="A49" s="3" t="str">
        <f t="shared" si="0"/>
        <v/>
      </c>
      <c r="B49" s="5" t="s">
        <v>2793</v>
      </c>
      <c r="C49" s="3" t="str">
        <f t="shared" si="11"/>
        <v>Ⅰ.顧客対応 (1)　お客さまニーズに合致した提案の実施に向けた募集に関する態勢整備</v>
      </c>
      <c r="D49" s="3" t="str">
        <f t="shared" si="12"/>
        <v>②情報提供義務（重要事項説明）</v>
      </c>
      <c r="E49" s="3" t="str">
        <f t="shared" si="24"/>
        <v>基本 10</v>
      </c>
      <c r="F49" s="3" t="str">
        <f t="shared" si="25"/>
        <v>10 
10-3-3</v>
      </c>
      <c r="G49" s="11" t="str">
        <f t="shared" si="26"/>
        <v xml:space="preserve">
＿ 
＿＿ 「契約概要」および「注意喚起情報」の内容をお客さまが理解するための十分な時間を確保すること</v>
      </c>
      <c r="H49" s="21" t="str">
        <f t="shared" si="13"/>
        <v>2023: 0
2024: ▼選択</v>
      </c>
      <c r="I49" s="21" t="str">
        <f t="shared" si="14"/>
        <v xml:space="preserve">2023: 0
2024: </v>
      </c>
      <c r="J49" s="21" t="str">
        <f t="shared" si="15"/>
        <v xml:space="preserve">2023: 0
2024: </v>
      </c>
      <c r="K49" s="21" t="str">
        <f t="shared" si="27"/>
        <v>▼選択</v>
      </c>
      <c r="L49" s="21" t="str">
        <f t="shared" si="28"/>
        <v>以下について、詳細説明欄の記載及び証跡資料により確認できた
・契約締結前に「ご契約のしおり／約款」「契約締結前交付書面（契約概要／注意喚起情報）」もしくは「契約概要」および「注意喚起情報」の内容をお客さまが理解するための十分な時間を確保し、お客さまに内容をご理解いただくことは、「○○資料」P○に記載
・「○○資料」はイントラネットに掲載され、全従業員が閲覧可能である</v>
      </c>
      <c r="M49" s="464" t="str">
        <f t="shared" si="29"/>
        <v xml:space="preserve">
</v>
      </c>
      <c r="N49" s="3"/>
      <c r="O49" s="19" t="s">
        <v>2193</v>
      </c>
      <c r="P49" s="19" t="s">
        <v>2729</v>
      </c>
      <c r="Q49" s="19" t="s">
        <v>150</v>
      </c>
      <c r="R49" s="19"/>
      <c r="S49" s="19"/>
      <c r="T49" s="159"/>
      <c r="U49" s="160"/>
      <c r="V49" s="19"/>
      <c r="W49" s="161"/>
      <c r="X49" s="19"/>
      <c r="Y49" s="19"/>
      <c r="Z49" s="20"/>
      <c r="AA49" s="202" t="s">
        <v>34</v>
      </c>
      <c r="AB49" s="1109"/>
      <c r="AC49" s="202" t="s">
        <v>1998</v>
      </c>
      <c r="AD49" s="1110"/>
      <c r="AE49" s="264" t="s">
        <v>150</v>
      </c>
      <c r="AF49" s="1110"/>
      <c r="AG49" s="203" t="s">
        <v>36</v>
      </c>
      <c r="AH49" s="1096"/>
      <c r="AI49" s="244">
        <v>10</v>
      </c>
      <c r="AJ49" s="205" t="s">
        <v>169</v>
      </c>
      <c r="AK49" s="212"/>
      <c r="AL49" s="212"/>
      <c r="AM49" s="267" t="s">
        <v>170</v>
      </c>
      <c r="AN49" s="27">
        <f t="shared" si="16"/>
        <v>0</v>
      </c>
      <c r="AO49" s="27">
        <f t="shared" si="17"/>
        <v>0</v>
      </c>
      <c r="AP49" s="191">
        <f t="shared" si="18"/>
        <v>0</v>
      </c>
      <c r="AQ49" s="35">
        <f t="shared" si="19"/>
        <v>0</v>
      </c>
      <c r="AR49" s="43">
        <f t="shared" si="20"/>
        <v>0</v>
      </c>
      <c r="AS49" s="43">
        <f t="shared" si="21"/>
        <v>0</v>
      </c>
      <c r="AT49" s="35">
        <f t="shared" si="22"/>
        <v>0</v>
      </c>
      <c r="AU49" s="43">
        <f t="shared" si="23"/>
        <v>0</v>
      </c>
      <c r="AV49" s="246" t="s">
        <v>33</v>
      </c>
      <c r="AW49" s="247" t="s">
        <v>41</v>
      </c>
      <c r="AX49" s="247" t="s">
        <v>42</v>
      </c>
      <c r="AY49" s="247"/>
      <c r="AZ49" s="433" t="s">
        <v>33</v>
      </c>
      <c r="BA49" s="227" t="s">
        <v>46</v>
      </c>
      <c r="BB49" s="467"/>
      <c r="BC49" s="468"/>
      <c r="BD49" s="182"/>
      <c r="BE49" s="229" t="str">
        <f>IF(AND(AL49=AV49,AV49="○",AZ49="1.はい"),"○","▼選択")</f>
        <v>▼選択</v>
      </c>
      <c r="BF49" s="230" t="s">
        <v>16</v>
      </c>
      <c r="BG49" s="229" t="s">
        <v>31</v>
      </c>
      <c r="BH49" s="177" t="s">
        <v>6</v>
      </c>
      <c r="BI49" s="177" t="s">
        <v>7</v>
      </c>
      <c r="BJ49" s="229" t="s">
        <v>32</v>
      </c>
      <c r="BK49" s="229"/>
      <c r="BL49" s="181" t="s">
        <v>33</v>
      </c>
      <c r="BM49" s="1032" t="s">
        <v>3260</v>
      </c>
      <c r="BN49" s="172"/>
      <c r="BO49" s="172"/>
      <c r="BP49" s="172"/>
      <c r="BQ49" s="172"/>
      <c r="BR49" s="172"/>
      <c r="BS49" s="172"/>
      <c r="BT49" s="172"/>
      <c r="BU49" s="172"/>
      <c r="BV49" s="182"/>
      <c r="BW49" s="182"/>
      <c r="BX49" s="438"/>
      <c r="BY49" s="75"/>
      <c r="BZ49" s="309" t="s">
        <v>848</v>
      </c>
      <c r="CA49" s="218" t="s">
        <v>824</v>
      </c>
      <c r="CB49" s="219" t="s">
        <v>846</v>
      </c>
      <c r="CC49" s="55" t="s">
        <v>2193</v>
      </c>
      <c r="CD49" s="201" t="s">
        <v>847</v>
      </c>
    </row>
    <row r="50" spans="1:82" ht="57">
      <c r="A50" s="3" t="str">
        <f t="shared" si="0"/>
        <v/>
      </c>
      <c r="B50" s="5" t="s">
        <v>2794</v>
      </c>
      <c r="C50" s="3" t="str">
        <f t="shared" si="11"/>
        <v>Ⅰ.顧客対応 (1)　お客さまニーズに合致した提案の実施に向けた募集に関する態勢整備</v>
      </c>
      <c r="D50" s="3" t="str">
        <f t="shared" si="12"/>
        <v>②情報提供義務（重要事項説明）</v>
      </c>
      <c r="E50" s="3" t="str">
        <f t="shared" si="24"/>
        <v>基本 11</v>
      </c>
      <c r="F50" s="3" t="str">
        <f t="shared" si="25"/>
        <v xml:space="preserve">11 
</v>
      </c>
      <c r="G50" s="11" t="str">
        <f t="shared" si="26"/>
        <v xml:space="preserve">保険募集を行うに際し、募集人がお客さまに対し以下の事項を明示している
※全て「1.はい」であれば達成
＿ 
＿＿ </v>
      </c>
      <c r="H50" s="21" t="str">
        <f t="shared" si="13"/>
        <v>2023: 0
2024: －</v>
      </c>
      <c r="I50" s="21" t="str">
        <f t="shared" si="14"/>
        <v xml:space="preserve">2023: 0
2024: </v>
      </c>
      <c r="J50" s="21" t="str">
        <f t="shared" si="15"/>
        <v xml:space="preserve">2023: 0
2024: </v>
      </c>
      <c r="K50" s="21" t="str">
        <f t="shared" si="27"/>
        <v>▼選択</v>
      </c>
      <c r="L50" s="21">
        <f t="shared" si="28"/>
        <v>0</v>
      </c>
      <c r="M50" s="464" t="str">
        <f t="shared" si="29"/>
        <v xml:space="preserve">
</v>
      </c>
      <c r="N50" s="3"/>
      <c r="O50" s="19" t="s">
        <v>2194</v>
      </c>
      <c r="P50" s="19" t="s">
        <v>2729</v>
      </c>
      <c r="Q50" s="19" t="s">
        <v>150</v>
      </c>
      <c r="R50" s="19"/>
      <c r="S50" s="19"/>
      <c r="T50" s="159"/>
      <c r="U50" s="160"/>
      <c r="V50" s="19"/>
      <c r="W50" s="161"/>
      <c r="X50" s="19"/>
      <c r="Y50" s="19"/>
      <c r="Z50" s="20"/>
      <c r="AA50" s="202" t="s">
        <v>34</v>
      </c>
      <c r="AB50" s="1109"/>
      <c r="AC50" s="202" t="s">
        <v>1998</v>
      </c>
      <c r="AD50" s="1110"/>
      <c r="AE50" s="202" t="s">
        <v>150</v>
      </c>
      <c r="AF50" s="1110"/>
      <c r="AG50" s="203" t="s">
        <v>36</v>
      </c>
      <c r="AH50" s="1096"/>
      <c r="AI50" s="189">
        <v>11</v>
      </c>
      <c r="AJ50" s="190" t="s">
        <v>26</v>
      </c>
      <c r="AK50" s="1046" t="s">
        <v>849</v>
      </c>
      <c r="AL50" s="1047"/>
      <c r="AM50" s="1048"/>
      <c r="AN50" s="27">
        <f t="shared" si="16"/>
        <v>0</v>
      </c>
      <c r="AO50" s="27">
        <f t="shared" si="17"/>
        <v>0</v>
      </c>
      <c r="AP50" s="191">
        <f t="shared" si="18"/>
        <v>0</v>
      </c>
      <c r="AQ50" s="35">
        <f t="shared" si="19"/>
        <v>0</v>
      </c>
      <c r="AR50" s="43">
        <f t="shared" si="20"/>
        <v>0</v>
      </c>
      <c r="AS50" s="43">
        <f t="shared" si="21"/>
        <v>0</v>
      </c>
      <c r="AT50" s="35">
        <f t="shared" si="22"/>
        <v>0</v>
      </c>
      <c r="AU50" s="43">
        <f t="shared" si="23"/>
        <v>0</v>
      </c>
      <c r="AV50" s="262"/>
      <c r="AW50" s="263"/>
      <c r="AX50" s="263"/>
      <c r="AY50" s="263"/>
      <c r="AZ50" s="175" t="s">
        <v>661</v>
      </c>
      <c r="BA50" s="194" t="s">
        <v>29</v>
      </c>
      <c r="BB50" s="466"/>
      <c r="BC50" s="466"/>
      <c r="BD50" s="248" t="str">
        <f>BL50</f>
        <v>▼選択</v>
      </c>
      <c r="BE50" s="229" t="s">
        <v>33</v>
      </c>
      <c r="BF50" s="230" t="s">
        <v>16</v>
      </c>
      <c r="BG50" s="229" t="s">
        <v>31</v>
      </c>
      <c r="BH50" s="177" t="s">
        <v>6</v>
      </c>
      <c r="BI50" s="177" t="s">
        <v>7</v>
      </c>
      <c r="BJ50" s="229" t="s">
        <v>32</v>
      </c>
      <c r="BK50" s="229"/>
      <c r="BL50" s="198" t="s">
        <v>33</v>
      </c>
      <c r="BM50" s="1033"/>
      <c r="BN50" s="195"/>
      <c r="BO50" s="195"/>
      <c r="BP50" s="195"/>
      <c r="BQ50" s="195"/>
      <c r="BR50" s="195"/>
      <c r="BS50" s="195"/>
      <c r="BT50" s="195"/>
      <c r="BU50" s="195"/>
      <c r="BV50" s="182"/>
      <c r="BW50" s="182"/>
      <c r="BX50" s="438"/>
      <c r="BY50" s="75"/>
      <c r="BZ50" s="195"/>
      <c r="CA50" s="199"/>
      <c r="CB50" s="200"/>
      <c r="CC50" s="55" t="s">
        <v>2194</v>
      </c>
      <c r="CD50" s="201" t="s">
        <v>850</v>
      </c>
    </row>
    <row r="51" spans="1:82" ht="47.25">
      <c r="A51" s="3" t="str">
        <f t="shared" si="0"/>
        <v/>
      </c>
      <c r="B51" s="5" t="s">
        <v>2795</v>
      </c>
      <c r="C51" s="3" t="str">
        <f t="shared" si="11"/>
        <v>Ⅰ.顧客対応 (1)　お客さまニーズに合致した提案の実施に向けた募集に関する態勢整備</v>
      </c>
      <c r="D51" s="3" t="str">
        <f t="shared" si="12"/>
        <v>②情報提供義務（重要事項説明）</v>
      </c>
      <c r="E51" s="3" t="str">
        <f t="shared" si="24"/>
        <v>基本 11</v>
      </c>
      <c r="F51" s="3" t="str">
        <f t="shared" si="25"/>
        <v>11 
11-1</v>
      </c>
      <c r="G51" s="11" t="str">
        <f t="shared" si="26"/>
        <v xml:space="preserve">
＿ 保険募集人としての権限（保険契約の締結の媒介）
＿＿ </v>
      </c>
      <c r="H51" s="21" t="str">
        <f t="shared" si="13"/>
        <v>2023: 0
2024: ▼選択</v>
      </c>
      <c r="I51" s="21" t="str">
        <f t="shared" si="14"/>
        <v xml:space="preserve">2023: 0
2024: </v>
      </c>
      <c r="J51" s="21" t="str">
        <f t="shared" si="15"/>
        <v xml:space="preserve">2023: 0
2024: </v>
      </c>
      <c r="K51" s="21" t="str">
        <f t="shared" si="27"/>
        <v>▼選択</v>
      </c>
      <c r="L51" s="21" t="str">
        <f t="shared" si="28"/>
        <v>以下について、詳細説明欄の記載及び証跡資料により確認できた
・生命保険契約の締結の媒介を行うこと（保険募集人としての権限）のお客さまへの明示は、「○○資料」P○を確認</v>
      </c>
      <c r="M51" s="464" t="str">
        <f t="shared" si="29"/>
        <v xml:space="preserve">
</v>
      </c>
      <c r="N51" s="3"/>
      <c r="O51" s="19" t="s">
        <v>2195</v>
      </c>
      <c r="P51" s="19" t="s">
        <v>2729</v>
      </c>
      <c r="Q51" s="19" t="s">
        <v>150</v>
      </c>
      <c r="R51" s="19"/>
      <c r="S51" s="19"/>
      <c r="T51" s="159"/>
      <c r="U51" s="160"/>
      <c r="V51" s="19"/>
      <c r="W51" s="161"/>
      <c r="X51" s="19"/>
      <c r="Y51" s="19"/>
      <c r="Z51" s="20"/>
      <c r="AA51" s="202" t="s">
        <v>34</v>
      </c>
      <c r="AB51" s="1109"/>
      <c r="AC51" s="202" t="s">
        <v>1998</v>
      </c>
      <c r="AD51" s="1110"/>
      <c r="AE51" s="202" t="s">
        <v>150</v>
      </c>
      <c r="AF51" s="1110"/>
      <c r="AG51" s="203" t="s">
        <v>36</v>
      </c>
      <c r="AH51" s="1096"/>
      <c r="AI51" s="204">
        <v>11</v>
      </c>
      <c r="AJ51" s="205" t="s">
        <v>171</v>
      </c>
      <c r="AK51" s="212"/>
      <c r="AL51" s="1116" t="s">
        <v>154</v>
      </c>
      <c r="AM51" s="1117"/>
      <c r="AN51" s="28">
        <f t="shared" si="16"/>
        <v>0</v>
      </c>
      <c r="AO51" s="28">
        <f t="shared" si="17"/>
        <v>0</v>
      </c>
      <c r="AP51" s="214">
        <f t="shared" si="18"/>
        <v>0</v>
      </c>
      <c r="AQ51" s="36">
        <f t="shared" si="19"/>
        <v>0</v>
      </c>
      <c r="AR51" s="44">
        <f t="shared" si="20"/>
        <v>0</v>
      </c>
      <c r="AS51" s="44">
        <f t="shared" si="21"/>
        <v>0</v>
      </c>
      <c r="AT51" s="36">
        <f t="shared" si="22"/>
        <v>0</v>
      </c>
      <c r="AU51" s="44">
        <f t="shared" si="23"/>
        <v>0</v>
      </c>
      <c r="AV51" s="246" t="s">
        <v>33</v>
      </c>
      <c r="AW51" s="247" t="s">
        <v>41</v>
      </c>
      <c r="AX51" s="247" t="s">
        <v>42</v>
      </c>
      <c r="AY51" s="242"/>
      <c r="AZ51" s="433" t="s">
        <v>33</v>
      </c>
      <c r="BA51" s="227" t="s">
        <v>172</v>
      </c>
      <c r="BB51" s="467"/>
      <c r="BC51" s="468"/>
      <c r="BD51" s="182"/>
      <c r="BE51" s="229" t="str">
        <f>IF(AND(AL51=AV51,AV51="○",AZ51="1.はい"),"○","▼選択")</f>
        <v>▼選択</v>
      </c>
      <c r="BF51" s="223" t="s">
        <v>16</v>
      </c>
      <c r="BG51" s="229" t="s">
        <v>31</v>
      </c>
      <c r="BH51" s="177" t="s">
        <v>6</v>
      </c>
      <c r="BI51" s="177" t="s">
        <v>7</v>
      </c>
      <c r="BJ51" s="229" t="s">
        <v>32</v>
      </c>
      <c r="BK51" s="222"/>
      <c r="BL51" s="181" t="s">
        <v>33</v>
      </c>
      <c r="BM51" s="1032" t="s">
        <v>3261</v>
      </c>
      <c r="BN51" s="172"/>
      <c r="BO51" s="172"/>
      <c r="BP51" s="172"/>
      <c r="BQ51" s="172"/>
      <c r="BR51" s="172"/>
      <c r="BS51" s="172"/>
      <c r="BT51" s="172"/>
      <c r="BU51" s="172"/>
      <c r="BV51" s="182"/>
      <c r="BW51" s="182"/>
      <c r="BX51" s="438"/>
      <c r="BY51" s="75"/>
      <c r="BZ51" s="309" t="s">
        <v>854</v>
      </c>
      <c r="CA51" s="218" t="s">
        <v>851</v>
      </c>
      <c r="CB51" s="219" t="s">
        <v>852</v>
      </c>
      <c r="CC51" s="55" t="s">
        <v>2195</v>
      </c>
      <c r="CD51" s="201" t="s">
        <v>853</v>
      </c>
    </row>
    <row r="52" spans="1:82" ht="47.25">
      <c r="A52" s="3" t="str">
        <f t="shared" si="0"/>
        <v/>
      </c>
      <c r="B52" s="5" t="s">
        <v>2796</v>
      </c>
      <c r="C52" s="3" t="str">
        <f t="shared" si="11"/>
        <v>Ⅰ.顧客対応 (1)　お客さまニーズに合致した提案の実施に向けた募集に関する態勢整備</v>
      </c>
      <c r="D52" s="3" t="str">
        <f t="shared" si="12"/>
        <v>②情報提供義務（重要事項説明）</v>
      </c>
      <c r="E52" s="3" t="str">
        <f t="shared" si="24"/>
        <v>基本 11</v>
      </c>
      <c r="F52" s="3" t="str">
        <f t="shared" si="25"/>
        <v>11 
11-2</v>
      </c>
      <c r="G52" s="11" t="str">
        <f t="shared" si="26"/>
        <v xml:space="preserve">
＿ 所属保険会社等の商号、名称または氏名
＿＿ </v>
      </c>
      <c r="H52" s="21" t="str">
        <f t="shared" si="13"/>
        <v>2023: 0
2024: ▼選択</v>
      </c>
      <c r="I52" s="21" t="str">
        <f t="shared" si="14"/>
        <v xml:space="preserve">2023: 0
2024: </v>
      </c>
      <c r="J52" s="21" t="str">
        <f t="shared" si="15"/>
        <v xml:space="preserve">2023: 0
2024: </v>
      </c>
      <c r="K52" s="21" t="str">
        <f t="shared" si="27"/>
        <v>▼選択</v>
      </c>
      <c r="L52" s="21" t="str">
        <f t="shared" si="28"/>
        <v>所属保険会社等の商号、名称または氏名を明示することは、代理店チャネルにおいて本項目と次項目は事実上同義となることから、次項目の達成を以って本項目も達成とする</v>
      </c>
      <c r="M52" s="464" t="str">
        <f t="shared" si="29"/>
        <v xml:space="preserve">
</v>
      </c>
      <c r="N52" s="3"/>
      <c r="O52" s="19" t="s">
        <v>2196</v>
      </c>
      <c r="P52" s="19" t="s">
        <v>2729</v>
      </c>
      <c r="Q52" s="19" t="s">
        <v>150</v>
      </c>
      <c r="R52" s="19"/>
      <c r="S52" s="19"/>
      <c r="T52" s="159"/>
      <c r="U52" s="160"/>
      <c r="V52" s="19"/>
      <c r="W52" s="161"/>
      <c r="X52" s="19"/>
      <c r="Y52" s="19"/>
      <c r="Z52" s="20"/>
      <c r="AA52" s="202" t="s">
        <v>34</v>
      </c>
      <c r="AB52" s="1109"/>
      <c r="AC52" s="202" t="s">
        <v>1998</v>
      </c>
      <c r="AD52" s="1110"/>
      <c r="AE52" s="202" t="s">
        <v>150</v>
      </c>
      <c r="AF52" s="1110"/>
      <c r="AG52" s="203" t="s">
        <v>36</v>
      </c>
      <c r="AH52" s="1096"/>
      <c r="AI52" s="204">
        <v>11</v>
      </c>
      <c r="AJ52" s="205" t="s">
        <v>173</v>
      </c>
      <c r="AK52" s="212"/>
      <c r="AL52" s="1116" t="s">
        <v>156</v>
      </c>
      <c r="AM52" s="1117"/>
      <c r="AN52" s="28">
        <f t="shared" si="16"/>
        <v>0</v>
      </c>
      <c r="AO52" s="28">
        <f t="shared" si="17"/>
        <v>0</v>
      </c>
      <c r="AP52" s="214">
        <f t="shared" si="18"/>
        <v>0</v>
      </c>
      <c r="AQ52" s="36">
        <f t="shared" si="19"/>
        <v>0</v>
      </c>
      <c r="AR52" s="44">
        <f t="shared" si="20"/>
        <v>0</v>
      </c>
      <c r="AS52" s="44">
        <f t="shared" si="21"/>
        <v>0</v>
      </c>
      <c r="AT52" s="36">
        <f t="shared" si="22"/>
        <v>0</v>
      </c>
      <c r="AU52" s="44">
        <f t="shared" si="23"/>
        <v>0</v>
      </c>
      <c r="AV52" s="246" t="s">
        <v>33</v>
      </c>
      <c r="AW52" s="247" t="s">
        <v>41</v>
      </c>
      <c r="AX52" s="247" t="s">
        <v>42</v>
      </c>
      <c r="AY52" s="242"/>
      <c r="AZ52" s="433" t="s">
        <v>33</v>
      </c>
      <c r="BA52" s="227" t="s">
        <v>172</v>
      </c>
      <c r="BB52" s="467"/>
      <c r="BC52" s="468"/>
      <c r="BD52" s="182"/>
      <c r="BE52" s="229" t="str">
        <f>IF(AND(AL52=AV52,AV52="○",AZ52="1.はい"),"○","▼選択")</f>
        <v>▼選択</v>
      </c>
      <c r="BF52" s="223" t="s">
        <v>16</v>
      </c>
      <c r="BG52" s="229" t="s">
        <v>31</v>
      </c>
      <c r="BH52" s="177" t="s">
        <v>6</v>
      </c>
      <c r="BI52" s="177" t="s">
        <v>7</v>
      </c>
      <c r="BJ52" s="229" t="s">
        <v>32</v>
      </c>
      <c r="BK52" s="222"/>
      <c r="BL52" s="181" t="s">
        <v>33</v>
      </c>
      <c r="BM52" s="1032" t="s">
        <v>3262</v>
      </c>
      <c r="BN52" s="172"/>
      <c r="BO52" s="172"/>
      <c r="BP52" s="172"/>
      <c r="BQ52" s="172"/>
      <c r="BR52" s="172"/>
      <c r="BS52" s="172"/>
      <c r="BT52" s="172"/>
      <c r="BU52" s="172"/>
      <c r="BV52" s="182"/>
      <c r="BW52" s="182"/>
      <c r="BX52" s="438"/>
      <c r="BY52" s="75"/>
      <c r="BZ52" s="309" t="s">
        <v>174</v>
      </c>
      <c r="CA52" s="218" t="s">
        <v>851</v>
      </c>
      <c r="CB52" s="219" t="s">
        <v>855</v>
      </c>
      <c r="CC52" s="55" t="s">
        <v>2196</v>
      </c>
      <c r="CD52" s="201" t="s">
        <v>856</v>
      </c>
    </row>
    <row r="53" spans="1:82" ht="47.25">
      <c r="A53" s="3" t="str">
        <f t="shared" si="0"/>
        <v/>
      </c>
      <c r="B53" s="5" t="s">
        <v>2797</v>
      </c>
      <c r="C53" s="3" t="str">
        <f t="shared" si="11"/>
        <v>Ⅰ.顧客対応 (1)　お客さまニーズに合致した提案の実施に向けた募集に関する態勢整備</v>
      </c>
      <c r="D53" s="3" t="str">
        <f t="shared" si="12"/>
        <v>②情報提供義務（重要事項説明）</v>
      </c>
      <c r="E53" s="3" t="str">
        <f t="shared" si="24"/>
        <v>基本 11</v>
      </c>
      <c r="F53" s="3" t="str">
        <f t="shared" si="25"/>
        <v>11 
11-3</v>
      </c>
      <c r="G53" s="11" t="str">
        <f t="shared" si="26"/>
        <v xml:space="preserve">
＿ 取扱える保険会社の範囲（専属・乗合の別や保険会社の数等）
＿＿ </v>
      </c>
      <c r="H53" s="21" t="str">
        <f t="shared" si="13"/>
        <v>2023: 0
2024: ▼選択</v>
      </c>
      <c r="I53" s="21" t="str">
        <f t="shared" si="14"/>
        <v xml:space="preserve">2023: 0
2024: </v>
      </c>
      <c r="J53" s="21" t="str">
        <f t="shared" si="15"/>
        <v xml:space="preserve">2023: 0
2024: </v>
      </c>
      <c r="K53" s="21" t="str">
        <f t="shared" si="27"/>
        <v>▼選択</v>
      </c>
      <c r="L53" s="21" t="str">
        <f t="shared" si="28"/>
        <v>以下について、詳細説明欄の記載及び証跡資料により確認できた
・専属・乗合の別や取扱保険会社一覧のお客さまへの明示は、「○○資料」P○を確認</v>
      </c>
      <c r="M53" s="464" t="str">
        <f t="shared" si="29"/>
        <v xml:space="preserve">
</v>
      </c>
      <c r="N53" s="3"/>
      <c r="O53" s="19" t="s">
        <v>2197</v>
      </c>
      <c r="P53" s="19" t="s">
        <v>2729</v>
      </c>
      <c r="Q53" s="19" t="s">
        <v>150</v>
      </c>
      <c r="R53" s="19"/>
      <c r="S53" s="19"/>
      <c r="T53" s="159"/>
      <c r="U53" s="160"/>
      <c r="V53" s="19"/>
      <c r="W53" s="161"/>
      <c r="X53" s="19"/>
      <c r="Y53" s="19"/>
      <c r="Z53" s="20"/>
      <c r="AA53" s="202" t="s">
        <v>34</v>
      </c>
      <c r="AB53" s="1109"/>
      <c r="AC53" s="202" t="s">
        <v>1998</v>
      </c>
      <c r="AD53" s="1110"/>
      <c r="AE53" s="202" t="s">
        <v>150</v>
      </c>
      <c r="AF53" s="1110"/>
      <c r="AG53" s="203" t="s">
        <v>36</v>
      </c>
      <c r="AH53" s="1096"/>
      <c r="AI53" s="204">
        <v>11</v>
      </c>
      <c r="AJ53" s="205" t="s">
        <v>175</v>
      </c>
      <c r="AK53" s="212"/>
      <c r="AL53" s="1116" t="s">
        <v>159</v>
      </c>
      <c r="AM53" s="1117"/>
      <c r="AN53" s="28">
        <f t="shared" si="16"/>
        <v>0</v>
      </c>
      <c r="AO53" s="28">
        <f t="shared" si="17"/>
        <v>0</v>
      </c>
      <c r="AP53" s="214">
        <f t="shared" si="18"/>
        <v>0</v>
      </c>
      <c r="AQ53" s="36">
        <f t="shared" si="19"/>
        <v>0</v>
      </c>
      <c r="AR53" s="44">
        <f t="shared" si="20"/>
        <v>0</v>
      </c>
      <c r="AS53" s="44">
        <f t="shared" si="21"/>
        <v>0</v>
      </c>
      <c r="AT53" s="36">
        <f t="shared" si="22"/>
        <v>0</v>
      </c>
      <c r="AU53" s="44">
        <f t="shared" si="23"/>
        <v>0</v>
      </c>
      <c r="AV53" s="246" t="s">
        <v>33</v>
      </c>
      <c r="AW53" s="247" t="s">
        <v>41</v>
      </c>
      <c r="AX53" s="247" t="s">
        <v>42</v>
      </c>
      <c r="AY53" s="242"/>
      <c r="AZ53" s="433" t="s">
        <v>33</v>
      </c>
      <c r="BA53" s="227" t="s">
        <v>172</v>
      </c>
      <c r="BB53" s="467"/>
      <c r="BC53" s="468"/>
      <c r="BD53" s="182"/>
      <c r="BE53" s="229" t="str">
        <f>IF(AND(AL53=AV53,AV53="○",AZ53="1.はい"),"○","▼選択")</f>
        <v>▼選択</v>
      </c>
      <c r="BF53" s="223" t="s">
        <v>16</v>
      </c>
      <c r="BG53" s="229" t="s">
        <v>31</v>
      </c>
      <c r="BH53" s="177" t="s">
        <v>6</v>
      </c>
      <c r="BI53" s="177" t="s">
        <v>7</v>
      </c>
      <c r="BJ53" s="229" t="s">
        <v>32</v>
      </c>
      <c r="BK53" s="222"/>
      <c r="BL53" s="181" t="s">
        <v>33</v>
      </c>
      <c r="BM53" s="1032" t="s">
        <v>3263</v>
      </c>
      <c r="BN53" s="172"/>
      <c r="BO53" s="172"/>
      <c r="BP53" s="172"/>
      <c r="BQ53" s="172"/>
      <c r="BR53" s="172"/>
      <c r="BS53" s="172"/>
      <c r="BT53" s="172"/>
      <c r="BU53" s="172"/>
      <c r="BV53" s="182"/>
      <c r="BW53" s="182"/>
      <c r="BX53" s="438"/>
      <c r="BY53" s="75"/>
      <c r="BZ53" s="309" t="s">
        <v>2019</v>
      </c>
      <c r="CA53" s="218" t="s">
        <v>851</v>
      </c>
      <c r="CB53" s="219" t="s">
        <v>857</v>
      </c>
      <c r="CC53" s="55" t="s">
        <v>2197</v>
      </c>
      <c r="CD53" s="201" t="s">
        <v>858</v>
      </c>
    </row>
    <row r="54" spans="1:82" ht="39.6" customHeight="1">
      <c r="A54" s="3" t="str">
        <f t="shared" si="0"/>
        <v/>
      </c>
      <c r="B54" s="5" t="s">
        <v>2798</v>
      </c>
      <c r="C54" s="3" t="str">
        <f t="shared" si="11"/>
        <v>Ⅰ.顧客対応 (1)　お客さまニーズに合致した提案の実施に向けた募集に関する態勢整備</v>
      </c>
      <c r="D54" s="3" t="str">
        <f t="shared" si="12"/>
        <v>②情報提供義務（重要事項説明）</v>
      </c>
      <c r="E54" s="3" t="str">
        <f t="shared" si="24"/>
        <v>基本 11</v>
      </c>
      <c r="F54" s="3" t="str">
        <f t="shared" si="25"/>
        <v>11 
11-4</v>
      </c>
      <c r="G54" s="11" t="str">
        <f t="shared" si="26"/>
        <v xml:space="preserve">
＿ 告知受領権の有無
＿＿ </v>
      </c>
      <c r="H54" s="21" t="str">
        <f t="shared" si="13"/>
        <v>2023: 0
2024: ▼選択</v>
      </c>
      <c r="I54" s="21" t="str">
        <f t="shared" si="14"/>
        <v xml:space="preserve">2023: 0
2024: </v>
      </c>
      <c r="J54" s="21" t="str">
        <f t="shared" si="15"/>
        <v xml:space="preserve">2023: 0
2024: </v>
      </c>
      <c r="K54" s="21" t="str">
        <f t="shared" si="27"/>
        <v>▼選択</v>
      </c>
      <c r="L54" s="21" t="str">
        <f t="shared" si="28"/>
        <v>以下についてお客さまへ明示していることは、詳細説明欄の記載及び証跡資料により確認できた
・生命保険募集人には告知受領権がないことは「○○資料」P○を確認
・生命保険募集人に話をしていただくだけでは告知したことにならず、お客さま自身で告知書に記入していただく必要があることは「○○資料」P○を確認</v>
      </c>
      <c r="M54" s="464" t="str">
        <f t="shared" si="29"/>
        <v xml:space="preserve">
</v>
      </c>
      <c r="N54" s="3"/>
      <c r="O54" s="19" t="s">
        <v>2198</v>
      </c>
      <c r="P54" s="19" t="s">
        <v>2729</v>
      </c>
      <c r="Q54" s="19" t="s">
        <v>150</v>
      </c>
      <c r="R54" s="19"/>
      <c r="S54" s="19"/>
      <c r="T54" s="159"/>
      <c r="U54" s="160"/>
      <c r="V54" s="19"/>
      <c r="W54" s="161"/>
      <c r="X54" s="19"/>
      <c r="Y54" s="19"/>
      <c r="Z54" s="20"/>
      <c r="AA54" s="202" t="s">
        <v>34</v>
      </c>
      <c r="AB54" s="1109"/>
      <c r="AC54" s="202" t="s">
        <v>1998</v>
      </c>
      <c r="AD54" s="1110"/>
      <c r="AE54" s="202" t="s">
        <v>150</v>
      </c>
      <c r="AF54" s="1110"/>
      <c r="AG54" s="203" t="s">
        <v>36</v>
      </c>
      <c r="AH54" s="1096"/>
      <c r="AI54" s="244">
        <v>11</v>
      </c>
      <c r="AJ54" s="205" t="s">
        <v>176</v>
      </c>
      <c r="AK54" s="212"/>
      <c r="AL54" s="1116" t="s">
        <v>161</v>
      </c>
      <c r="AM54" s="1117"/>
      <c r="AN54" s="28">
        <f t="shared" si="16"/>
        <v>0</v>
      </c>
      <c r="AO54" s="28">
        <f t="shared" si="17"/>
        <v>0</v>
      </c>
      <c r="AP54" s="214">
        <f t="shared" si="18"/>
        <v>0</v>
      </c>
      <c r="AQ54" s="36">
        <f t="shared" si="19"/>
        <v>0</v>
      </c>
      <c r="AR54" s="44">
        <f t="shared" si="20"/>
        <v>0</v>
      </c>
      <c r="AS54" s="44">
        <f t="shared" si="21"/>
        <v>0</v>
      </c>
      <c r="AT54" s="36">
        <f t="shared" si="22"/>
        <v>0</v>
      </c>
      <c r="AU54" s="44">
        <f t="shared" si="23"/>
        <v>0</v>
      </c>
      <c r="AV54" s="246" t="s">
        <v>33</v>
      </c>
      <c r="AW54" s="247" t="s">
        <v>41</v>
      </c>
      <c r="AX54" s="247" t="s">
        <v>42</v>
      </c>
      <c r="AY54" s="242"/>
      <c r="AZ54" s="433" t="s">
        <v>33</v>
      </c>
      <c r="BA54" s="227" t="s">
        <v>172</v>
      </c>
      <c r="BB54" s="467"/>
      <c r="BC54" s="468"/>
      <c r="BD54" s="182"/>
      <c r="BE54" s="229" t="str">
        <f>IF(AND(AL54=AV54,AV54="○",AZ54="1.はい"),"○","▼選択")</f>
        <v>▼選択</v>
      </c>
      <c r="BF54" s="223" t="s">
        <v>16</v>
      </c>
      <c r="BG54" s="229" t="s">
        <v>31</v>
      </c>
      <c r="BH54" s="177" t="s">
        <v>6</v>
      </c>
      <c r="BI54" s="177" t="s">
        <v>7</v>
      </c>
      <c r="BJ54" s="229" t="s">
        <v>32</v>
      </c>
      <c r="BK54" s="222"/>
      <c r="BL54" s="181" t="s">
        <v>33</v>
      </c>
      <c r="BM54" s="1032" t="s">
        <v>3264</v>
      </c>
      <c r="BN54" s="172"/>
      <c r="BO54" s="172"/>
      <c r="BP54" s="172"/>
      <c r="BQ54" s="172"/>
      <c r="BR54" s="172"/>
      <c r="BS54" s="172"/>
      <c r="BT54" s="172"/>
      <c r="BU54" s="172"/>
      <c r="BV54" s="182"/>
      <c r="BW54" s="182"/>
      <c r="BX54" s="438"/>
      <c r="BY54" s="75"/>
      <c r="BZ54" s="309" t="s">
        <v>2020</v>
      </c>
      <c r="CA54" s="218" t="s">
        <v>851</v>
      </c>
      <c r="CB54" s="219" t="s">
        <v>859</v>
      </c>
      <c r="CC54" s="55" t="s">
        <v>2198</v>
      </c>
      <c r="CD54" s="201" t="s">
        <v>860</v>
      </c>
    </row>
    <row r="55" spans="1:82" ht="57">
      <c r="A55" s="3" t="str">
        <f t="shared" si="0"/>
        <v/>
      </c>
      <c r="B55" s="5" t="s">
        <v>2799</v>
      </c>
      <c r="C55" s="3" t="str">
        <f t="shared" si="11"/>
        <v>Ⅰ.顧客対応 (1)　お客さまニーズに合致した提案の実施に向けた募集に関する態勢整備</v>
      </c>
      <c r="D55" s="3" t="str">
        <f t="shared" si="12"/>
        <v>②情報提供義務（重要事項説明）</v>
      </c>
      <c r="E55" s="3" t="str">
        <f t="shared" si="24"/>
        <v>基本 12</v>
      </c>
      <c r="F55" s="3" t="str">
        <f t="shared" si="25"/>
        <v xml:space="preserve">12 
</v>
      </c>
      <c r="G55" s="11" t="str">
        <f t="shared" si="26"/>
        <v xml:space="preserve">契約締結前に、募集人がお客さまに対し以下の事項を行っている
※全て「1.はい」であれば達成
＿ 
＿＿ </v>
      </c>
      <c r="H55" s="21" t="str">
        <f t="shared" si="13"/>
        <v>2023: 0
2024: －</v>
      </c>
      <c r="I55" s="21" t="str">
        <f t="shared" si="14"/>
        <v xml:space="preserve">2023: 0
2024: </v>
      </c>
      <c r="J55" s="21" t="str">
        <f t="shared" si="15"/>
        <v xml:space="preserve">2023: 0
2024: </v>
      </c>
      <c r="K55" s="21" t="str">
        <f t="shared" si="27"/>
        <v>▼選択</v>
      </c>
      <c r="L55" s="21">
        <f t="shared" si="28"/>
        <v>0</v>
      </c>
      <c r="M55" s="464" t="str">
        <f t="shared" si="29"/>
        <v xml:space="preserve">
</v>
      </c>
      <c r="N55" s="3"/>
      <c r="O55" s="19" t="s">
        <v>2199</v>
      </c>
      <c r="P55" s="19" t="s">
        <v>2729</v>
      </c>
      <c r="Q55" s="19" t="s">
        <v>150</v>
      </c>
      <c r="R55" s="19"/>
      <c r="S55" s="19"/>
      <c r="T55" s="159"/>
      <c r="U55" s="160"/>
      <c r="V55" s="19"/>
      <c r="W55" s="161"/>
      <c r="X55" s="19"/>
      <c r="Y55" s="19"/>
      <c r="Z55" s="20"/>
      <c r="AA55" s="202" t="s">
        <v>34</v>
      </c>
      <c r="AB55" s="1109"/>
      <c r="AC55" s="202" t="s">
        <v>1998</v>
      </c>
      <c r="AD55" s="1110"/>
      <c r="AE55" s="202" t="s">
        <v>150</v>
      </c>
      <c r="AF55" s="1110"/>
      <c r="AG55" s="203" t="s">
        <v>36</v>
      </c>
      <c r="AH55" s="1096"/>
      <c r="AI55" s="189">
        <v>12</v>
      </c>
      <c r="AJ55" s="190" t="s">
        <v>26</v>
      </c>
      <c r="AK55" s="1046" t="s">
        <v>861</v>
      </c>
      <c r="AL55" s="1047"/>
      <c r="AM55" s="1048"/>
      <c r="AN55" s="27">
        <f t="shared" si="16"/>
        <v>0</v>
      </c>
      <c r="AO55" s="27">
        <f t="shared" si="17"/>
        <v>0</v>
      </c>
      <c r="AP55" s="191">
        <f t="shared" si="18"/>
        <v>0</v>
      </c>
      <c r="AQ55" s="35">
        <f t="shared" si="19"/>
        <v>0</v>
      </c>
      <c r="AR55" s="43">
        <f t="shared" si="20"/>
        <v>0</v>
      </c>
      <c r="AS55" s="43">
        <f t="shared" si="21"/>
        <v>0</v>
      </c>
      <c r="AT55" s="35">
        <f t="shared" si="22"/>
        <v>0</v>
      </c>
      <c r="AU55" s="43">
        <f t="shared" si="23"/>
        <v>0</v>
      </c>
      <c r="AV55" s="262"/>
      <c r="AW55" s="263"/>
      <c r="AX55" s="263"/>
      <c r="AY55" s="263"/>
      <c r="AZ55" s="175" t="s">
        <v>661</v>
      </c>
      <c r="BA55" s="194" t="s">
        <v>29</v>
      </c>
      <c r="BB55" s="466"/>
      <c r="BC55" s="466"/>
      <c r="BD55" s="248" t="str">
        <f>BL55</f>
        <v>▼選択</v>
      </c>
      <c r="BE55" s="229" t="s">
        <v>33</v>
      </c>
      <c r="BF55" s="223" t="s">
        <v>16</v>
      </c>
      <c r="BG55" s="229" t="s">
        <v>31</v>
      </c>
      <c r="BH55" s="177" t="s">
        <v>6</v>
      </c>
      <c r="BI55" s="177" t="s">
        <v>7</v>
      </c>
      <c r="BJ55" s="229" t="s">
        <v>32</v>
      </c>
      <c r="BK55" s="222"/>
      <c r="BL55" s="198" t="s">
        <v>33</v>
      </c>
      <c r="BM55" s="1033"/>
      <c r="BN55" s="195"/>
      <c r="BO55" s="195"/>
      <c r="BP55" s="195"/>
      <c r="BQ55" s="195"/>
      <c r="BR55" s="195"/>
      <c r="BS55" s="195"/>
      <c r="BT55" s="195"/>
      <c r="BU55" s="195"/>
      <c r="BV55" s="182"/>
      <c r="BW55" s="182"/>
      <c r="BX55" s="438"/>
      <c r="BY55" s="75"/>
      <c r="BZ55" s="195"/>
      <c r="CA55" s="199"/>
      <c r="CB55" s="200"/>
      <c r="CC55" s="55" t="s">
        <v>2199</v>
      </c>
      <c r="CD55" s="201" t="s">
        <v>862</v>
      </c>
    </row>
    <row r="56" spans="1:82" ht="78.75">
      <c r="A56" s="3" t="str">
        <f t="shared" si="0"/>
        <v/>
      </c>
      <c r="B56" s="5" t="s">
        <v>2800</v>
      </c>
      <c r="C56" s="3" t="str">
        <f t="shared" si="11"/>
        <v>Ⅰ.顧客対応 (1)　お客さまニーズに合致した提案の実施に向けた募集に関する態勢整備</v>
      </c>
      <c r="D56" s="3" t="str">
        <f t="shared" si="12"/>
        <v>②情報提供義務（重要事項説明）</v>
      </c>
      <c r="E56" s="3" t="str">
        <f t="shared" si="24"/>
        <v>基本 12</v>
      </c>
      <c r="F56" s="3" t="str">
        <f t="shared" si="25"/>
        <v>12 
12-1</v>
      </c>
      <c r="G56" s="11" t="str">
        <f t="shared" si="26"/>
        <v xml:space="preserve">
＿ 「ご契約のしおり／約款」「契約締結前交付書面（契約概要／注意喚起情報）」もしくは「契約概要」および「注意喚起情報」のお客さまへの交付ならびに適切な情報の提供
＿＿ </v>
      </c>
      <c r="H56" s="21" t="str">
        <f t="shared" si="13"/>
        <v>2023: 0
2024: ▼選択</v>
      </c>
      <c r="I56" s="21" t="str">
        <f t="shared" si="14"/>
        <v xml:space="preserve">2023: 0
2024: </v>
      </c>
      <c r="J56" s="21" t="str">
        <f t="shared" si="15"/>
        <v xml:space="preserve">2023: 0
2024: </v>
      </c>
      <c r="K56" s="21" t="str">
        <f t="shared" si="27"/>
        <v>▼選択</v>
      </c>
      <c r="L56" s="21" t="str">
        <f t="shared" si="28"/>
        <v>以下について、詳細説明欄の記載及び証跡資料により確認できた
・「ご契約のしおり／約款」「契約締結前交付書面（契約概要／注意喚起情報）」（または「契約概要」および「注意喚起情報」）をお客さまへ交付していることは、「○○資料」を確認
・適切な情報の提供を行っていることは、「○○資料」を確認</v>
      </c>
      <c r="M56" s="464" t="str">
        <f t="shared" si="29"/>
        <v xml:space="preserve">
</v>
      </c>
      <c r="N56" s="3"/>
      <c r="O56" s="19" t="s">
        <v>2200</v>
      </c>
      <c r="P56" s="19" t="s">
        <v>2729</v>
      </c>
      <c r="Q56" s="19" t="s">
        <v>150</v>
      </c>
      <c r="R56" s="19"/>
      <c r="S56" s="19"/>
      <c r="T56" s="159"/>
      <c r="U56" s="160"/>
      <c r="V56" s="19"/>
      <c r="W56" s="161"/>
      <c r="X56" s="19"/>
      <c r="Y56" s="19"/>
      <c r="Z56" s="20"/>
      <c r="AA56" s="202" t="s">
        <v>34</v>
      </c>
      <c r="AB56" s="1109"/>
      <c r="AC56" s="202" t="s">
        <v>1998</v>
      </c>
      <c r="AD56" s="1110"/>
      <c r="AE56" s="202" t="s">
        <v>150</v>
      </c>
      <c r="AF56" s="1110"/>
      <c r="AG56" s="203" t="s">
        <v>36</v>
      </c>
      <c r="AH56" s="1096"/>
      <c r="AI56" s="204">
        <v>12</v>
      </c>
      <c r="AJ56" s="205" t="s">
        <v>177</v>
      </c>
      <c r="AK56" s="212"/>
      <c r="AL56" s="1116" t="s">
        <v>178</v>
      </c>
      <c r="AM56" s="1117"/>
      <c r="AN56" s="28">
        <f t="shared" si="16"/>
        <v>0</v>
      </c>
      <c r="AO56" s="28">
        <f t="shared" si="17"/>
        <v>0</v>
      </c>
      <c r="AP56" s="214">
        <f t="shared" si="18"/>
        <v>0</v>
      </c>
      <c r="AQ56" s="36">
        <f t="shared" si="19"/>
        <v>0</v>
      </c>
      <c r="AR56" s="44">
        <f t="shared" si="20"/>
        <v>0</v>
      </c>
      <c r="AS56" s="44">
        <f t="shared" si="21"/>
        <v>0</v>
      </c>
      <c r="AT56" s="36">
        <f t="shared" si="22"/>
        <v>0</v>
      </c>
      <c r="AU56" s="44">
        <f t="shared" si="23"/>
        <v>0</v>
      </c>
      <c r="AV56" s="246" t="s">
        <v>33</v>
      </c>
      <c r="AW56" s="247" t="s">
        <v>41</v>
      </c>
      <c r="AX56" s="247" t="s">
        <v>42</v>
      </c>
      <c r="AY56" s="242"/>
      <c r="AZ56" s="433" t="s">
        <v>33</v>
      </c>
      <c r="BA56" s="227" t="s">
        <v>179</v>
      </c>
      <c r="BB56" s="467"/>
      <c r="BC56" s="468"/>
      <c r="BD56" s="182"/>
      <c r="BE56" s="229" t="str">
        <f>IF(AND(AL56=AV56,AV56="○",AZ56="1.はい"),"○","▼選択")</f>
        <v>▼選択</v>
      </c>
      <c r="BF56" s="223" t="s">
        <v>16</v>
      </c>
      <c r="BG56" s="229" t="s">
        <v>31</v>
      </c>
      <c r="BH56" s="177" t="s">
        <v>6</v>
      </c>
      <c r="BI56" s="177" t="s">
        <v>7</v>
      </c>
      <c r="BJ56" s="229" t="s">
        <v>32</v>
      </c>
      <c r="BK56" s="222"/>
      <c r="BL56" s="181" t="s">
        <v>33</v>
      </c>
      <c r="BM56" s="1032" t="s">
        <v>3265</v>
      </c>
      <c r="BN56" s="172"/>
      <c r="BO56" s="172"/>
      <c r="BP56" s="172"/>
      <c r="BQ56" s="172"/>
      <c r="BR56" s="172"/>
      <c r="BS56" s="172"/>
      <c r="BT56" s="172"/>
      <c r="BU56" s="172"/>
      <c r="BV56" s="182"/>
      <c r="BW56" s="182"/>
      <c r="BX56" s="438"/>
      <c r="BY56" s="75"/>
      <c r="BZ56" s="309" t="s">
        <v>866</v>
      </c>
      <c r="CA56" s="218" t="s">
        <v>863</v>
      </c>
      <c r="CB56" s="219" t="s">
        <v>864</v>
      </c>
      <c r="CC56" s="55" t="s">
        <v>2200</v>
      </c>
      <c r="CD56" s="201" t="s">
        <v>865</v>
      </c>
    </row>
    <row r="57" spans="1:82" ht="128.25">
      <c r="A57" s="3" t="str">
        <f t="shared" si="0"/>
        <v/>
      </c>
      <c r="B57" s="5" t="s">
        <v>2801</v>
      </c>
      <c r="C57" s="3" t="str">
        <f t="shared" si="11"/>
        <v>Ⅰ.顧客対応 (1)　お客さまニーズに合致した提案の実施に向けた募集に関する態勢整備</v>
      </c>
      <c r="D57" s="3" t="str">
        <f t="shared" si="12"/>
        <v>②情報提供義務（重要事項説明）</v>
      </c>
      <c r="E57" s="3" t="str">
        <f t="shared" si="24"/>
        <v>基本 12</v>
      </c>
      <c r="F57" s="3" t="str">
        <f t="shared" si="25"/>
        <v>12 
12-2</v>
      </c>
      <c r="G57" s="11" t="str">
        <f t="shared" si="26"/>
        <v xml:space="preserve">
＿ 「契約概要」および「注意喚起情報」の書面の交付の際の以下の事項の口頭説明の実施
　・当該書面を読むことが重要であること
　・主な免責理由等お客さまにとって特に不利益な情報が記載された部分を読むことが重要であること
　・特に、乗換、転換等の場合には、これらがお客さまに不利益になる可能性があること
＿＿ </v>
      </c>
      <c r="H57" s="21" t="str">
        <f t="shared" si="13"/>
        <v>2023: 0
2024: ▼選択</v>
      </c>
      <c r="I57" s="21" t="str">
        <f t="shared" si="14"/>
        <v xml:space="preserve">2023: 0
2024: </v>
      </c>
      <c r="J57" s="21" t="str">
        <f t="shared" si="15"/>
        <v xml:space="preserve">2023: 0
2024: </v>
      </c>
      <c r="K57" s="21" t="str">
        <f t="shared" si="27"/>
        <v>▼選択</v>
      </c>
      <c r="L57" s="21" t="str">
        <f t="shared" si="28"/>
        <v>以下について、詳細説明欄の記載及び証跡資料により確認できた
・「契約概要」および「注意喚起情報」の書面の交付の際に設問に記載の３つの事項について口頭説明を行っていることは、「○○資料」を確認</v>
      </c>
      <c r="M57" s="464" t="str">
        <f t="shared" si="29"/>
        <v xml:space="preserve">
</v>
      </c>
      <c r="N57" s="3"/>
      <c r="O57" s="19" t="s">
        <v>2201</v>
      </c>
      <c r="P57" s="19" t="s">
        <v>2729</v>
      </c>
      <c r="Q57" s="19" t="s">
        <v>150</v>
      </c>
      <c r="R57" s="19"/>
      <c r="S57" s="19"/>
      <c r="T57" s="159"/>
      <c r="U57" s="160"/>
      <c r="V57" s="19"/>
      <c r="W57" s="161"/>
      <c r="X57" s="19"/>
      <c r="Y57" s="19"/>
      <c r="Z57" s="20"/>
      <c r="AA57" s="202" t="s">
        <v>34</v>
      </c>
      <c r="AB57" s="1109"/>
      <c r="AC57" s="202" t="s">
        <v>1998</v>
      </c>
      <c r="AD57" s="1110"/>
      <c r="AE57" s="202" t="s">
        <v>150</v>
      </c>
      <c r="AF57" s="1110"/>
      <c r="AG57" s="203" t="s">
        <v>36</v>
      </c>
      <c r="AH57" s="1096"/>
      <c r="AI57" s="204">
        <v>12</v>
      </c>
      <c r="AJ57" s="205" t="s">
        <v>180</v>
      </c>
      <c r="AK57" s="212"/>
      <c r="AL57" s="1116" t="s">
        <v>181</v>
      </c>
      <c r="AM57" s="1117"/>
      <c r="AN57" s="28">
        <f t="shared" si="16"/>
        <v>0</v>
      </c>
      <c r="AO57" s="28">
        <f t="shared" si="17"/>
        <v>0</v>
      </c>
      <c r="AP57" s="214">
        <f t="shared" si="18"/>
        <v>0</v>
      </c>
      <c r="AQ57" s="36">
        <f t="shared" si="19"/>
        <v>0</v>
      </c>
      <c r="AR57" s="44">
        <f t="shared" si="20"/>
        <v>0</v>
      </c>
      <c r="AS57" s="44">
        <f t="shared" si="21"/>
        <v>0</v>
      </c>
      <c r="AT57" s="36">
        <f t="shared" si="22"/>
        <v>0</v>
      </c>
      <c r="AU57" s="44">
        <f t="shared" si="23"/>
        <v>0</v>
      </c>
      <c r="AV57" s="246" t="s">
        <v>33</v>
      </c>
      <c r="AW57" s="247" t="s">
        <v>41</v>
      </c>
      <c r="AX57" s="247" t="s">
        <v>42</v>
      </c>
      <c r="AY57" s="242"/>
      <c r="AZ57" s="433" t="s">
        <v>33</v>
      </c>
      <c r="BA57" s="227" t="s">
        <v>182</v>
      </c>
      <c r="BB57" s="467"/>
      <c r="BC57" s="468"/>
      <c r="BD57" s="182"/>
      <c r="BE57" s="229" t="str">
        <f>IF(AND(AL57=AV57,AV57="○",AZ57="1.はい"),"○","▼選択")</f>
        <v>▼選択</v>
      </c>
      <c r="BF57" s="223" t="s">
        <v>16</v>
      </c>
      <c r="BG57" s="229" t="s">
        <v>31</v>
      </c>
      <c r="BH57" s="177" t="s">
        <v>6</v>
      </c>
      <c r="BI57" s="177" t="s">
        <v>7</v>
      </c>
      <c r="BJ57" s="229" t="s">
        <v>32</v>
      </c>
      <c r="BK57" s="222"/>
      <c r="BL57" s="181" t="s">
        <v>33</v>
      </c>
      <c r="BM57" s="1032" t="s">
        <v>3266</v>
      </c>
      <c r="BN57" s="172"/>
      <c r="BO57" s="172"/>
      <c r="BP57" s="172"/>
      <c r="BQ57" s="172"/>
      <c r="BR57" s="172"/>
      <c r="BS57" s="172"/>
      <c r="BT57" s="172"/>
      <c r="BU57" s="172"/>
      <c r="BV57" s="182"/>
      <c r="BW57" s="182"/>
      <c r="BX57" s="438"/>
      <c r="BY57" s="75"/>
      <c r="BZ57" s="309" t="s">
        <v>869</v>
      </c>
      <c r="CA57" s="218" t="s">
        <v>863</v>
      </c>
      <c r="CB57" s="219" t="s">
        <v>867</v>
      </c>
      <c r="CC57" s="55" t="s">
        <v>2201</v>
      </c>
      <c r="CD57" s="201" t="s">
        <v>868</v>
      </c>
    </row>
    <row r="58" spans="1:82" ht="57">
      <c r="A58" s="3" t="str">
        <f t="shared" si="0"/>
        <v/>
      </c>
      <c r="B58" s="5" t="s">
        <v>2802</v>
      </c>
      <c r="C58" s="3" t="str">
        <f t="shared" si="11"/>
        <v>Ⅰ.顧客対応 (1)　お客さまニーズに合致した提案の実施に向けた募集に関する態勢整備</v>
      </c>
      <c r="D58" s="3" t="str">
        <f t="shared" si="12"/>
        <v>②情報提供義務（重要事項説明）</v>
      </c>
      <c r="E58" s="3" t="str">
        <f t="shared" si="24"/>
        <v>基本 12</v>
      </c>
      <c r="F58" s="3" t="str">
        <f t="shared" si="25"/>
        <v>12 
12-3</v>
      </c>
      <c r="G58" s="11" t="str">
        <f t="shared" si="26"/>
        <v xml:space="preserve">
＿ 「契約概要」および「注意喚起情報」の内容をお客さまが理解するための十分な時間の確保
＿＿ </v>
      </c>
      <c r="H58" s="21" t="str">
        <f t="shared" si="13"/>
        <v>2023: 0
2024: ▼選択</v>
      </c>
      <c r="I58" s="21" t="str">
        <f t="shared" si="14"/>
        <v xml:space="preserve">2023: 0
2024: </v>
      </c>
      <c r="J58" s="21" t="str">
        <f t="shared" si="15"/>
        <v xml:space="preserve">2023: 0
2024: </v>
      </c>
      <c r="K58" s="21" t="str">
        <f t="shared" si="27"/>
        <v>▼選択</v>
      </c>
      <c r="L58" s="21" t="str">
        <f t="shared" si="28"/>
        <v>以下について、詳細説明欄の記載及び証跡資料により確認できた
・「契約概要」および「注意喚起情報」の内容をお客さまが理解するための十分な時間の確保することは、「○○資料」を確認</v>
      </c>
      <c r="M58" s="464" t="str">
        <f t="shared" si="29"/>
        <v xml:space="preserve">
</v>
      </c>
      <c r="N58" s="3"/>
      <c r="O58" s="19" t="s">
        <v>2202</v>
      </c>
      <c r="P58" s="19" t="s">
        <v>2729</v>
      </c>
      <c r="Q58" s="19" t="s">
        <v>150</v>
      </c>
      <c r="R58" s="19"/>
      <c r="S58" s="19"/>
      <c r="T58" s="159"/>
      <c r="U58" s="160"/>
      <c r="V58" s="19"/>
      <c r="W58" s="161"/>
      <c r="X58" s="19"/>
      <c r="Y58" s="19"/>
      <c r="Z58" s="20"/>
      <c r="AA58" s="202" t="s">
        <v>34</v>
      </c>
      <c r="AB58" s="1109"/>
      <c r="AC58" s="202" t="s">
        <v>1998</v>
      </c>
      <c r="AD58" s="1110"/>
      <c r="AE58" s="202" t="s">
        <v>150</v>
      </c>
      <c r="AF58" s="1110"/>
      <c r="AG58" s="203" t="s">
        <v>36</v>
      </c>
      <c r="AH58" s="1096"/>
      <c r="AI58" s="244">
        <v>12</v>
      </c>
      <c r="AJ58" s="205" t="s">
        <v>183</v>
      </c>
      <c r="AK58" s="212"/>
      <c r="AL58" s="1116" t="s">
        <v>184</v>
      </c>
      <c r="AM58" s="1117"/>
      <c r="AN58" s="28">
        <f t="shared" si="16"/>
        <v>0</v>
      </c>
      <c r="AO58" s="28">
        <f t="shared" si="17"/>
        <v>0</v>
      </c>
      <c r="AP58" s="214">
        <f t="shared" si="18"/>
        <v>0</v>
      </c>
      <c r="AQ58" s="36">
        <f t="shared" si="19"/>
        <v>0</v>
      </c>
      <c r="AR58" s="44">
        <f t="shared" si="20"/>
        <v>0</v>
      </c>
      <c r="AS58" s="44">
        <f t="shared" si="21"/>
        <v>0</v>
      </c>
      <c r="AT58" s="36">
        <f t="shared" si="22"/>
        <v>0</v>
      </c>
      <c r="AU58" s="44">
        <f t="shared" si="23"/>
        <v>0</v>
      </c>
      <c r="AV58" s="246" t="s">
        <v>33</v>
      </c>
      <c r="AW58" s="247" t="s">
        <v>41</v>
      </c>
      <c r="AX58" s="247" t="s">
        <v>42</v>
      </c>
      <c r="AY58" s="242"/>
      <c r="AZ58" s="433" t="s">
        <v>33</v>
      </c>
      <c r="BA58" s="227" t="s">
        <v>185</v>
      </c>
      <c r="BB58" s="467"/>
      <c r="BC58" s="468"/>
      <c r="BD58" s="182"/>
      <c r="BE58" s="229" t="str">
        <f>IF(AND(AL58=AV58,AV58="○",AZ58="1.はい"),"○","▼選択")</f>
        <v>▼選択</v>
      </c>
      <c r="BF58" s="223" t="s">
        <v>16</v>
      </c>
      <c r="BG58" s="229" t="s">
        <v>31</v>
      </c>
      <c r="BH58" s="177" t="s">
        <v>6</v>
      </c>
      <c r="BI58" s="177" t="s">
        <v>7</v>
      </c>
      <c r="BJ58" s="229" t="s">
        <v>32</v>
      </c>
      <c r="BK58" s="222"/>
      <c r="BL58" s="181" t="s">
        <v>33</v>
      </c>
      <c r="BM58" s="1032" t="s">
        <v>3267</v>
      </c>
      <c r="BN58" s="172"/>
      <c r="BO58" s="172"/>
      <c r="BP58" s="172"/>
      <c r="BQ58" s="172"/>
      <c r="BR58" s="172"/>
      <c r="BS58" s="172"/>
      <c r="BT58" s="172"/>
      <c r="BU58" s="172"/>
      <c r="BV58" s="182"/>
      <c r="BW58" s="182"/>
      <c r="BX58" s="438"/>
      <c r="BY58" s="75"/>
      <c r="BZ58" s="309" t="s">
        <v>872</v>
      </c>
      <c r="CA58" s="218" t="s">
        <v>863</v>
      </c>
      <c r="CB58" s="219" t="s">
        <v>870</v>
      </c>
      <c r="CC58" s="55" t="s">
        <v>2202</v>
      </c>
      <c r="CD58" s="201" t="s">
        <v>871</v>
      </c>
    </row>
    <row r="59" spans="1:82" ht="78.75">
      <c r="A59" s="3" t="str">
        <f t="shared" si="0"/>
        <v/>
      </c>
      <c r="B59" s="5" t="s">
        <v>2803</v>
      </c>
      <c r="C59" s="3" t="str">
        <f t="shared" si="11"/>
        <v>Ⅰ.顧客対応 (1)　お客さまニーズに合致した提案の実施に向けた募集に関する態勢整備</v>
      </c>
      <c r="D59" s="3" t="str">
        <f t="shared" si="12"/>
        <v>②情報提供義務（重要事項説明）</v>
      </c>
      <c r="E59" s="3" t="str">
        <f t="shared" si="24"/>
        <v>基本 13</v>
      </c>
      <c r="F59" s="3" t="str">
        <f t="shared" si="25"/>
        <v xml:space="preserve">13 
</v>
      </c>
      <c r="G59" s="11" t="str">
        <f t="shared" si="26"/>
        <v xml:space="preserve">重要事項説明・情報提供に関し、実施すべき事項（No.10～12の内容）を募集人に徹底（年１回以上の研修実施等）している
＿ 
＿＿ </v>
      </c>
      <c r="H59" s="21" t="str">
        <f t="shared" si="13"/>
        <v>2023: 0
2024: ▼選択</v>
      </c>
      <c r="I59" s="21" t="str">
        <f t="shared" si="14"/>
        <v xml:space="preserve">2023: 0
2024: </v>
      </c>
      <c r="J59" s="21" t="str">
        <f t="shared" si="15"/>
        <v xml:space="preserve">2023: 0
2024: </v>
      </c>
      <c r="K59" s="21" t="str">
        <f t="shared" si="27"/>
        <v>▼選択</v>
      </c>
      <c r="L59" s="21" t="str">
        <f t="shared" si="28"/>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59" s="464" t="str">
        <f t="shared" si="29"/>
        <v xml:space="preserve">
</v>
      </c>
      <c r="N59" s="3"/>
      <c r="O59" s="19" t="s">
        <v>2203</v>
      </c>
      <c r="P59" s="19" t="s">
        <v>2729</v>
      </c>
      <c r="Q59" s="19" t="s">
        <v>150</v>
      </c>
      <c r="R59" s="19"/>
      <c r="S59" s="19"/>
      <c r="T59" s="159"/>
      <c r="U59" s="160"/>
      <c r="V59" s="19"/>
      <c r="W59" s="161"/>
      <c r="X59" s="19"/>
      <c r="Y59" s="19"/>
      <c r="Z59" s="20"/>
      <c r="AA59" s="250" t="s">
        <v>34</v>
      </c>
      <c r="AB59" s="1071"/>
      <c r="AC59" s="250" t="s">
        <v>1998</v>
      </c>
      <c r="AD59" s="1111"/>
      <c r="AE59" s="250" t="s">
        <v>150</v>
      </c>
      <c r="AF59" s="1111"/>
      <c r="AG59" s="251" t="s">
        <v>36</v>
      </c>
      <c r="AH59" s="1079"/>
      <c r="AI59" s="254">
        <v>13</v>
      </c>
      <c r="AJ59" s="252" t="s">
        <v>26</v>
      </c>
      <c r="AK59" s="1077" t="s">
        <v>186</v>
      </c>
      <c r="AL59" s="1047"/>
      <c r="AM59" s="1048"/>
      <c r="AN59" s="27">
        <f t="shared" ref="AN59:AN123" si="31">R59</f>
        <v>0</v>
      </c>
      <c r="AO59" s="27">
        <f t="shared" ref="AO59:AO123" si="32">S59</f>
        <v>0</v>
      </c>
      <c r="AP59" s="191">
        <f t="shared" ref="AP59:AP123" si="33">T59</f>
        <v>0</v>
      </c>
      <c r="AQ59" s="35">
        <f t="shared" ref="AQ59:AQ123" si="34">U59</f>
        <v>0</v>
      </c>
      <c r="AR59" s="43">
        <f t="shared" ref="AR59:AR123" si="35">V59</f>
        <v>0</v>
      </c>
      <c r="AS59" s="43">
        <f t="shared" ref="AS59:AS123" si="36">W59</f>
        <v>0</v>
      </c>
      <c r="AT59" s="35">
        <f t="shared" ref="AT59:AT123" si="37">X59</f>
        <v>0</v>
      </c>
      <c r="AU59" s="43">
        <f t="shared" ref="AU59:AU90" si="38">Y59</f>
        <v>0</v>
      </c>
      <c r="AV59" s="246" t="s">
        <v>30</v>
      </c>
      <c r="AW59" s="247" t="s">
        <v>41</v>
      </c>
      <c r="AX59" s="247" t="s">
        <v>42</v>
      </c>
      <c r="AY59" s="247"/>
      <c r="AZ59" s="433" t="s">
        <v>33</v>
      </c>
      <c r="BA59" s="227" t="s">
        <v>128</v>
      </c>
      <c r="BB59" s="467"/>
      <c r="BC59" s="468"/>
      <c r="BD59" s="248" t="str">
        <f>BL59</f>
        <v>▼選択</v>
      </c>
      <c r="BE59" s="229" t="s">
        <v>30</v>
      </c>
      <c r="BF59" s="230" t="s">
        <v>16</v>
      </c>
      <c r="BG59" s="229" t="s">
        <v>31</v>
      </c>
      <c r="BH59" s="177" t="s">
        <v>6</v>
      </c>
      <c r="BI59" s="177" t="s">
        <v>7</v>
      </c>
      <c r="BJ59" s="229" t="s">
        <v>32</v>
      </c>
      <c r="BK59" s="229"/>
      <c r="BL59" s="181" t="s">
        <v>33</v>
      </c>
      <c r="BM59" s="1032" t="s">
        <v>3268</v>
      </c>
      <c r="BN59" s="172"/>
      <c r="BO59" s="172"/>
      <c r="BP59" s="172"/>
      <c r="BQ59" s="172"/>
      <c r="BR59" s="172"/>
      <c r="BS59" s="172"/>
      <c r="BT59" s="172"/>
      <c r="BU59" s="172"/>
      <c r="BV59" s="182"/>
      <c r="BW59" s="182"/>
      <c r="BX59" s="438"/>
      <c r="BY59" s="75"/>
      <c r="BZ59" s="309" t="s">
        <v>876</v>
      </c>
      <c r="CA59" s="218" t="s">
        <v>873</v>
      </c>
      <c r="CB59" s="219" t="s">
        <v>874</v>
      </c>
      <c r="CC59" s="55" t="s">
        <v>2203</v>
      </c>
      <c r="CD59" s="201" t="s">
        <v>875</v>
      </c>
    </row>
    <row r="60" spans="1:82" ht="110.25">
      <c r="A60" s="3" t="str">
        <f t="shared" si="0"/>
        <v/>
      </c>
      <c r="B60" s="5" t="s">
        <v>2804</v>
      </c>
      <c r="C60" s="3" t="str">
        <f t="shared" si="11"/>
        <v>Ⅰ.顧客対応 (1)　お客さまニーズに合致した提案の実施に向けた募集に関する態勢整備</v>
      </c>
      <c r="D60" s="3" t="str">
        <f t="shared" si="12"/>
        <v>②情報提供義務（重要事項説明）</v>
      </c>
      <c r="E60" s="3" t="str">
        <f t="shared" si="24"/>
        <v>応用 ②EX</v>
      </c>
      <c r="F60" s="3" t="str">
        <f t="shared" si="25"/>
        <v xml:space="preserve">②EX 
</v>
      </c>
      <c r="G60" s="11" t="str">
        <f t="shared" si="26"/>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60" s="21" t="str">
        <f t="shared" si="13"/>
        <v>2023: 0
2024: ▼選択</v>
      </c>
      <c r="I60" s="21" t="str">
        <f t="shared" si="14"/>
        <v xml:space="preserve">2023: 0
2024: </v>
      </c>
      <c r="J60" s="21" t="str">
        <f t="shared" si="15"/>
        <v xml:space="preserve">2023: 0
2024: </v>
      </c>
      <c r="K60" s="21" t="str">
        <f t="shared" si="27"/>
        <v>▼選択</v>
      </c>
      <c r="L60" s="21" t="str">
        <f t="shared" si="28"/>
        <v>②情報提供義務（重要事項説明） に関する貴社取組み［お客さまへアピールしたい取組み／募集人等従業者に好評な取組み］として認識しました。（［ ］内は判定時に不要文言を削除する）</v>
      </c>
      <c r="M60" s="464" t="str">
        <f t="shared" si="29"/>
        <v xml:space="preserve">
</v>
      </c>
      <c r="N60" s="3"/>
      <c r="O60" s="19" t="s">
        <v>2204</v>
      </c>
      <c r="P60" s="19" t="s">
        <v>2729</v>
      </c>
      <c r="Q60" s="19" t="s">
        <v>150</v>
      </c>
      <c r="R60" s="19"/>
      <c r="S60" s="19"/>
      <c r="T60" s="159"/>
      <c r="U60" s="160"/>
      <c r="V60" s="19"/>
      <c r="W60" s="161"/>
      <c r="X60" s="19"/>
      <c r="Y60" s="19"/>
      <c r="Z60" s="20"/>
      <c r="AA60" s="268" t="s">
        <v>1996</v>
      </c>
      <c r="AB60" s="269" t="s">
        <v>21</v>
      </c>
      <c r="AC60" s="270" t="s">
        <v>1998</v>
      </c>
      <c r="AD60" s="271" t="s">
        <v>22</v>
      </c>
      <c r="AE60" s="272" t="s">
        <v>1970</v>
      </c>
      <c r="AF60" s="271" t="s">
        <v>149</v>
      </c>
      <c r="AG60" s="273" t="s">
        <v>140</v>
      </c>
      <c r="AH60" s="274" t="s">
        <v>187</v>
      </c>
      <c r="AI60" s="258" t="s">
        <v>188</v>
      </c>
      <c r="AJ60" s="252"/>
      <c r="AK60" s="1069" t="s">
        <v>2017</v>
      </c>
      <c r="AL60" s="1042"/>
      <c r="AM60" s="1070"/>
      <c r="AN60" s="30">
        <f t="shared" si="31"/>
        <v>0</v>
      </c>
      <c r="AO60" s="30">
        <f t="shared" si="32"/>
        <v>0</v>
      </c>
      <c r="AP60" s="259">
        <f t="shared" si="33"/>
        <v>0</v>
      </c>
      <c r="AQ60" s="35">
        <f t="shared" si="34"/>
        <v>0</v>
      </c>
      <c r="AR60" s="43">
        <f t="shared" si="35"/>
        <v>0</v>
      </c>
      <c r="AS60" s="43">
        <f t="shared" si="36"/>
        <v>0</v>
      </c>
      <c r="AT60" s="35">
        <f t="shared" si="37"/>
        <v>0</v>
      </c>
      <c r="AU60" s="43">
        <f t="shared" si="38"/>
        <v>0</v>
      </c>
      <c r="AV60" s="246" t="s">
        <v>33</v>
      </c>
      <c r="AW60" s="247" t="s">
        <v>41</v>
      </c>
      <c r="AX60" s="452" t="s">
        <v>877</v>
      </c>
      <c r="AY60" s="247"/>
      <c r="AZ60" s="433" t="s">
        <v>33</v>
      </c>
      <c r="BA60" s="260" t="s">
        <v>147</v>
      </c>
      <c r="BB60" s="467"/>
      <c r="BC60" s="468"/>
      <c r="BD60" s="182"/>
      <c r="BE60" s="182" t="str">
        <f>IF(AND(AL60=AV60,AV60="○",AZ60="1.はい"),"○","▼選択")</f>
        <v>▼選択</v>
      </c>
      <c r="BF60" s="234" t="s">
        <v>16</v>
      </c>
      <c r="BG60" s="182" t="s">
        <v>31</v>
      </c>
      <c r="BH60" s="177" t="s">
        <v>6</v>
      </c>
      <c r="BI60" s="177" t="s">
        <v>7</v>
      </c>
      <c r="BJ60" s="182" t="s">
        <v>32</v>
      </c>
      <c r="BK60" s="229"/>
      <c r="BL60" s="181" t="s">
        <v>33</v>
      </c>
      <c r="BM60" s="1032" t="s">
        <v>3269</v>
      </c>
      <c r="BN60" s="172"/>
      <c r="BO60" s="172"/>
      <c r="BP60" s="172"/>
      <c r="BQ60" s="172"/>
      <c r="BR60" s="172"/>
      <c r="BS60" s="172"/>
      <c r="BT60" s="172"/>
      <c r="BU60" s="172"/>
      <c r="BV60" s="182"/>
      <c r="BW60" s="182"/>
      <c r="BX60" s="438"/>
      <c r="BY60" s="75"/>
      <c r="BZ60" s="309" t="s">
        <v>2021</v>
      </c>
      <c r="CA60" s="183" t="s">
        <v>878</v>
      </c>
      <c r="CB60" s="237" t="s">
        <v>879</v>
      </c>
      <c r="CC60" s="55" t="s">
        <v>2204</v>
      </c>
      <c r="CD60" s="201" t="s">
        <v>880</v>
      </c>
    </row>
    <row r="61" spans="1:82" ht="57">
      <c r="A61" s="3" t="str">
        <f t="shared" si="0"/>
        <v/>
      </c>
      <c r="B61" s="5" t="s">
        <v>2805</v>
      </c>
      <c r="C61" s="3" t="str">
        <f t="shared" si="11"/>
        <v>Ⅰ.顧客対応 (1)　お客さまニーズに合致した提案の実施に向けた募集に関する態勢整備</v>
      </c>
      <c r="D61" s="3" t="str">
        <f t="shared" si="12"/>
        <v>③情報提供義務（比較推奨販売）</v>
      </c>
      <c r="E61" s="3" t="str">
        <f t="shared" si="24"/>
        <v>基本 14</v>
      </c>
      <c r="F61" s="3" t="str">
        <f t="shared" si="25"/>
        <v xml:space="preserve">14 
</v>
      </c>
      <c r="G61" s="11" t="str">
        <f t="shared" si="26"/>
        <v xml:space="preserve">以下の事項が明文化され従業員がいつでも閲覧可能な状態になっている
※全て「1.はい」であれば達成（「3.対象外」を選択した項目は除く）
＿ 
＿＿ </v>
      </c>
      <c r="H61" s="21" t="str">
        <f t="shared" si="13"/>
        <v>2023: 0
2024: －</v>
      </c>
      <c r="I61" s="21" t="str">
        <f t="shared" si="14"/>
        <v xml:space="preserve">2023: 0
2024: </v>
      </c>
      <c r="J61" s="21" t="str">
        <f t="shared" si="15"/>
        <v xml:space="preserve">2023: 0
2024: </v>
      </c>
      <c r="K61" s="21" t="str">
        <f t="shared" si="27"/>
        <v>▼選択</v>
      </c>
      <c r="L61" s="21">
        <f t="shared" si="28"/>
        <v>0</v>
      </c>
      <c r="M61" s="464" t="str">
        <f t="shared" si="29"/>
        <v xml:space="preserve">
</v>
      </c>
      <c r="N61" s="3"/>
      <c r="O61" s="19" t="s">
        <v>2205</v>
      </c>
      <c r="P61" s="19" t="s">
        <v>2729</v>
      </c>
      <c r="Q61" s="19" t="s">
        <v>191</v>
      </c>
      <c r="R61" s="19"/>
      <c r="S61" s="19"/>
      <c r="T61" s="159"/>
      <c r="U61" s="160"/>
      <c r="V61" s="19"/>
      <c r="W61" s="161"/>
      <c r="X61" s="19"/>
      <c r="Y61" s="19"/>
      <c r="Z61" s="20"/>
      <c r="AA61" s="261" t="s">
        <v>1996</v>
      </c>
      <c r="AB61" s="1049" t="s">
        <v>21</v>
      </c>
      <c r="AC61" s="275" t="s">
        <v>1998</v>
      </c>
      <c r="AD61" s="1060" t="s">
        <v>22</v>
      </c>
      <c r="AE61" s="261" t="s">
        <v>1971</v>
      </c>
      <c r="AF61" s="1060" t="s">
        <v>189</v>
      </c>
      <c r="AG61" s="188" t="s">
        <v>36</v>
      </c>
      <c r="AH61" s="1078" t="s">
        <v>25</v>
      </c>
      <c r="AI61" s="189">
        <v>14</v>
      </c>
      <c r="AJ61" s="190" t="s">
        <v>26</v>
      </c>
      <c r="AK61" s="1046" t="s">
        <v>3518</v>
      </c>
      <c r="AL61" s="1047"/>
      <c r="AM61" s="1048"/>
      <c r="AN61" s="27">
        <f t="shared" si="31"/>
        <v>0</v>
      </c>
      <c r="AO61" s="27">
        <f t="shared" si="32"/>
        <v>0</v>
      </c>
      <c r="AP61" s="191">
        <f t="shared" si="33"/>
        <v>0</v>
      </c>
      <c r="AQ61" s="35">
        <f t="shared" si="34"/>
        <v>0</v>
      </c>
      <c r="AR61" s="43">
        <f t="shared" si="35"/>
        <v>0</v>
      </c>
      <c r="AS61" s="43">
        <f t="shared" si="36"/>
        <v>0</v>
      </c>
      <c r="AT61" s="35">
        <f t="shared" si="37"/>
        <v>0</v>
      </c>
      <c r="AU61" s="43">
        <f t="shared" si="38"/>
        <v>0</v>
      </c>
      <c r="AV61" s="262"/>
      <c r="AW61" s="263"/>
      <c r="AX61" s="263"/>
      <c r="AY61" s="263"/>
      <c r="AZ61" s="175" t="s">
        <v>661</v>
      </c>
      <c r="BA61" s="194" t="s">
        <v>29</v>
      </c>
      <c r="BB61" s="466"/>
      <c r="BC61" s="466"/>
      <c r="BD61" s="276" t="str">
        <f>BL61</f>
        <v>▼選択</v>
      </c>
      <c r="BE61" s="229" t="s">
        <v>33</v>
      </c>
      <c r="BF61" s="230" t="s">
        <v>16</v>
      </c>
      <c r="BG61" s="229" t="s">
        <v>31</v>
      </c>
      <c r="BH61" s="177" t="s">
        <v>6</v>
      </c>
      <c r="BI61" s="177" t="s">
        <v>7</v>
      </c>
      <c r="BJ61" s="229" t="s">
        <v>32</v>
      </c>
      <c r="BK61" s="229"/>
      <c r="BL61" s="198" t="s">
        <v>33</v>
      </c>
      <c r="BM61" s="1033"/>
      <c r="BN61" s="195"/>
      <c r="BO61" s="195"/>
      <c r="BP61" s="195"/>
      <c r="BQ61" s="195"/>
      <c r="BR61" s="195"/>
      <c r="BS61" s="195"/>
      <c r="BT61" s="195"/>
      <c r="BU61" s="195"/>
      <c r="BV61" s="182"/>
      <c r="BW61" s="182"/>
      <c r="BX61" s="438"/>
      <c r="BY61" s="75"/>
      <c r="BZ61" s="195"/>
      <c r="CA61" s="199"/>
      <c r="CB61" s="200"/>
      <c r="CC61" s="55" t="s">
        <v>2205</v>
      </c>
      <c r="CD61" s="201" t="s">
        <v>881</v>
      </c>
    </row>
    <row r="62" spans="1:82" ht="71.25">
      <c r="A62" s="3" t="str">
        <f t="shared" si="0"/>
        <v/>
      </c>
      <c r="B62" s="5" t="s">
        <v>2806</v>
      </c>
      <c r="C62" s="3" t="str">
        <f t="shared" si="11"/>
        <v>Ⅰ.顧客対応 (1)　お客さまニーズに合致した提案の実施に向けた募集に関する態勢整備</v>
      </c>
      <c r="D62" s="3" t="str">
        <f t="shared" si="12"/>
        <v>③情報提供義務（比較推奨販売）</v>
      </c>
      <c r="E62" s="3" t="str">
        <f t="shared" si="24"/>
        <v>基本 14</v>
      </c>
      <c r="F62" s="3" t="str">
        <f t="shared" si="25"/>
        <v>14 
14-1</v>
      </c>
      <c r="G62" s="11" t="str">
        <f t="shared" si="26"/>
        <v xml:space="preserve">
＿ 【商品の提示・推奨時の説明事項】比較推奨販売の手法等に応じた以下の事項
※該当しないものは「3.対象外」を選択
＿＿ </v>
      </c>
      <c r="H62" s="21" t="str">
        <f t="shared" si="13"/>
        <v>2023: 0
2024: －</v>
      </c>
      <c r="I62" s="21" t="str">
        <f t="shared" si="14"/>
        <v xml:space="preserve">2023: 0
2024: </v>
      </c>
      <c r="J62" s="21" t="str">
        <f t="shared" si="15"/>
        <v xml:space="preserve">2023: 0
2024: </v>
      </c>
      <c r="K62" s="21" t="str">
        <f t="shared" si="27"/>
        <v xml:space="preserve"> ― </v>
      </c>
      <c r="L62" s="21" t="str">
        <f t="shared" si="28"/>
        <v xml:space="preserve"> ― </v>
      </c>
      <c r="M62" s="464" t="str">
        <f t="shared" si="29"/>
        <v xml:space="preserve">
</v>
      </c>
      <c r="N62" s="3"/>
      <c r="O62" s="19" t="s">
        <v>2206</v>
      </c>
      <c r="P62" s="19" t="s">
        <v>2729</v>
      </c>
      <c r="Q62" s="19" t="s">
        <v>191</v>
      </c>
      <c r="R62" s="19"/>
      <c r="S62" s="19"/>
      <c r="T62" s="159"/>
      <c r="U62" s="160"/>
      <c r="V62" s="19"/>
      <c r="W62" s="161"/>
      <c r="X62" s="19"/>
      <c r="Y62" s="19"/>
      <c r="Z62" s="20"/>
      <c r="AA62" s="264" t="s">
        <v>34</v>
      </c>
      <c r="AB62" s="1109"/>
      <c r="AC62" s="264" t="s">
        <v>1998</v>
      </c>
      <c r="AD62" s="1110"/>
      <c r="AE62" s="264" t="s">
        <v>191</v>
      </c>
      <c r="AF62" s="1110"/>
      <c r="AG62" s="203" t="s">
        <v>36</v>
      </c>
      <c r="AH62" s="1114"/>
      <c r="AI62" s="204">
        <v>14</v>
      </c>
      <c r="AJ62" s="205" t="s">
        <v>192</v>
      </c>
      <c r="AK62" s="206"/>
      <c r="AL62" s="1044" t="s">
        <v>882</v>
      </c>
      <c r="AM62" s="1045"/>
      <c r="AN62" s="27">
        <f t="shared" si="31"/>
        <v>0</v>
      </c>
      <c r="AO62" s="27">
        <f t="shared" si="32"/>
        <v>0</v>
      </c>
      <c r="AP62" s="191">
        <f t="shared" si="33"/>
        <v>0</v>
      </c>
      <c r="AQ62" s="35">
        <f t="shared" si="34"/>
        <v>0</v>
      </c>
      <c r="AR62" s="43">
        <f t="shared" si="35"/>
        <v>0</v>
      </c>
      <c r="AS62" s="43">
        <f t="shared" si="36"/>
        <v>0</v>
      </c>
      <c r="AT62" s="35">
        <f t="shared" si="37"/>
        <v>0</v>
      </c>
      <c r="AU62" s="43">
        <f t="shared" si="38"/>
        <v>0</v>
      </c>
      <c r="AV62" s="262"/>
      <c r="AW62" s="263"/>
      <c r="AX62" s="263"/>
      <c r="AY62" s="263"/>
      <c r="AZ62" s="175" t="s">
        <v>661</v>
      </c>
      <c r="BA62" s="194" t="s">
        <v>29</v>
      </c>
      <c r="BB62" s="466"/>
      <c r="BC62" s="466"/>
      <c r="BD62" s="208"/>
      <c r="BE62" s="209"/>
      <c r="BF62" s="210"/>
      <c r="BG62" s="209"/>
      <c r="BH62" s="209"/>
      <c r="BI62" s="209"/>
      <c r="BJ62" s="209"/>
      <c r="BK62" s="210"/>
      <c r="BL62" s="211"/>
      <c r="BM62" s="1033"/>
      <c r="BN62" s="195"/>
      <c r="BO62" s="195"/>
      <c r="BP62" s="195"/>
      <c r="BQ62" s="195"/>
      <c r="BR62" s="195"/>
      <c r="BS62" s="195"/>
      <c r="BT62" s="195"/>
      <c r="BU62" s="195"/>
      <c r="BV62" s="210"/>
      <c r="BW62" s="210"/>
      <c r="BX62" s="354"/>
      <c r="BY62" s="75"/>
      <c r="BZ62" s="195"/>
      <c r="CA62" s="199"/>
      <c r="CB62" s="200"/>
      <c r="CC62" s="55" t="s">
        <v>2206</v>
      </c>
      <c r="CD62" s="201" t="s">
        <v>883</v>
      </c>
    </row>
    <row r="63" spans="1:82" ht="78.75">
      <c r="A63" s="3" t="str">
        <f t="shared" si="0"/>
        <v/>
      </c>
      <c r="B63" s="5" t="s">
        <v>2807</v>
      </c>
      <c r="C63" s="3" t="str">
        <f t="shared" si="11"/>
        <v>Ⅰ.顧客対応 (1)　お客さまニーズに合致した提案の実施に向けた募集に関する態勢整備</v>
      </c>
      <c r="D63" s="3" t="str">
        <f t="shared" si="12"/>
        <v>③情報提供義務（比較推奨販売）</v>
      </c>
      <c r="E63" s="3" t="str">
        <f t="shared" si="24"/>
        <v>基本 14</v>
      </c>
      <c r="F63" s="3" t="str">
        <f t="shared" si="25"/>
        <v>14 
14-1-1</v>
      </c>
      <c r="G63" s="11" t="str">
        <f t="shared" si="26"/>
        <v xml:space="preserve">
＿ 
＿＿ お客さまの意向に沿って商品を選別して提案する場合（いわゆるロ方式）
　　その客観的な基準や理由（商品特性や保険料水準等）</v>
      </c>
      <c r="H63" s="21" t="str">
        <f t="shared" si="13"/>
        <v>2023: 0
2024: ▼選択</v>
      </c>
      <c r="I63" s="21" t="str">
        <f t="shared" si="14"/>
        <v xml:space="preserve">2023: 0
2024: </v>
      </c>
      <c r="J63" s="21" t="str">
        <f t="shared" si="15"/>
        <v xml:space="preserve">2023: 0
2024: </v>
      </c>
      <c r="K63" s="21" t="str">
        <f t="shared" si="27"/>
        <v>▼選択</v>
      </c>
      <c r="L63" s="21" t="str">
        <f t="shared" si="28"/>
        <v>以下について、詳細説明欄の記載及び証跡資料により確認できた
・お客さまの意向に沿って商品を選別して提案する場合、その客観的な基準や理由は、「○○資料」P○に記載
・「○○資料」はイントラネットに掲載され、全従業員が閲覧可能である</v>
      </c>
      <c r="M63" s="464" t="str">
        <f t="shared" si="29"/>
        <v xml:space="preserve">
</v>
      </c>
      <c r="N63" s="3"/>
      <c r="O63" s="19" t="s">
        <v>2207</v>
      </c>
      <c r="P63" s="19" t="s">
        <v>2729</v>
      </c>
      <c r="Q63" s="19" t="s">
        <v>191</v>
      </c>
      <c r="R63" s="19"/>
      <c r="S63" s="19"/>
      <c r="T63" s="159"/>
      <c r="U63" s="160"/>
      <c r="V63" s="19"/>
      <c r="W63" s="161"/>
      <c r="X63" s="19"/>
      <c r="Y63" s="19"/>
      <c r="Z63" s="20"/>
      <c r="AA63" s="264" t="s">
        <v>34</v>
      </c>
      <c r="AB63" s="1109"/>
      <c r="AC63" s="264" t="s">
        <v>1998</v>
      </c>
      <c r="AD63" s="1110"/>
      <c r="AE63" s="264" t="s">
        <v>191</v>
      </c>
      <c r="AF63" s="1110"/>
      <c r="AG63" s="203" t="s">
        <v>36</v>
      </c>
      <c r="AH63" s="1114"/>
      <c r="AI63" s="204">
        <v>14</v>
      </c>
      <c r="AJ63" s="205" t="s">
        <v>193</v>
      </c>
      <c r="AK63" s="212"/>
      <c r="AL63" s="212"/>
      <c r="AM63" s="267" t="s">
        <v>194</v>
      </c>
      <c r="AN63" s="27">
        <f t="shared" si="31"/>
        <v>0</v>
      </c>
      <c r="AO63" s="27">
        <f t="shared" si="32"/>
        <v>0</v>
      </c>
      <c r="AP63" s="191">
        <f t="shared" si="33"/>
        <v>0</v>
      </c>
      <c r="AQ63" s="35">
        <f t="shared" si="34"/>
        <v>0</v>
      </c>
      <c r="AR63" s="43">
        <f t="shared" si="35"/>
        <v>0</v>
      </c>
      <c r="AS63" s="43">
        <f t="shared" si="36"/>
        <v>0</v>
      </c>
      <c r="AT63" s="35">
        <f t="shared" si="37"/>
        <v>0</v>
      </c>
      <c r="AU63" s="43">
        <f t="shared" si="38"/>
        <v>0</v>
      </c>
      <c r="AV63" s="277" t="s">
        <v>33</v>
      </c>
      <c r="AW63" s="278" t="s">
        <v>41</v>
      </c>
      <c r="AX63" s="278" t="s">
        <v>42</v>
      </c>
      <c r="AY63" s="278" t="s">
        <v>195</v>
      </c>
      <c r="AZ63" s="433" t="s">
        <v>33</v>
      </c>
      <c r="BA63" s="217" t="s">
        <v>46</v>
      </c>
      <c r="BB63" s="467"/>
      <c r="BC63" s="468"/>
      <c r="BD63" s="176"/>
      <c r="BE63" s="229" t="str">
        <f>IF(AND(AL63=AV63,AV63="○",AZ63="1.はい"),"○","▼選択")</f>
        <v>▼選択</v>
      </c>
      <c r="BF63" s="230" t="s">
        <v>16</v>
      </c>
      <c r="BG63" s="229" t="s">
        <v>31</v>
      </c>
      <c r="BH63" s="177" t="s">
        <v>6</v>
      </c>
      <c r="BI63" s="177" t="s">
        <v>7</v>
      </c>
      <c r="BJ63" s="229" t="s">
        <v>32</v>
      </c>
      <c r="BK63" s="229" t="s">
        <v>9</v>
      </c>
      <c r="BL63" s="181" t="s">
        <v>33</v>
      </c>
      <c r="BM63" s="1032" t="s">
        <v>887</v>
      </c>
      <c r="BN63" s="172"/>
      <c r="BO63" s="172"/>
      <c r="BP63" s="172"/>
      <c r="BQ63" s="172"/>
      <c r="BR63" s="172"/>
      <c r="BS63" s="243"/>
      <c r="BT63" s="243"/>
      <c r="BU63" s="243"/>
      <c r="BV63" s="182"/>
      <c r="BW63" s="182"/>
      <c r="BX63" s="438"/>
      <c r="BY63" s="75"/>
      <c r="BZ63" s="309" t="s">
        <v>887</v>
      </c>
      <c r="CA63" s="218" t="s">
        <v>884</v>
      </c>
      <c r="CB63" s="219" t="s">
        <v>885</v>
      </c>
      <c r="CC63" s="55" t="s">
        <v>2207</v>
      </c>
      <c r="CD63" s="201" t="s">
        <v>886</v>
      </c>
    </row>
    <row r="64" spans="1:82" ht="85.5">
      <c r="A64" s="3" t="str">
        <f t="shared" si="0"/>
        <v/>
      </c>
      <c r="B64" s="5" t="s">
        <v>2808</v>
      </c>
      <c r="C64" s="3" t="str">
        <f t="shared" si="11"/>
        <v>Ⅰ.顧客対応 (1)　お客さまニーズに合致した提案の実施に向けた募集に関する態勢整備</v>
      </c>
      <c r="D64" s="3" t="str">
        <f t="shared" si="12"/>
        <v>③情報提供義務（比較推奨販売）</v>
      </c>
      <c r="E64" s="3" t="str">
        <f t="shared" si="24"/>
        <v>基本 14</v>
      </c>
      <c r="F64" s="3" t="str">
        <f t="shared" si="25"/>
        <v>14 
14-1-2</v>
      </c>
      <c r="G64" s="11" t="str">
        <f t="shared" si="26"/>
        <v xml:space="preserve">
＿ 
＿＿ 代理店（募集人）側の理由・基準により特定の商品を提案する場合（いわゆるハ方式）
　　その基準や理由等（特定の保険会社との資本関係やその他の事務手続・経営方針上の理由を含む）</v>
      </c>
      <c r="H64" s="21" t="str">
        <f t="shared" si="13"/>
        <v>2023: 0
2024: ▼選択</v>
      </c>
      <c r="I64" s="21" t="str">
        <f t="shared" si="14"/>
        <v xml:space="preserve">2023: 0
2024: </v>
      </c>
      <c r="J64" s="21" t="str">
        <f t="shared" si="15"/>
        <v xml:space="preserve">2023: 0
2024: </v>
      </c>
      <c r="K64" s="21" t="str">
        <f t="shared" si="27"/>
        <v>▼選択</v>
      </c>
      <c r="L64" s="21" t="str">
        <f t="shared" si="28"/>
        <v>以下について、詳細説明欄の記載及び証跡資料により確認できた
・代理店（募集人）側の理由・基準により特定の商品を提案する場合、その基準や理由は、「○○資料」P○に記載
・「○○資料」はイントラネットに掲載され、全従業員が閲覧可能である</v>
      </c>
      <c r="M64" s="464" t="str">
        <f t="shared" si="29"/>
        <v xml:space="preserve">
</v>
      </c>
      <c r="N64" s="3"/>
      <c r="O64" s="19" t="s">
        <v>2208</v>
      </c>
      <c r="P64" s="19" t="s">
        <v>2729</v>
      </c>
      <c r="Q64" s="19" t="s">
        <v>191</v>
      </c>
      <c r="R64" s="19"/>
      <c r="S64" s="19"/>
      <c r="T64" s="159"/>
      <c r="U64" s="160"/>
      <c r="V64" s="19"/>
      <c r="W64" s="161"/>
      <c r="X64" s="19"/>
      <c r="Y64" s="19"/>
      <c r="Z64" s="20"/>
      <c r="AA64" s="264" t="s">
        <v>34</v>
      </c>
      <c r="AB64" s="1109"/>
      <c r="AC64" s="264" t="s">
        <v>1998</v>
      </c>
      <c r="AD64" s="1110"/>
      <c r="AE64" s="264" t="s">
        <v>191</v>
      </c>
      <c r="AF64" s="1110"/>
      <c r="AG64" s="203" t="s">
        <v>36</v>
      </c>
      <c r="AH64" s="1114"/>
      <c r="AI64" s="204">
        <v>14</v>
      </c>
      <c r="AJ64" s="205" t="s">
        <v>196</v>
      </c>
      <c r="AK64" s="212"/>
      <c r="AL64" s="212"/>
      <c r="AM64" s="267" t="s">
        <v>197</v>
      </c>
      <c r="AN64" s="27">
        <f t="shared" si="31"/>
        <v>0</v>
      </c>
      <c r="AO64" s="27">
        <f t="shared" si="32"/>
        <v>0</v>
      </c>
      <c r="AP64" s="191">
        <f t="shared" si="33"/>
        <v>0</v>
      </c>
      <c r="AQ64" s="35">
        <f t="shared" si="34"/>
        <v>0</v>
      </c>
      <c r="AR64" s="43">
        <f t="shared" si="35"/>
        <v>0</v>
      </c>
      <c r="AS64" s="43">
        <f t="shared" si="36"/>
        <v>0</v>
      </c>
      <c r="AT64" s="35">
        <f t="shared" si="37"/>
        <v>0</v>
      </c>
      <c r="AU64" s="43">
        <f t="shared" si="38"/>
        <v>0</v>
      </c>
      <c r="AV64" s="277" t="s">
        <v>33</v>
      </c>
      <c r="AW64" s="278" t="s">
        <v>41</v>
      </c>
      <c r="AX64" s="278" t="s">
        <v>42</v>
      </c>
      <c r="AY64" s="278" t="s">
        <v>195</v>
      </c>
      <c r="AZ64" s="433" t="s">
        <v>33</v>
      </c>
      <c r="BA64" s="217" t="s">
        <v>46</v>
      </c>
      <c r="BB64" s="467"/>
      <c r="BC64" s="468"/>
      <c r="BD64" s="176"/>
      <c r="BE64" s="229" t="str">
        <f>IF(AND(AL64=AV64,AV64="○",AZ64="1.はい"),"○","▼選択")</f>
        <v>▼選択</v>
      </c>
      <c r="BF64" s="230" t="s">
        <v>16</v>
      </c>
      <c r="BG64" s="229" t="s">
        <v>31</v>
      </c>
      <c r="BH64" s="177" t="s">
        <v>6</v>
      </c>
      <c r="BI64" s="177" t="s">
        <v>7</v>
      </c>
      <c r="BJ64" s="229" t="s">
        <v>32</v>
      </c>
      <c r="BK64" s="229" t="s">
        <v>9</v>
      </c>
      <c r="BL64" s="181" t="s">
        <v>33</v>
      </c>
      <c r="BM64" s="1032" t="s">
        <v>890</v>
      </c>
      <c r="BN64" s="172"/>
      <c r="BO64" s="172"/>
      <c r="BP64" s="172"/>
      <c r="BQ64" s="172"/>
      <c r="BR64" s="172"/>
      <c r="BS64" s="243"/>
      <c r="BT64" s="243"/>
      <c r="BU64" s="243"/>
      <c r="BV64" s="182"/>
      <c r="BW64" s="182"/>
      <c r="BX64" s="438"/>
      <c r="BY64" s="75"/>
      <c r="BZ64" s="309" t="s">
        <v>890</v>
      </c>
      <c r="CA64" s="218" t="s">
        <v>884</v>
      </c>
      <c r="CB64" s="219" t="s">
        <v>888</v>
      </c>
      <c r="CC64" s="55" t="s">
        <v>2208</v>
      </c>
      <c r="CD64" s="201" t="s">
        <v>889</v>
      </c>
    </row>
    <row r="65" spans="1:82" ht="94.5">
      <c r="A65" s="3" t="str">
        <f t="shared" si="0"/>
        <v/>
      </c>
      <c r="B65" s="5" t="s">
        <v>2809</v>
      </c>
      <c r="C65" s="3" t="str">
        <f t="shared" si="11"/>
        <v>Ⅰ.顧客対応 (1)　お客さまニーズに合致した提案の実施に向けた募集に関する態勢整備</v>
      </c>
      <c r="D65" s="3" t="str">
        <f t="shared" si="12"/>
        <v>③情報提供義務（比較推奨販売）</v>
      </c>
      <c r="E65" s="3" t="str">
        <f t="shared" si="24"/>
        <v>基本 14</v>
      </c>
      <c r="F65" s="3" t="str">
        <f t="shared" si="25"/>
        <v>14 
14-1-3</v>
      </c>
      <c r="G65" s="11" t="str">
        <f t="shared" si="26"/>
        <v xml:space="preserve">
＿ 
＿＿ 基本的には比較推奨販売を行わないものの、お客さまの求めに応じて例外的に比較推奨販売を行うことがある場合は、その旨</v>
      </c>
      <c r="H65" s="21" t="str">
        <f t="shared" si="13"/>
        <v>2023: 0
2024: ▼選択</v>
      </c>
      <c r="I65" s="21" t="str">
        <f t="shared" si="14"/>
        <v xml:space="preserve">2023: 0
2024: </v>
      </c>
      <c r="J65" s="21" t="str">
        <f t="shared" si="15"/>
        <v xml:space="preserve">2023: 0
2024: </v>
      </c>
      <c r="K65" s="21" t="str">
        <f t="shared" si="27"/>
        <v>▼選択</v>
      </c>
      <c r="L65" s="21" t="str">
        <f t="shared" si="28"/>
        <v>以下について、詳細説明欄の記載及び証跡資料により確認できた
・基本的には比較推奨販売を行わないものの、お客さまの求めに応じて例外的に比較推奨販売を行うことがある場合、その旨は、「○○資料」P○に記載
・「○○資料」はイントラネットに掲載され、全従業員が閲覧可能である</v>
      </c>
      <c r="M65" s="464" t="str">
        <f t="shared" si="29"/>
        <v xml:space="preserve">
</v>
      </c>
      <c r="N65" s="3"/>
      <c r="O65" s="19" t="s">
        <v>2209</v>
      </c>
      <c r="P65" s="19" t="s">
        <v>2729</v>
      </c>
      <c r="Q65" s="19" t="s">
        <v>191</v>
      </c>
      <c r="R65" s="19"/>
      <c r="S65" s="19"/>
      <c r="T65" s="159"/>
      <c r="U65" s="160"/>
      <c r="V65" s="19"/>
      <c r="W65" s="161"/>
      <c r="X65" s="19"/>
      <c r="Y65" s="19"/>
      <c r="Z65" s="20"/>
      <c r="AA65" s="264" t="s">
        <v>34</v>
      </c>
      <c r="AB65" s="1109"/>
      <c r="AC65" s="264" t="s">
        <v>1998</v>
      </c>
      <c r="AD65" s="1110"/>
      <c r="AE65" s="264" t="s">
        <v>191</v>
      </c>
      <c r="AF65" s="1110"/>
      <c r="AG65" s="203" t="s">
        <v>36</v>
      </c>
      <c r="AH65" s="1114"/>
      <c r="AI65" s="204">
        <v>14</v>
      </c>
      <c r="AJ65" s="205" t="s">
        <v>198</v>
      </c>
      <c r="AK65" s="212"/>
      <c r="AL65" s="212"/>
      <c r="AM65" s="267" t="s">
        <v>199</v>
      </c>
      <c r="AN65" s="27">
        <f t="shared" si="31"/>
        <v>0</v>
      </c>
      <c r="AO65" s="27">
        <f t="shared" si="32"/>
        <v>0</v>
      </c>
      <c r="AP65" s="191">
        <f t="shared" si="33"/>
        <v>0</v>
      </c>
      <c r="AQ65" s="35">
        <f t="shared" si="34"/>
        <v>0</v>
      </c>
      <c r="AR65" s="43">
        <f t="shared" si="35"/>
        <v>0</v>
      </c>
      <c r="AS65" s="43">
        <f t="shared" si="36"/>
        <v>0</v>
      </c>
      <c r="AT65" s="35">
        <f t="shared" si="37"/>
        <v>0</v>
      </c>
      <c r="AU65" s="43">
        <f t="shared" si="38"/>
        <v>0</v>
      </c>
      <c r="AV65" s="277" t="s">
        <v>33</v>
      </c>
      <c r="AW65" s="278" t="s">
        <v>41</v>
      </c>
      <c r="AX65" s="278" t="s">
        <v>42</v>
      </c>
      <c r="AY65" s="278" t="s">
        <v>3540</v>
      </c>
      <c r="AZ65" s="433" t="s">
        <v>33</v>
      </c>
      <c r="BA65" s="217" t="s">
        <v>46</v>
      </c>
      <c r="BB65" s="467"/>
      <c r="BC65" s="468"/>
      <c r="BD65" s="176"/>
      <c r="BE65" s="229" t="str">
        <f>IF(AND(AL65=AV65,AV65="○",AZ65="1.はい"),"○","▼選択")</f>
        <v>▼選択</v>
      </c>
      <c r="BF65" s="230" t="s">
        <v>16</v>
      </c>
      <c r="BG65" s="229" t="s">
        <v>31</v>
      </c>
      <c r="BH65" s="177" t="s">
        <v>6</v>
      </c>
      <c r="BI65" s="177" t="s">
        <v>7</v>
      </c>
      <c r="BJ65" s="229" t="s">
        <v>32</v>
      </c>
      <c r="BK65" s="229" t="s">
        <v>9</v>
      </c>
      <c r="BL65" s="181" t="s">
        <v>33</v>
      </c>
      <c r="BM65" s="1032" t="s">
        <v>893</v>
      </c>
      <c r="BN65" s="172"/>
      <c r="BO65" s="172"/>
      <c r="BP65" s="172"/>
      <c r="BQ65" s="172"/>
      <c r="BR65" s="172"/>
      <c r="BS65" s="243"/>
      <c r="BT65" s="243"/>
      <c r="BU65" s="243"/>
      <c r="BV65" s="182"/>
      <c r="BW65" s="182"/>
      <c r="BX65" s="438"/>
      <c r="BY65" s="75"/>
      <c r="BZ65" s="309" t="s">
        <v>893</v>
      </c>
      <c r="CA65" s="218" t="s">
        <v>884</v>
      </c>
      <c r="CB65" s="219" t="s">
        <v>891</v>
      </c>
      <c r="CC65" s="55" t="s">
        <v>2209</v>
      </c>
      <c r="CD65" s="201" t="s">
        <v>892</v>
      </c>
    </row>
    <row r="66" spans="1:82" ht="71.25">
      <c r="A66" s="3" t="str">
        <f t="shared" si="0"/>
        <v/>
      </c>
      <c r="B66" s="5" t="s">
        <v>2810</v>
      </c>
      <c r="C66" s="3" t="str">
        <f t="shared" si="11"/>
        <v>Ⅰ.顧客対応 (1)　お客さまニーズに合致した提案の実施に向けた募集に関する態勢整備</v>
      </c>
      <c r="D66" s="3" t="str">
        <f t="shared" si="12"/>
        <v>③情報提供義務（比較推奨販売）</v>
      </c>
      <c r="E66" s="3" t="str">
        <f t="shared" si="24"/>
        <v>基本 14</v>
      </c>
      <c r="F66" s="3" t="str">
        <f t="shared" si="25"/>
        <v>14 
14-2</v>
      </c>
      <c r="G66" s="11" t="str">
        <f t="shared" si="26"/>
        <v xml:space="preserve">
＿ 【商品の提示・推奨時の留意点】
比較推奨販売の手法等に応じた以下の事項
※該当しないものは「3.対象外」を選択
＿＿ </v>
      </c>
      <c r="H66" s="21" t="str">
        <f t="shared" si="13"/>
        <v>2023: 0
2024: －</v>
      </c>
      <c r="I66" s="21" t="str">
        <f t="shared" si="14"/>
        <v xml:space="preserve">2023: 0
2024: </v>
      </c>
      <c r="J66" s="21" t="str">
        <f t="shared" si="15"/>
        <v xml:space="preserve">2023: 0
2024: </v>
      </c>
      <c r="K66" s="21" t="str">
        <f t="shared" si="27"/>
        <v xml:space="preserve"> ― </v>
      </c>
      <c r="L66" s="21" t="str">
        <f t="shared" si="28"/>
        <v xml:space="preserve"> ― </v>
      </c>
      <c r="M66" s="464" t="str">
        <f t="shared" si="29"/>
        <v xml:space="preserve">
</v>
      </c>
      <c r="N66" s="3"/>
      <c r="O66" s="19" t="s">
        <v>2210</v>
      </c>
      <c r="P66" s="19" t="s">
        <v>2729</v>
      </c>
      <c r="Q66" s="19" t="s">
        <v>191</v>
      </c>
      <c r="R66" s="19"/>
      <c r="S66" s="19"/>
      <c r="T66" s="159"/>
      <c r="U66" s="160"/>
      <c r="V66" s="19"/>
      <c r="W66" s="161"/>
      <c r="X66" s="19"/>
      <c r="Y66" s="19"/>
      <c r="Z66" s="20"/>
      <c r="AA66" s="264" t="s">
        <v>34</v>
      </c>
      <c r="AB66" s="1109"/>
      <c r="AC66" s="264" t="s">
        <v>1998</v>
      </c>
      <c r="AD66" s="1110"/>
      <c r="AE66" s="264" t="s">
        <v>191</v>
      </c>
      <c r="AF66" s="1110"/>
      <c r="AG66" s="203" t="s">
        <v>36</v>
      </c>
      <c r="AH66" s="1114"/>
      <c r="AI66" s="204">
        <v>14</v>
      </c>
      <c r="AJ66" s="205" t="s">
        <v>200</v>
      </c>
      <c r="AK66" s="206"/>
      <c r="AL66" s="1044" t="s">
        <v>2152</v>
      </c>
      <c r="AM66" s="1045"/>
      <c r="AN66" s="27">
        <f t="shared" si="31"/>
        <v>0</v>
      </c>
      <c r="AO66" s="27">
        <f t="shared" si="32"/>
        <v>0</v>
      </c>
      <c r="AP66" s="191">
        <f t="shared" si="33"/>
        <v>0</v>
      </c>
      <c r="AQ66" s="35">
        <f t="shared" si="34"/>
        <v>0</v>
      </c>
      <c r="AR66" s="43">
        <f t="shared" si="35"/>
        <v>0</v>
      </c>
      <c r="AS66" s="43">
        <f t="shared" si="36"/>
        <v>0</v>
      </c>
      <c r="AT66" s="35">
        <f t="shared" si="37"/>
        <v>0</v>
      </c>
      <c r="AU66" s="43">
        <f t="shared" si="38"/>
        <v>0</v>
      </c>
      <c r="AV66" s="262"/>
      <c r="AW66" s="263"/>
      <c r="AX66" s="263"/>
      <c r="AY66" s="263"/>
      <c r="AZ66" s="175" t="s">
        <v>661</v>
      </c>
      <c r="BA66" s="194" t="s">
        <v>29</v>
      </c>
      <c r="BB66" s="466"/>
      <c r="BC66" s="466"/>
      <c r="BD66" s="208"/>
      <c r="BE66" s="209"/>
      <c r="BF66" s="210"/>
      <c r="BG66" s="209"/>
      <c r="BH66" s="209"/>
      <c r="BI66" s="209"/>
      <c r="BJ66" s="209"/>
      <c r="BK66" s="210"/>
      <c r="BL66" s="211"/>
      <c r="BM66" s="1033"/>
      <c r="BN66" s="195"/>
      <c r="BO66" s="195"/>
      <c r="BP66" s="195"/>
      <c r="BQ66" s="195"/>
      <c r="BR66" s="195"/>
      <c r="BS66" s="195"/>
      <c r="BT66" s="195"/>
      <c r="BU66" s="195"/>
      <c r="BV66" s="210"/>
      <c r="BW66" s="210"/>
      <c r="BX66" s="354"/>
      <c r="BY66" s="75"/>
      <c r="BZ66" s="195"/>
      <c r="CA66" s="199"/>
      <c r="CB66" s="200"/>
      <c r="CC66" s="55" t="s">
        <v>2210</v>
      </c>
      <c r="CD66" s="201" t="s">
        <v>894</v>
      </c>
    </row>
    <row r="67" spans="1:82" ht="110.25">
      <c r="A67" s="3" t="str">
        <f t="shared" si="0"/>
        <v/>
      </c>
      <c r="B67" s="5" t="s">
        <v>2811</v>
      </c>
      <c r="C67" s="3" t="str">
        <f t="shared" si="11"/>
        <v>Ⅰ.顧客対応 (1)　お客さまニーズに合致した提案の実施に向けた募集に関する態勢整備</v>
      </c>
      <c r="D67" s="3" t="str">
        <f t="shared" si="12"/>
        <v>③情報提供義務（比較推奨販売）</v>
      </c>
      <c r="E67" s="3" t="str">
        <f t="shared" si="24"/>
        <v>基本 14</v>
      </c>
      <c r="F67" s="3" t="str">
        <f t="shared" si="25"/>
        <v>14 
14-2-1</v>
      </c>
      <c r="G67" s="11" t="str">
        <f t="shared" si="26"/>
        <v xml:space="preserve">
＿ 
＿＿ 取扱商品の中から、お客さまの意向に基づき比較可能な商品（保険募集人が把握したお客さまの意向に基づき、保障内容等の商品特性等に基づく客観的な商品の絞込みを行った場合には、当該絞込み後の商品）の概要を明示し、お客さまの求めに応じて商品内容を説明すること</v>
      </c>
      <c r="H67" s="21" t="str">
        <f t="shared" si="13"/>
        <v>2023: 0
2024: ▼選択</v>
      </c>
      <c r="I67" s="21" t="str">
        <f t="shared" si="14"/>
        <v xml:space="preserve">2023: 0
2024: </v>
      </c>
      <c r="J67" s="21" t="str">
        <f t="shared" si="15"/>
        <v xml:space="preserve">2023: 0
2024: </v>
      </c>
      <c r="K67" s="21" t="str">
        <f t="shared" si="27"/>
        <v>▼選択</v>
      </c>
      <c r="L67" s="21" t="str">
        <f t="shared" si="28"/>
        <v>以下について、詳細説明欄の記載及び証跡資料により確認できた
・取扱商品の中から、お客さまの意向に基づき比較可能商品を絞込む方法は、「○○資料」P○に記載
・商品の概要を明示し、お客さまの求めに応じて商品内容を説明する方法は、「○○資料」P○に記載
・「○○資料」はイントラネットに掲載され、全従業員が閲覧可能である</v>
      </c>
      <c r="M67" s="464" t="str">
        <f t="shared" si="29"/>
        <v xml:space="preserve">
</v>
      </c>
      <c r="N67" s="3"/>
      <c r="O67" s="19" t="s">
        <v>2211</v>
      </c>
      <c r="P67" s="19" t="s">
        <v>2729</v>
      </c>
      <c r="Q67" s="19" t="s">
        <v>191</v>
      </c>
      <c r="R67" s="19"/>
      <c r="S67" s="19"/>
      <c r="T67" s="159"/>
      <c r="U67" s="160"/>
      <c r="V67" s="19"/>
      <c r="W67" s="161"/>
      <c r="X67" s="19"/>
      <c r="Y67" s="19"/>
      <c r="Z67" s="20"/>
      <c r="AA67" s="264" t="s">
        <v>34</v>
      </c>
      <c r="AB67" s="1109"/>
      <c r="AC67" s="264" t="s">
        <v>1998</v>
      </c>
      <c r="AD67" s="1110"/>
      <c r="AE67" s="264" t="s">
        <v>191</v>
      </c>
      <c r="AF67" s="1110"/>
      <c r="AG67" s="203" t="s">
        <v>36</v>
      </c>
      <c r="AH67" s="1114"/>
      <c r="AI67" s="204">
        <v>14</v>
      </c>
      <c r="AJ67" s="205" t="s">
        <v>201</v>
      </c>
      <c r="AK67" s="212"/>
      <c r="AL67" s="212"/>
      <c r="AM67" s="267" t="s">
        <v>202</v>
      </c>
      <c r="AN67" s="27">
        <f t="shared" si="31"/>
        <v>0</v>
      </c>
      <c r="AO67" s="27">
        <f t="shared" si="32"/>
        <v>0</v>
      </c>
      <c r="AP67" s="191">
        <f t="shared" si="33"/>
        <v>0</v>
      </c>
      <c r="AQ67" s="35">
        <f t="shared" si="34"/>
        <v>0</v>
      </c>
      <c r="AR67" s="43">
        <f t="shared" si="35"/>
        <v>0</v>
      </c>
      <c r="AS67" s="43">
        <f t="shared" si="36"/>
        <v>0</v>
      </c>
      <c r="AT67" s="35">
        <f t="shared" si="37"/>
        <v>0</v>
      </c>
      <c r="AU67" s="43">
        <f t="shared" si="38"/>
        <v>0</v>
      </c>
      <c r="AV67" s="277" t="s">
        <v>33</v>
      </c>
      <c r="AW67" s="278" t="s">
        <v>41</v>
      </c>
      <c r="AX67" s="278" t="s">
        <v>42</v>
      </c>
      <c r="AY67" s="278" t="s">
        <v>195</v>
      </c>
      <c r="AZ67" s="433" t="s">
        <v>33</v>
      </c>
      <c r="BA67" s="217" t="str">
        <f t="shared" ref="BA67:BA74" si="39">IF(AZ67&lt;&gt;"3.対象外","条項や該当ページ","「対象外」と申告する理由")</f>
        <v>条項や該当ページ</v>
      </c>
      <c r="BB67" s="467"/>
      <c r="BC67" s="468"/>
      <c r="BD67" s="176"/>
      <c r="BE67" s="229" t="str">
        <f t="shared" ref="BE67:BE77" si="40">IF(AND(AL67=AV67,AV67="○",AZ67="1.はい"),"○","▼選択")</f>
        <v>▼選択</v>
      </c>
      <c r="BF67" s="230" t="s">
        <v>16</v>
      </c>
      <c r="BG67" s="229" t="s">
        <v>31</v>
      </c>
      <c r="BH67" s="177" t="s">
        <v>6</v>
      </c>
      <c r="BI67" s="177" t="s">
        <v>7</v>
      </c>
      <c r="BJ67" s="229" t="s">
        <v>32</v>
      </c>
      <c r="BK67" s="229" t="s">
        <v>897</v>
      </c>
      <c r="BL67" s="181" t="s">
        <v>33</v>
      </c>
      <c r="BM67" s="1032" t="s">
        <v>898</v>
      </c>
      <c r="BN67" s="172"/>
      <c r="BO67" s="172"/>
      <c r="BP67" s="172"/>
      <c r="BQ67" s="172"/>
      <c r="BR67" s="172"/>
      <c r="BS67" s="243"/>
      <c r="BT67" s="243"/>
      <c r="BU67" s="243"/>
      <c r="BV67" s="182"/>
      <c r="BW67" s="182"/>
      <c r="BX67" s="438"/>
      <c r="BY67" s="75"/>
      <c r="BZ67" s="309" t="s">
        <v>898</v>
      </c>
      <c r="CA67" s="218" t="s">
        <v>884</v>
      </c>
      <c r="CB67" s="219" t="s">
        <v>895</v>
      </c>
      <c r="CC67" s="55" t="s">
        <v>2211</v>
      </c>
      <c r="CD67" s="201" t="s">
        <v>896</v>
      </c>
    </row>
    <row r="68" spans="1:82" ht="110.25">
      <c r="A68" s="3" t="str">
        <f t="shared" ref="A68:A131" si="41">ASC($BB$5)</f>
        <v/>
      </c>
      <c r="B68" s="5" t="s">
        <v>2812</v>
      </c>
      <c r="C68" s="3" t="str">
        <f t="shared" si="11"/>
        <v>Ⅰ.顧客対応 (1)　お客さまニーズに合致した提案の実施に向けた募集に関する態勢整備</v>
      </c>
      <c r="D68" s="3" t="str">
        <f t="shared" si="12"/>
        <v>③情報提供義務（比較推奨販売）</v>
      </c>
      <c r="E68" s="3" t="str">
        <f t="shared" si="24"/>
        <v>基本 14</v>
      </c>
      <c r="F68" s="3" t="str">
        <f t="shared" si="25"/>
        <v>14 
14-2-2</v>
      </c>
      <c r="G68" s="11" t="str">
        <f t="shared" si="26"/>
        <v xml:space="preserve">
＿ 
＿＿ 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v>
      </c>
      <c r="H68" s="21" t="str">
        <f t="shared" si="13"/>
        <v>2023: 0
2024: ▼選択</v>
      </c>
      <c r="I68" s="21" t="str">
        <f t="shared" si="14"/>
        <v xml:space="preserve">2023: 0
2024: </v>
      </c>
      <c r="J68" s="21" t="str">
        <f t="shared" si="15"/>
        <v xml:space="preserve">2023: 0
2024: </v>
      </c>
      <c r="K68" s="21" t="str">
        <f t="shared" si="27"/>
        <v>▼選択</v>
      </c>
      <c r="L68" s="21" t="str">
        <f t="shared" si="28"/>
        <v>以下について、詳細説明欄の記載及び証跡資料により確認できた
・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は、「○○資料」P○に記載
・「○○資料」はイントラネットに掲載され、全従業員が閲覧可能である</v>
      </c>
      <c r="M68" s="464" t="str">
        <f t="shared" si="29"/>
        <v xml:space="preserve">
</v>
      </c>
      <c r="N68" s="3"/>
      <c r="O68" s="19" t="s">
        <v>2212</v>
      </c>
      <c r="P68" s="19" t="s">
        <v>2729</v>
      </c>
      <c r="Q68" s="19" t="s">
        <v>191</v>
      </c>
      <c r="R68" s="19"/>
      <c r="S68" s="19"/>
      <c r="T68" s="159"/>
      <c r="U68" s="160"/>
      <c r="V68" s="19"/>
      <c r="W68" s="161"/>
      <c r="X68" s="19"/>
      <c r="Y68" s="19"/>
      <c r="Z68" s="20"/>
      <c r="AA68" s="264" t="s">
        <v>34</v>
      </c>
      <c r="AB68" s="1109"/>
      <c r="AC68" s="264" t="s">
        <v>1998</v>
      </c>
      <c r="AD68" s="1110"/>
      <c r="AE68" s="264" t="s">
        <v>191</v>
      </c>
      <c r="AF68" s="1110"/>
      <c r="AG68" s="203" t="s">
        <v>36</v>
      </c>
      <c r="AH68" s="1114"/>
      <c r="AI68" s="204">
        <v>14</v>
      </c>
      <c r="AJ68" s="205" t="s">
        <v>204</v>
      </c>
      <c r="AK68" s="212"/>
      <c r="AL68" s="212"/>
      <c r="AM68" s="267" t="s">
        <v>205</v>
      </c>
      <c r="AN68" s="27">
        <f t="shared" si="31"/>
        <v>0</v>
      </c>
      <c r="AO68" s="27">
        <f t="shared" si="32"/>
        <v>0</v>
      </c>
      <c r="AP68" s="191">
        <f t="shared" si="33"/>
        <v>0</v>
      </c>
      <c r="AQ68" s="35">
        <f t="shared" si="34"/>
        <v>0</v>
      </c>
      <c r="AR68" s="43">
        <f t="shared" si="35"/>
        <v>0</v>
      </c>
      <c r="AS68" s="43">
        <f t="shared" si="36"/>
        <v>0</v>
      </c>
      <c r="AT68" s="35">
        <f t="shared" si="37"/>
        <v>0</v>
      </c>
      <c r="AU68" s="43">
        <f t="shared" si="38"/>
        <v>0</v>
      </c>
      <c r="AV68" s="277" t="s">
        <v>33</v>
      </c>
      <c r="AW68" s="278" t="s">
        <v>41</v>
      </c>
      <c r="AX68" s="278" t="s">
        <v>42</v>
      </c>
      <c r="AY68" s="278" t="s">
        <v>195</v>
      </c>
      <c r="AZ68" s="433" t="s">
        <v>33</v>
      </c>
      <c r="BA68" s="217" t="str">
        <f t="shared" si="39"/>
        <v>条項や該当ページ</v>
      </c>
      <c r="BB68" s="467"/>
      <c r="BC68" s="468"/>
      <c r="BD68" s="176"/>
      <c r="BE68" s="229" t="str">
        <f t="shared" si="40"/>
        <v>▼選択</v>
      </c>
      <c r="BF68" s="230" t="s">
        <v>16</v>
      </c>
      <c r="BG68" s="229" t="s">
        <v>31</v>
      </c>
      <c r="BH68" s="177" t="s">
        <v>6</v>
      </c>
      <c r="BI68" s="177" t="s">
        <v>7</v>
      </c>
      <c r="BJ68" s="229" t="s">
        <v>32</v>
      </c>
      <c r="BK68" s="229" t="s">
        <v>897</v>
      </c>
      <c r="BL68" s="181" t="s">
        <v>33</v>
      </c>
      <c r="BM68" s="1032" t="s">
        <v>901</v>
      </c>
      <c r="BN68" s="172"/>
      <c r="BO68" s="172"/>
      <c r="BP68" s="172"/>
      <c r="BQ68" s="172"/>
      <c r="BR68" s="172"/>
      <c r="BS68" s="243"/>
      <c r="BT68" s="243"/>
      <c r="BU68" s="243"/>
      <c r="BV68" s="182"/>
      <c r="BW68" s="182"/>
      <c r="BX68" s="438"/>
      <c r="BY68" s="75"/>
      <c r="BZ68" s="309" t="s">
        <v>901</v>
      </c>
      <c r="CA68" s="218" t="s">
        <v>884</v>
      </c>
      <c r="CB68" s="219" t="s">
        <v>899</v>
      </c>
      <c r="CC68" s="55" t="s">
        <v>2212</v>
      </c>
      <c r="CD68" s="201" t="s">
        <v>900</v>
      </c>
    </row>
    <row r="69" spans="1:82" ht="110.25">
      <c r="A69" s="3" t="str">
        <f t="shared" si="41"/>
        <v/>
      </c>
      <c r="B69" s="5" t="s">
        <v>2813</v>
      </c>
      <c r="C69" s="3" t="str">
        <f t="shared" si="11"/>
        <v>Ⅰ.顧客対応 (1)　お客さまニーズに合致した提案の実施に向けた募集に関する態勢整備</v>
      </c>
      <c r="D69" s="3" t="str">
        <f t="shared" si="12"/>
        <v>③情報提供義務（比較推奨販売）</v>
      </c>
      <c r="E69" s="3" t="str">
        <f t="shared" si="24"/>
        <v>基本 14</v>
      </c>
      <c r="F69" s="3" t="str">
        <f t="shared" si="25"/>
        <v>14 
14-2-3</v>
      </c>
      <c r="G69" s="11" t="str">
        <f t="shared" si="26"/>
        <v xml:space="preserve">
＿ 
＿＿ （お客さまの意向に合致する商品のうち、保険募集人の判断によってさらに絞込みを行った上で商品を提示・推奨する場合）
商品特性や保険料水準等の客観的な基準・理由等を説明すること</v>
      </c>
      <c r="H69" s="21" t="str">
        <f t="shared" si="13"/>
        <v>2023: 0
2024: ▼選択</v>
      </c>
      <c r="I69" s="21" t="str">
        <f t="shared" si="14"/>
        <v xml:space="preserve">2023: 0
2024: </v>
      </c>
      <c r="J69" s="21" t="str">
        <f t="shared" si="15"/>
        <v xml:space="preserve">2023: 0
2024: </v>
      </c>
      <c r="K69" s="21" t="str">
        <f t="shared" si="27"/>
        <v>▼選択</v>
      </c>
      <c r="L69" s="21" t="str">
        <f t="shared" si="28"/>
        <v>以下について、詳細説明欄の記載及び証跡資料により確認できた
・お客さまの意向に合致する商品のうち、保険募集人の判断によってさらに絞込みを行ったうえで商品を提示・推奨する場合には、商品特性や保険料水準による絞り込みについての客観的な基準・理由を説明することは、「○○資料」P○に記載
・「○○資料」はイントラネットに掲載され、全従業員が閲覧可能である</v>
      </c>
      <c r="M69" s="464" t="str">
        <f t="shared" si="29"/>
        <v xml:space="preserve">
</v>
      </c>
      <c r="N69" s="3"/>
      <c r="O69" s="19" t="s">
        <v>2213</v>
      </c>
      <c r="P69" s="19" t="s">
        <v>2729</v>
      </c>
      <c r="Q69" s="19" t="s">
        <v>191</v>
      </c>
      <c r="R69" s="19"/>
      <c r="S69" s="19"/>
      <c r="T69" s="159"/>
      <c r="U69" s="160"/>
      <c r="V69" s="19"/>
      <c r="W69" s="161"/>
      <c r="X69" s="19"/>
      <c r="Y69" s="19"/>
      <c r="Z69" s="20"/>
      <c r="AA69" s="264" t="s">
        <v>34</v>
      </c>
      <c r="AB69" s="1109"/>
      <c r="AC69" s="264" t="s">
        <v>1998</v>
      </c>
      <c r="AD69" s="1110"/>
      <c r="AE69" s="264" t="s">
        <v>191</v>
      </c>
      <c r="AF69" s="1110"/>
      <c r="AG69" s="203" t="s">
        <v>36</v>
      </c>
      <c r="AH69" s="1114"/>
      <c r="AI69" s="204">
        <v>14</v>
      </c>
      <c r="AJ69" s="205" t="s">
        <v>206</v>
      </c>
      <c r="AK69" s="212"/>
      <c r="AL69" s="212"/>
      <c r="AM69" s="267" t="s">
        <v>207</v>
      </c>
      <c r="AN69" s="27">
        <f t="shared" si="31"/>
        <v>0</v>
      </c>
      <c r="AO69" s="27">
        <f t="shared" si="32"/>
        <v>0</v>
      </c>
      <c r="AP69" s="191">
        <f t="shared" si="33"/>
        <v>0</v>
      </c>
      <c r="AQ69" s="35">
        <f t="shared" si="34"/>
        <v>0</v>
      </c>
      <c r="AR69" s="43">
        <f t="shared" si="35"/>
        <v>0</v>
      </c>
      <c r="AS69" s="43">
        <f t="shared" si="36"/>
        <v>0</v>
      </c>
      <c r="AT69" s="35">
        <f t="shared" si="37"/>
        <v>0</v>
      </c>
      <c r="AU69" s="43">
        <f t="shared" si="38"/>
        <v>0</v>
      </c>
      <c r="AV69" s="277" t="s">
        <v>33</v>
      </c>
      <c r="AW69" s="278" t="s">
        <v>41</v>
      </c>
      <c r="AX69" s="278" t="s">
        <v>42</v>
      </c>
      <c r="AY69" s="278" t="s">
        <v>195</v>
      </c>
      <c r="AZ69" s="433" t="s">
        <v>33</v>
      </c>
      <c r="BA69" s="217" t="str">
        <f t="shared" si="39"/>
        <v>条項や該当ページ</v>
      </c>
      <c r="BB69" s="467"/>
      <c r="BC69" s="468"/>
      <c r="BD69" s="176"/>
      <c r="BE69" s="229" t="str">
        <f t="shared" si="40"/>
        <v>▼選択</v>
      </c>
      <c r="BF69" s="230" t="s">
        <v>16</v>
      </c>
      <c r="BG69" s="229" t="s">
        <v>31</v>
      </c>
      <c r="BH69" s="177" t="s">
        <v>6</v>
      </c>
      <c r="BI69" s="177" t="s">
        <v>7</v>
      </c>
      <c r="BJ69" s="229" t="s">
        <v>32</v>
      </c>
      <c r="BK69" s="229" t="s">
        <v>897</v>
      </c>
      <c r="BL69" s="181" t="s">
        <v>33</v>
      </c>
      <c r="BM69" s="1032" t="s">
        <v>904</v>
      </c>
      <c r="BN69" s="172"/>
      <c r="BO69" s="172"/>
      <c r="BP69" s="172"/>
      <c r="BQ69" s="172"/>
      <c r="BR69" s="172"/>
      <c r="BS69" s="243"/>
      <c r="BT69" s="243"/>
      <c r="BU69" s="243"/>
      <c r="BV69" s="182"/>
      <c r="BW69" s="182"/>
      <c r="BX69" s="438"/>
      <c r="BY69" s="75"/>
      <c r="BZ69" s="309" t="s">
        <v>904</v>
      </c>
      <c r="CA69" s="218" t="s">
        <v>884</v>
      </c>
      <c r="CB69" s="219" t="s">
        <v>902</v>
      </c>
      <c r="CC69" s="55" t="s">
        <v>2213</v>
      </c>
      <c r="CD69" s="201" t="s">
        <v>903</v>
      </c>
    </row>
    <row r="70" spans="1:82" ht="78.75">
      <c r="A70" s="3" t="str">
        <f t="shared" si="41"/>
        <v/>
      </c>
      <c r="B70" s="5" t="s">
        <v>2814</v>
      </c>
      <c r="C70" s="3" t="str">
        <f t="shared" si="11"/>
        <v>Ⅰ.顧客対応 (1)　お客さまニーズに合致した提案の実施に向けた募集に関する態勢整備</v>
      </c>
      <c r="D70" s="3" t="str">
        <f t="shared" si="12"/>
        <v>③情報提供義務（比較推奨販売）</v>
      </c>
      <c r="E70" s="3" t="str">
        <f t="shared" si="24"/>
        <v>基本 14</v>
      </c>
      <c r="F70" s="3" t="str">
        <f t="shared" si="25"/>
        <v>14 
14-2-4</v>
      </c>
      <c r="G70" s="11" t="str">
        <f t="shared" si="26"/>
        <v xml:space="preserve">
＿ 
＿＿ （特定商品を推奨する主たる理由が手数料水準である場合）
そのことを説明すること</v>
      </c>
      <c r="H70" s="21" t="str">
        <f t="shared" si="13"/>
        <v>2023: 0
2024: ▼選択</v>
      </c>
      <c r="I70" s="21" t="str">
        <f t="shared" si="14"/>
        <v xml:space="preserve">2023: 0
2024: </v>
      </c>
      <c r="J70" s="21" t="str">
        <f t="shared" si="15"/>
        <v xml:space="preserve">2023: 0
2024: </v>
      </c>
      <c r="K70" s="21" t="str">
        <f t="shared" si="27"/>
        <v>▼選択</v>
      </c>
      <c r="L70" s="21" t="str">
        <f t="shared" si="28"/>
        <v>以下について、詳細説明欄の記載及び証跡資料により確認できた
・特定商品を推奨する主たる理由が手数料水準である場合、推奨理由が手数料である旨を説明することは、「○○資料」P○に記載
・「○○資料」はイントラネットに掲載され、全従業員が閲覧可能である</v>
      </c>
      <c r="M70" s="464" t="str">
        <f t="shared" si="29"/>
        <v xml:space="preserve">
</v>
      </c>
      <c r="N70" s="3"/>
      <c r="O70" s="19" t="s">
        <v>2214</v>
      </c>
      <c r="P70" s="19" t="s">
        <v>2729</v>
      </c>
      <c r="Q70" s="19" t="s">
        <v>191</v>
      </c>
      <c r="R70" s="19"/>
      <c r="S70" s="19"/>
      <c r="T70" s="159"/>
      <c r="U70" s="160"/>
      <c r="V70" s="19"/>
      <c r="W70" s="161"/>
      <c r="X70" s="19"/>
      <c r="Y70" s="19"/>
      <c r="Z70" s="20"/>
      <c r="AA70" s="264" t="s">
        <v>34</v>
      </c>
      <c r="AB70" s="1109"/>
      <c r="AC70" s="264" t="s">
        <v>1998</v>
      </c>
      <c r="AD70" s="1110"/>
      <c r="AE70" s="264" t="s">
        <v>191</v>
      </c>
      <c r="AF70" s="1110"/>
      <c r="AG70" s="203" t="s">
        <v>36</v>
      </c>
      <c r="AH70" s="1114"/>
      <c r="AI70" s="204">
        <v>14</v>
      </c>
      <c r="AJ70" s="205" t="s">
        <v>208</v>
      </c>
      <c r="AK70" s="212"/>
      <c r="AL70" s="212"/>
      <c r="AM70" s="267" t="s">
        <v>209</v>
      </c>
      <c r="AN70" s="27">
        <f t="shared" si="31"/>
        <v>0</v>
      </c>
      <c r="AO70" s="27">
        <f t="shared" si="32"/>
        <v>0</v>
      </c>
      <c r="AP70" s="191">
        <f t="shared" si="33"/>
        <v>0</v>
      </c>
      <c r="AQ70" s="35">
        <f t="shared" si="34"/>
        <v>0</v>
      </c>
      <c r="AR70" s="43">
        <f t="shared" si="35"/>
        <v>0</v>
      </c>
      <c r="AS70" s="43">
        <f t="shared" si="36"/>
        <v>0</v>
      </c>
      <c r="AT70" s="35">
        <f t="shared" si="37"/>
        <v>0</v>
      </c>
      <c r="AU70" s="43">
        <f t="shared" si="38"/>
        <v>0</v>
      </c>
      <c r="AV70" s="277" t="s">
        <v>33</v>
      </c>
      <c r="AW70" s="278" t="s">
        <v>41</v>
      </c>
      <c r="AX70" s="278" t="s">
        <v>42</v>
      </c>
      <c r="AY70" s="278" t="s">
        <v>195</v>
      </c>
      <c r="AZ70" s="433" t="s">
        <v>33</v>
      </c>
      <c r="BA70" s="217" t="str">
        <f t="shared" si="39"/>
        <v>条項や該当ページ</v>
      </c>
      <c r="BB70" s="467"/>
      <c r="BC70" s="468"/>
      <c r="BD70" s="176"/>
      <c r="BE70" s="229" t="str">
        <f t="shared" si="40"/>
        <v>▼選択</v>
      </c>
      <c r="BF70" s="230" t="s">
        <v>16</v>
      </c>
      <c r="BG70" s="229" t="s">
        <v>31</v>
      </c>
      <c r="BH70" s="177" t="s">
        <v>6</v>
      </c>
      <c r="BI70" s="177" t="s">
        <v>7</v>
      </c>
      <c r="BJ70" s="229" t="s">
        <v>32</v>
      </c>
      <c r="BK70" s="229" t="s">
        <v>897</v>
      </c>
      <c r="BL70" s="181" t="s">
        <v>33</v>
      </c>
      <c r="BM70" s="1032" t="s">
        <v>907</v>
      </c>
      <c r="BN70" s="172"/>
      <c r="BO70" s="172"/>
      <c r="BP70" s="172"/>
      <c r="BQ70" s="172"/>
      <c r="BR70" s="172"/>
      <c r="BS70" s="243"/>
      <c r="BT70" s="243"/>
      <c r="BU70" s="243"/>
      <c r="BV70" s="182"/>
      <c r="BW70" s="182"/>
      <c r="BX70" s="438"/>
      <c r="BY70" s="75"/>
      <c r="BZ70" s="309" t="s">
        <v>907</v>
      </c>
      <c r="CA70" s="218" t="s">
        <v>884</v>
      </c>
      <c r="CB70" s="219" t="s">
        <v>905</v>
      </c>
      <c r="CC70" s="55" t="s">
        <v>2214</v>
      </c>
      <c r="CD70" s="201" t="s">
        <v>906</v>
      </c>
    </row>
    <row r="71" spans="1:82" ht="110.25">
      <c r="A71" s="3" t="str">
        <f t="shared" si="41"/>
        <v/>
      </c>
      <c r="B71" s="5" t="s">
        <v>2815</v>
      </c>
      <c r="C71" s="3" t="str">
        <f t="shared" si="11"/>
        <v>Ⅰ.顧客対応 (1)　お客さまニーズに合致した提案の実施に向けた募集に関する態勢整備</v>
      </c>
      <c r="D71" s="3" t="str">
        <f t="shared" si="12"/>
        <v>③情報提供義務（比較推奨販売）</v>
      </c>
      <c r="E71" s="3" t="str">
        <f t="shared" si="24"/>
        <v>基本 14</v>
      </c>
      <c r="F71" s="3" t="str">
        <f t="shared" si="25"/>
        <v>14 
14-2-5</v>
      </c>
      <c r="G71" s="11" t="str">
        <f t="shared" si="26"/>
        <v xml:space="preserve">
＿ 
＿＿ 形式的には客観的な基準・理由等に基づく商品の絞込みや提示・推奨を装いながら、実質的には代理店が受け取る手数料水準の高い商品に誘導するために商品の絞込みや提示・推奨を行わないこと</v>
      </c>
      <c r="H71" s="21" t="str">
        <f t="shared" si="13"/>
        <v>2023: 0
2024: ▼選択</v>
      </c>
      <c r="I71" s="21" t="str">
        <f t="shared" si="14"/>
        <v xml:space="preserve">2023: 0
2024: </v>
      </c>
      <c r="J71" s="21" t="str">
        <f t="shared" si="15"/>
        <v xml:space="preserve">2023: 0
2024: </v>
      </c>
      <c r="K71" s="21" t="str">
        <f t="shared" si="27"/>
        <v>▼選択</v>
      </c>
      <c r="L71" s="21" t="str">
        <f t="shared" si="28"/>
        <v>以下について、詳細説明欄の記載及び証跡資料により確認できた
・お客さまの意向に沿って商品を選別し、商品を推奨する場合、形式的には客観的な基準・理由等に基づいているように装いながら、実際は、乗合代理店による意図的な商品の絞込みや提示・推奨を行わないことは、「○○資料」P○に記載
・「○○資料」はイントラネットに掲載され、全従業員が閲覧可能である</v>
      </c>
      <c r="M71" s="464" t="str">
        <f t="shared" si="29"/>
        <v xml:space="preserve">
</v>
      </c>
      <c r="N71" s="3"/>
      <c r="O71" s="19" t="s">
        <v>2215</v>
      </c>
      <c r="P71" s="19" t="s">
        <v>2729</v>
      </c>
      <c r="Q71" s="19" t="s">
        <v>191</v>
      </c>
      <c r="R71" s="19"/>
      <c r="S71" s="19"/>
      <c r="T71" s="159"/>
      <c r="U71" s="160"/>
      <c r="V71" s="19"/>
      <c r="W71" s="161"/>
      <c r="X71" s="19"/>
      <c r="Y71" s="19"/>
      <c r="Z71" s="20"/>
      <c r="AA71" s="264" t="s">
        <v>34</v>
      </c>
      <c r="AB71" s="1109"/>
      <c r="AC71" s="264" t="s">
        <v>1998</v>
      </c>
      <c r="AD71" s="1110"/>
      <c r="AE71" s="264" t="s">
        <v>191</v>
      </c>
      <c r="AF71" s="1110"/>
      <c r="AG71" s="203" t="s">
        <v>36</v>
      </c>
      <c r="AH71" s="1114"/>
      <c r="AI71" s="204">
        <v>14</v>
      </c>
      <c r="AJ71" s="205" t="s">
        <v>210</v>
      </c>
      <c r="AK71" s="212"/>
      <c r="AL71" s="212"/>
      <c r="AM71" s="267" t="s">
        <v>211</v>
      </c>
      <c r="AN71" s="27">
        <f t="shared" si="31"/>
        <v>0</v>
      </c>
      <c r="AO71" s="27">
        <f t="shared" si="32"/>
        <v>0</v>
      </c>
      <c r="AP71" s="191">
        <f t="shared" si="33"/>
        <v>0</v>
      </c>
      <c r="AQ71" s="35">
        <f t="shared" si="34"/>
        <v>0</v>
      </c>
      <c r="AR71" s="43">
        <f t="shared" si="35"/>
        <v>0</v>
      </c>
      <c r="AS71" s="43">
        <f t="shared" si="36"/>
        <v>0</v>
      </c>
      <c r="AT71" s="35">
        <f t="shared" si="37"/>
        <v>0</v>
      </c>
      <c r="AU71" s="43">
        <f t="shared" si="38"/>
        <v>0</v>
      </c>
      <c r="AV71" s="277" t="s">
        <v>33</v>
      </c>
      <c r="AW71" s="278" t="s">
        <v>41</v>
      </c>
      <c r="AX71" s="278" t="s">
        <v>42</v>
      </c>
      <c r="AY71" s="278" t="s">
        <v>195</v>
      </c>
      <c r="AZ71" s="433" t="s">
        <v>33</v>
      </c>
      <c r="BA71" s="217" t="str">
        <f t="shared" si="39"/>
        <v>条項や該当ページ</v>
      </c>
      <c r="BB71" s="467"/>
      <c r="BC71" s="468"/>
      <c r="BD71" s="176"/>
      <c r="BE71" s="229" t="str">
        <f t="shared" si="40"/>
        <v>▼選択</v>
      </c>
      <c r="BF71" s="230" t="s">
        <v>16</v>
      </c>
      <c r="BG71" s="229" t="s">
        <v>31</v>
      </c>
      <c r="BH71" s="177" t="s">
        <v>6</v>
      </c>
      <c r="BI71" s="177" t="s">
        <v>7</v>
      </c>
      <c r="BJ71" s="229" t="s">
        <v>32</v>
      </c>
      <c r="BK71" s="229" t="s">
        <v>897</v>
      </c>
      <c r="BL71" s="181" t="s">
        <v>33</v>
      </c>
      <c r="BM71" s="1032" t="s">
        <v>910</v>
      </c>
      <c r="BN71" s="172"/>
      <c r="BO71" s="172"/>
      <c r="BP71" s="172"/>
      <c r="BQ71" s="172"/>
      <c r="BR71" s="172"/>
      <c r="BS71" s="243"/>
      <c r="BT71" s="243"/>
      <c r="BU71" s="243"/>
      <c r="BV71" s="182"/>
      <c r="BW71" s="182"/>
      <c r="BX71" s="438"/>
      <c r="BY71" s="75"/>
      <c r="BZ71" s="309" t="s">
        <v>910</v>
      </c>
      <c r="CA71" s="218" t="s">
        <v>884</v>
      </c>
      <c r="CB71" s="219" t="s">
        <v>908</v>
      </c>
      <c r="CC71" s="55" t="s">
        <v>2215</v>
      </c>
      <c r="CD71" s="201" t="s">
        <v>909</v>
      </c>
    </row>
    <row r="72" spans="1:82" ht="78.75">
      <c r="A72" s="3" t="str">
        <f t="shared" si="41"/>
        <v/>
      </c>
      <c r="B72" s="5" t="s">
        <v>2816</v>
      </c>
      <c r="C72" s="3" t="str">
        <f t="shared" si="11"/>
        <v>Ⅰ.顧客対応 (1)　お客さまニーズに合致した提案の実施に向けた募集に関する態勢整備</v>
      </c>
      <c r="D72" s="3" t="str">
        <f t="shared" si="12"/>
        <v>③情報提供義務（比較推奨販売）</v>
      </c>
      <c r="E72" s="3" t="str">
        <f t="shared" si="24"/>
        <v>基本 14</v>
      </c>
      <c r="F72" s="3" t="str">
        <f t="shared" si="25"/>
        <v>14 
14-2-6</v>
      </c>
      <c r="G72" s="11" t="str">
        <f t="shared" si="26"/>
        <v xml:space="preserve">
＿ 
＿＿ 取扱う商品全体または特定商品分野内における実際の取扱商品数よりも多くの商品から選択できるかのような表示を行わない等、比較可能な商品の範囲についてお客さまに誤認を与えないための措置を講じること</v>
      </c>
      <c r="H72" s="21" t="str">
        <f t="shared" si="13"/>
        <v>2023: 0
2024: ▼選択</v>
      </c>
      <c r="I72" s="21" t="str">
        <f t="shared" si="14"/>
        <v xml:space="preserve">2023: 0
2024: </v>
      </c>
      <c r="J72" s="21" t="str">
        <f t="shared" si="15"/>
        <v xml:space="preserve">2023: 0
2024: </v>
      </c>
      <c r="K72" s="21" t="str">
        <f t="shared" si="27"/>
        <v>▼選択</v>
      </c>
      <c r="L72" s="21" t="str">
        <f t="shared" si="28"/>
        <v>以下について、詳細説明欄の記載及び証跡資料により確認できた
・実際の取扱う商品数よりも多くの商品から選択できるかのような誤解を防止する方法は、「○○資料」P○に記載
・「○○資料」はイントラネットに掲載され、全従業員が閲覧可能である</v>
      </c>
      <c r="M72" s="464" t="str">
        <f t="shared" si="29"/>
        <v xml:space="preserve">
</v>
      </c>
      <c r="N72" s="3"/>
      <c r="O72" s="19" t="s">
        <v>2216</v>
      </c>
      <c r="P72" s="19" t="s">
        <v>2729</v>
      </c>
      <c r="Q72" s="19" t="s">
        <v>191</v>
      </c>
      <c r="R72" s="19"/>
      <c r="S72" s="19"/>
      <c r="T72" s="159"/>
      <c r="U72" s="160"/>
      <c r="V72" s="19"/>
      <c r="W72" s="161"/>
      <c r="X72" s="19"/>
      <c r="Y72" s="19"/>
      <c r="Z72" s="20"/>
      <c r="AA72" s="264" t="s">
        <v>34</v>
      </c>
      <c r="AB72" s="1109"/>
      <c r="AC72" s="264" t="s">
        <v>1998</v>
      </c>
      <c r="AD72" s="1110"/>
      <c r="AE72" s="264" t="s">
        <v>191</v>
      </c>
      <c r="AF72" s="1110"/>
      <c r="AG72" s="203" t="s">
        <v>36</v>
      </c>
      <c r="AH72" s="1114"/>
      <c r="AI72" s="204">
        <v>14</v>
      </c>
      <c r="AJ72" s="205" t="s">
        <v>212</v>
      </c>
      <c r="AK72" s="212"/>
      <c r="AL72" s="212"/>
      <c r="AM72" s="267" t="s">
        <v>213</v>
      </c>
      <c r="AN72" s="27">
        <f t="shared" si="31"/>
        <v>0</v>
      </c>
      <c r="AO72" s="27">
        <f t="shared" si="32"/>
        <v>0</v>
      </c>
      <c r="AP72" s="191">
        <f t="shared" si="33"/>
        <v>0</v>
      </c>
      <c r="AQ72" s="35">
        <f t="shared" si="34"/>
        <v>0</v>
      </c>
      <c r="AR72" s="43">
        <f t="shared" si="35"/>
        <v>0</v>
      </c>
      <c r="AS72" s="43">
        <f t="shared" si="36"/>
        <v>0</v>
      </c>
      <c r="AT72" s="35">
        <f t="shared" si="37"/>
        <v>0</v>
      </c>
      <c r="AU72" s="43">
        <f t="shared" si="38"/>
        <v>0</v>
      </c>
      <c r="AV72" s="277" t="s">
        <v>33</v>
      </c>
      <c r="AW72" s="278" t="s">
        <v>41</v>
      </c>
      <c r="AX72" s="278" t="s">
        <v>42</v>
      </c>
      <c r="AY72" s="278" t="s">
        <v>195</v>
      </c>
      <c r="AZ72" s="433" t="s">
        <v>33</v>
      </c>
      <c r="BA72" s="217" t="str">
        <f t="shared" si="39"/>
        <v>条項や該当ページ</v>
      </c>
      <c r="BB72" s="467"/>
      <c r="BC72" s="468"/>
      <c r="BD72" s="176"/>
      <c r="BE72" s="229" t="str">
        <f t="shared" si="40"/>
        <v>▼選択</v>
      </c>
      <c r="BF72" s="230" t="s">
        <v>16</v>
      </c>
      <c r="BG72" s="229" t="s">
        <v>31</v>
      </c>
      <c r="BH72" s="177" t="s">
        <v>6</v>
      </c>
      <c r="BI72" s="177" t="s">
        <v>7</v>
      </c>
      <c r="BJ72" s="229" t="s">
        <v>32</v>
      </c>
      <c r="BK72" s="229" t="s">
        <v>897</v>
      </c>
      <c r="BL72" s="181" t="s">
        <v>33</v>
      </c>
      <c r="BM72" s="1032" t="s">
        <v>913</v>
      </c>
      <c r="BN72" s="172"/>
      <c r="BO72" s="172"/>
      <c r="BP72" s="172"/>
      <c r="BQ72" s="172"/>
      <c r="BR72" s="172"/>
      <c r="BS72" s="243"/>
      <c r="BT72" s="243"/>
      <c r="BU72" s="243"/>
      <c r="BV72" s="182"/>
      <c r="BW72" s="182"/>
      <c r="BX72" s="438"/>
      <c r="BY72" s="75"/>
      <c r="BZ72" s="309" t="s">
        <v>913</v>
      </c>
      <c r="CA72" s="218" t="s">
        <v>884</v>
      </c>
      <c r="CB72" s="219" t="s">
        <v>911</v>
      </c>
      <c r="CC72" s="55" t="s">
        <v>2216</v>
      </c>
      <c r="CD72" s="201" t="s">
        <v>912</v>
      </c>
    </row>
    <row r="73" spans="1:82" ht="94.5">
      <c r="A73" s="3" t="str">
        <f t="shared" si="41"/>
        <v/>
      </c>
      <c r="B73" s="5" t="s">
        <v>2817</v>
      </c>
      <c r="C73" s="3" t="str">
        <f t="shared" si="11"/>
        <v>Ⅰ.顧客対応 (1)　お客さまニーズに合致した提案の実施に向けた募集に関する態勢整備</v>
      </c>
      <c r="D73" s="3" t="str">
        <f t="shared" si="12"/>
        <v>③情報提供義務（比較推奨販売）</v>
      </c>
      <c r="E73" s="3" t="str">
        <f t="shared" si="24"/>
        <v>基本 14</v>
      </c>
      <c r="F73" s="3" t="str">
        <f t="shared" si="25"/>
        <v>14 
14-2-7</v>
      </c>
      <c r="G73" s="11" t="str">
        <f t="shared" si="26"/>
        <v xml:space="preserve">
＿ 
＿＿ （商品特性や保険料水準等の客観的な基準・理由等に基づくことなく、商品を絞込みまたは特定の商品を提示・推奨する場合）
合理的な基準・理由等（特定の保険会社との資本関係やその他の事務手続・経営方針上の理由を含む）をお客さまに分かりやすく説明すること</v>
      </c>
      <c r="H73" s="21" t="str">
        <f t="shared" si="13"/>
        <v>2023: 0
2024: ▼選択</v>
      </c>
      <c r="I73" s="21" t="str">
        <f t="shared" si="14"/>
        <v xml:space="preserve">2023: 0
2024: </v>
      </c>
      <c r="J73" s="21" t="str">
        <f t="shared" si="15"/>
        <v xml:space="preserve">2023: 0
2024: </v>
      </c>
      <c r="K73" s="21" t="str">
        <f t="shared" si="27"/>
        <v>▼選択</v>
      </c>
      <c r="L73" s="21" t="str">
        <f t="shared" si="28"/>
        <v>以下について、詳細説明欄の記載及び証跡資料により確認できた
・客観的な基準・理由等に基づくことなく特定商品の提示・推奨を行う場合、推奨する合理的な基準・理由の説明をすることは、「○○資料」P○に記載
・「○○資料」はイントラネットに掲載され、全従業員が閲覧可能である</v>
      </c>
      <c r="M73" s="464" t="str">
        <f t="shared" si="29"/>
        <v xml:space="preserve">
</v>
      </c>
      <c r="N73" s="3"/>
      <c r="O73" s="19" t="s">
        <v>2217</v>
      </c>
      <c r="P73" s="19" t="s">
        <v>2729</v>
      </c>
      <c r="Q73" s="19" t="s">
        <v>191</v>
      </c>
      <c r="R73" s="19"/>
      <c r="S73" s="19"/>
      <c r="T73" s="159"/>
      <c r="U73" s="160"/>
      <c r="V73" s="19"/>
      <c r="W73" s="161"/>
      <c r="X73" s="19"/>
      <c r="Y73" s="19"/>
      <c r="Z73" s="20"/>
      <c r="AA73" s="264" t="s">
        <v>34</v>
      </c>
      <c r="AB73" s="1109"/>
      <c r="AC73" s="264" t="s">
        <v>1998</v>
      </c>
      <c r="AD73" s="1110"/>
      <c r="AE73" s="264" t="s">
        <v>191</v>
      </c>
      <c r="AF73" s="1110"/>
      <c r="AG73" s="203" t="s">
        <v>36</v>
      </c>
      <c r="AH73" s="1114"/>
      <c r="AI73" s="204">
        <v>14</v>
      </c>
      <c r="AJ73" s="205" t="s">
        <v>214</v>
      </c>
      <c r="AK73" s="212"/>
      <c r="AL73" s="212"/>
      <c r="AM73" s="267" t="s">
        <v>215</v>
      </c>
      <c r="AN73" s="27">
        <f t="shared" si="31"/>
        <v>0</v>
      </c>
      <c r="AO73" s="27">
        <f t="shared" si="32"/>
        <v>0</v>
      </c>
      <c r="AP73" s="191">
        <f t="shared" si="33"/>
        <v>0</v>
      </c>
      <c r="AQ73" s="35">
        <f t="shared" si="34"/>
        <v>0</v>
      </c>
      <c r="AR73" s="43">
        <f t="shared" si="35"/>
        <v>0</v>
      </c>
      <c r="AS73" s="43">
        <f t="shared" si="36"/>
        <v>0</v>
      </c>
      <c r="AT73" s="35">
        <f t="shared" si="37"/>
        <v>0</v>
      </c>
      <c r="AU73" s="43">
        <f t="shared" si="38"/>
        <v>0</v>
      </c>
      <c r="AV73" s="277" t="s">
        <v>33</v>
      </c>
      <c r="AW73" s="278" t="s">
        <v>41</v>
      </c>
      <c r="AX73" s="278" t="s">
        <v>42</v>
      </c>
      <c r="AY73" s="278" t="s">
        <v>3464</v>
      </c>
      <c r="AZ73" s="433" t="s">
        <v>33</v>
      </c>
      <c r="BA73" s="217" t="str">
        <f t="shared" si="39"/>
        <v>条項や該当ページ</v>
      </c>
      <c r="BB73" s="467"/>
      <c r="BC73" s="468"/>
      <c r="BD73" s="176"/>
      <c r="BE73" s="229" t="str">
        <f t="shared" si="40"/>
        <v>▼選択</v>
      </c>
      <c r="BF73" s="230" t="s">
        <v>16</v>
      </c>
      <c r="BG73" s="229" t="s">
        <v>31</v>
      </c>
      <c r="BH73" s="177" t="s">
        <v>6</v>
      </c>
      <c r="BI73" s="177" t="s">
        <v>7</v>
      </c>
      <c r="BJ73" s="229" t="s">
        <v>32</v>
      </c>
      <c r="BK73" s="229" t="s">
        <v>897</v>
      </c>
      <c r="BL73" s="181" t="s">
        <v>33</v>
      </c>
      <c r="BM73" s="1032" t="s">
        <v>916</v>
      </c>
      <c r="BN73" s="172"/>
      <c r="BO73" s="172"/>
      <c r="BP73" s="172"/>
      <c r="BQ73" s="172"/>
      <c r="BR73" s="172"/>
      <c r="BS73" s="243"/>
      <c r="BT73" s="243"/>
      <c r="BU73" s="243"/>
      <c r="BV73" s="182"/>
      <c r="BW73" s="182"/>
      <c r="BX73" s="438"/>
      <c r="BY73" s="75"/>
      <c r="BZ73" s="309" t="s">
        <v>916</v>
      </c>
      <c r="CA73" s="218" t="s">
        <v>884</v>
      </c>
      <c r="CB73" s="219" t="s">
        <v>914</v>
      </c>
      <c r="CC73" s="55" t="s">
        <v>2217</v>
      </c>
      <c r="CD73" s="201" t="s">
        <v>915</v>
      </c>
    </row>
    <row r="74" spans="1:82" ht="94.5">
      <c r="A74" s="3" t="str">
        <f t="shared" si="41"/>
        <v/>
      </c>
      <c r="B74" s="5" t="s">
        <v>2818</v>
      </c>
      <c r="C74" s="3" t="str">
        <f t="shared" si="11"/>
        <v>Ⅰ.顧客対応 (1)　お客さまニーズに合致した提案の実施に向けた募集に関する態勢整備</v>
      </c>
      <c r="D74" s="3" t="str">
        <f t="shared" si="12"/>
        <v>③情報提供義務（比較推奨販売）</v>
      </c>
      <c r="E74" s="3" t="str">
        <f t="shared" si="24"/>
        <v>基本 14</v>
      </c>
      <c r="F74" s="3" t="str">
        <f t="shared" si="25"/>
        <v>14 
14-2-8</v>
      </c>
      <c r="G74" s="11" t="str">
        <f t="shared" si="26"/>
        <v xml:space="preserve">
＿ 
＿＿ （店舗や保険募集人ごとに基準・理由等が異なる場合）
店舗や保険募集人ごとの基準・理由等をお客さまに分かりやすく説明することに加えて、例えば当該代理店として提示・推奨する商品の範囲を示す等、お客さまの商品選定機会を確保すること</v>
      </c>
      <c r="H74" s="21" t="str">
        <f t="shared" si="13"/>
        <v>2023: 0
2024: ▼選択</v>
      </c>
      <c r="I74" s="21" t="str">
        <f t="shared" si="14"/>
        <v xml:space="preserve">2023: 0
2024: </v>
      </c>
      <c r="J74" s="21" t="str">
        <f t="shared" si="15"/>
        <v xml:space="preserve">2023: 0
2024: </v>
      </c>
      <c r="K74" s="21" t="str">
        <f t="shared" si="27"/>
        <v>▼選択</v>
      </c>
      <c r="L74" s="21" t="str">
        <f t="shared" si="28"/>
        <v>以下について、詳細説明欄の記載及び証跡資料により確認できた
・店舗や保険募集人ごとに異なる基準による比較推奨を行う場合は、その基準・理由をお客さまに分かりやすく説明するだけでなく、お客さまの商品選定機会を確保することは、「○○資料」P○に記載
・「○○資料」はイントラネットに掲載され、全従業員が閲覧可能である</v>
      </c>
      <c r="M74" s="464" t="str">
        <f t="shared" si="29"/>
        <v xml:space="preserve">
</v>
      </c>
      <c r="N74" s="3"/>
      <c r="O74" s="19" t="s">
        <v>2218</v>
      </c>
      <c r="P74" s="19" t="s">
        <v>2729</v>
      </c>
      <c r="Q74" s="19" t="s">
        <v>191</v>
      </c>
      <c r="R74" s="19"/>
      <c r="S74" s="19"/>
      <c r="T74" s="159"/>
      <c r="U74" s="160"/>
      <c r="V74" s="19"/>
      <c r="W74" s="161"/>
      <c r="X74" s="19"/>
      <c r="Y74" s="19"/>
      <c r="Z74" s="20"/>
      <c r="AA74" s="264" t="s">
        <v>34</v>
      </c>
      <c r="AB74" s="1109"/>
      <c r="AC74" s="264" t="s">
        <v>1998</v>
      </c>
      <c r="AD74" s="1110"/>
      <c r="AE74" s="264" t="s">
        <v>191</v>
      </c>
      <c r="AF74" s="1110"/>
      <c r="AG74" s="203" t="s">
        <v>36</v>
      </c>
      <c r="AH74" s="1114"/>
      <c r="AI74" s="204">
        <v>14</v>
      </c>
      <c r="AJ74" s="205" t="s">
        <v>216</v>
      </c>
      <c r="AK74" s="212"/>
      <c r="AL74" s="212"/>
      <c r="AM74" s="267" t="s">
        <v>217</v>
      </c>
      <c r="AN74" s="27">
        <f t="shared" si="31"/>
        <v>0</v>
      </c>
      <c r="AO74" s="27">
        <f t="shared" si="32"/>
        <v>0</v>
      </c>
      <c r="AP74" s="191">
        <f t="shared" si="33"/>
        <v>0</v>
      </c>
      <c r="AQ74" s="35">
        <f t="shared" si="34"/>
        <v>0</v>
      </c>
      <c r="AR74" s="43">
        <f t="shared" si="35"/>
        <v>0</v>
      </c>
      <c r="AS74" s="43">
        <f t="shared" si="36"/>
        <v>0</v>
      </c>
      <c r="AT74" s="35">
        <f t="shared" si="37"/>
        <v>0</v>
      </c>
      <c r="AU74" s="43">
        <f t="shared" si="38"/>
        <v>0</v>
      </c>
      <c r="AV74" s="277" t="s">
        <v>33</v>
      </c>
      <c r="AW74" s="278" t="s">
        <v>41</v>
      </c>
      <c r="AX74" s="278" t="s">
        <v>42</v>
      </c>
      <c r="AY74" s="278" t="s">
        <v>195</v>
      </c>
      <c r="AZ74" s="433" t="s">
        <v>33</v>
      </c>
      <c r="BA74" s="217" t="str">
        <f t="shared" si="39"/>
        <v>条項や該当ページ</v>
      </c>
      <c r="BB74" s="467"/>
      <c r="BC74" s="468"/>
      <c r="BD74" s="176"/>
      <c r="BE74" s="229" t="str">
        <f t="shared" si="40"/>
        <v>▼選択</v>
      </c>
      <c r="BF74" s="230" t="s">
        <v>16</v>
      </c>
      <c r="BG74" s="229" t="s">
        <v>31</v>
      </c>
      <c r="BH74" s="177" t="s">
        <v>6</v>
      </c>
      <c r="BI74" s="177" t="s">
        <v>7</v>
      </c>
      <c r="BJ74" s="229" t="s">
        <v>32</v>
      </c>
      <c r="BK74" s="229" t="s">
        <v>897</v>
      </c>
      <c r="BL74" s="181" t="s">
        <v>33</v>
      </c>
      <c r="BM74" s="1032" t="s">
        <v>919</v>
      </c>
      <c r="BN74" s="172"/>
      <c r="BO74" s="172"/>
      <c r="BP74" s="172"/>
      <c r="BQ74" s="172"/>
      <c r="BR74" s="172"/>
      <c r="BS74" s="243"/>
      <c r="BT74" s="243"/>
      <c r="BU74" s="243"/>
      <c r="BV74" s="182"/>
      <c r="BW74" s="182"/>
      <c r="BX74" s="438"/>
      <c r="BY74" s="75"/>
      <c r="BZ74" s="309" t="s">
        <v>919</v>
      </c>
      <c r="CA74" s="218" t="s">
        <v>884</v>
      </c>
      <c r="CB74" s="219" t="s">
        <v>917</v>
      </c>
      <c r="CC74" s="55" t="s">
        <v>2218</v>
      </c>
      <c r="CD74" s="201" t="s">
        <v>918</v>
      </c>
    </row>
    <row r="75" spans="1:82" ht="128.25">
      <c r="A75" s="3" t="str">
        <f t="shared" si="41"/>
        <v/>
      </c>
      <c r="B75" s="5" t="s">
        <v>2819</v>
      </c>
      <c r="C75" s="3" t="str">
        <f t="shared" si="11"/>
        <v>Ⅰ.顧客対応 (1)　お客さまニーズに合致した提案の実施に向けた募集に関する態勢整備</v>
      </c>
      <c r="D75" s="3" t="str">
        <f t="shared" si="12"/>
        <v>③情報提供義務（比較推奨販売）</v>
      </c>
      <c r="E75" s="3" t="str">
        <f t="shared" si="24"/>
        <v>基本 14</v>
      </c>
      <c r="F75" s="3" t="str">
        <f t="shared" si="25"/>
        <v>14 
14-2-9</v>
      </c>
      <c r="G75" s="11" t="str">
        <f t="shared" si="26"/>
        <v xml:space="preserve">
＿ 
＿＿ 自らが保険会社の委託を受けた者ではない（「所属保険会社とお客さまとの間で中立である｣等）とお客さまが誤認することを防止するための適切な措置を講じること
　・保険会社のために保険契約の締結の代理または媒介を行うという自らの立場について明示することや、自らの立場の表示等を適切に行うための措置を明文化した上で、適切にその実施状況を確認・検証する態勢を構築する等の対応が必要</v>
      </c>
      <c r="H75" s="21" t="str">
        <f t="shared" si="13"/>
        <v>2023: 0
2024: ▼選択</v>
      </c>
      <c r="I75" s="21" t="str">
        <f t="shared" si="14"/>
        <v xml:space="preserve">2023: 0
2024: </v>
      </c>
      <c r="J75" s="21" t="str">
        <f t="shared" si="15"/>
        <v xml:space="preserve">2023: 0
2024: </v>
      </c>
      <c r="K75" s="21" t="str">
        <f t="shared" si="27"/>
        <v>▼選択</v>
      </c>
      <c r="L75" s="21" t="str">
        <f t="shared" si="28"/>
        <v>以下について、詳細説明欄の記載及び証跡資料により確認できた
・募集人が所属保険会社とお客さまとの間で中立であるといったお客さまの誤認を防止する方法は、「○○資料」P○に記載
・適切にその実施状況を確認・検証する態勢を構築していることは、「○○資料」P○を確認
・「○○資料」はイントラネットに掲載され、全従業員が閲覧可能である</v>
      </c>
      <c r="M75" s="464" t="str">
        <f t="shared" si="29"/>
        <v xml:space="preserve">
</v>
      </c>
      <c r="N75" s="3"/>
      <c r="O75" s="19" t="s">
        <v>2219</v>
      </c>
      <c r="P75" s="19" t="s">
        <v>2729</v>
      </c>
      <c r="Q75" s="19" t="s">
        <v>191</v>
      </c>
      <c r="R75" s="19"/>
      <c r="S75" s="19"/>
      <c r="T75" s="159"/>
      <c r="U75" s="160"/>
      <c r="V75" s="19"/>
      <c r="W75" s="161"/>
      <c r="X75" s="19"/>
      <c r="Y75" s="19"/>
      <c r="Z75" s="20"/>
      <c r="AA75" s="264" t="s">
        <v>34</v>
      </c>
      <c r="AB75" s="1109"/>
      <c r="AC75" s="264" t="s">
        <v>1998</v>
      </c>
      <c r="AD75" s="1110"/>
      <c r="AE75" s="264" t="s">
        <v>191</v>
      </c>
      <c r="AF75" s="1110"/>
      <c r="AG75" s="203" t="s">
        <v>36</v>
      </c>
      <c r="AH75" s="1114"/>
      <c r="AI75" s="204">
        <v>14</v>
      </c>
      <c r="AJ75" s="205" t="s">
        <v>218</v>
      </c>
      <c r="AK75" s="212"/>
      <c r="AL75" s="212"/>
      <c r="AM75" s="267" t="s">
        <v>219</v>
      </c>
      <c r="AN75" s="27">
        <f t="shared" si="31"/>
        <v>0</v>
      </c>
      <c r="AO75" s="27">
        <f t="shared" si="32"/>
        <v>0</v>
      </c>
      <c r="AP75" s="191">
        <f t="shared" si="33"/>
        <v>0</v>
      </c>
      <c r="AQ75" s="35">
        <f t="shared" si="34"/>
        <v>0</v>
      </c>
      <c r="AR75" s="43">
        <f t="shared" si="35"/>
        <v>0</v>
      </c>
      <c r="AS75" s="43">
        <f t="shared" si="36"/>
        <v>0</v>
      </c>
      <c r="AT75" s="35">
        <f t="shared" si="37"/>
        <v>0</v>
      </c>
      <c r="AU75" s="43">
        <f t="shared" si="38"/>
        <v>0</v>
      </c>
      <c r="AV75" s="277" t="s">
        <v>33</v>
      </c>
      <c r="AW75" s="278" t="s">
        <v>41</v>
      </c>
      <c r="AX75" s="278" t="s">
        <v>42</v>
      </c>
      <c r="AY75" s="278"/>
      <c r="AZ75" s="433" t="s">
        <v>33</v>
      </c>
      <c r="BA75" s="227" t="s">
        <v>46</v>
      </c>
      <c r="BB75" s="467"/>
      <c r="BC75" s="468"/>
      <c r="BD75" s="176"/>
      <c r="BE75" s="229" t="str">
        <f t="shared" si="40"/>
        <v>▼選択</v>
      </c>
      <c r="BF75" s="230" t="s">
        <v>16</v>
      </c>
      <c r="BG75" s="229" t="s">
        <v>31</v>
      </c>
      <c r="BH75" s="177" t="s">
        <v>6</v>
      </c>
      <c r="BI75" s="177" t="s">
        <v>7</v>
      </c>
      <c r="BJ75" s="229" t="s">
        <v>32</v>
      </c>
      <c r="BK75" s="229"/>
      <c r="BL75" s="181" t="s">
        <v>33</v>
      </c>
      <c r="BM75" s="1032" t="s">
        <v>3270</v>
      </c>
      <c r="BN75" s="172"/>
      <c r="BO75" s="172"/>
      <c r="BP75" s="172"/>
      <c r="BQ75" s="172"/>
      <c r="BR75" s="172"/>
      <c r="BS75" s="243"/>
      <c r="BT75" s="243"/>
      <c r="BU75" s="243"/>
      <c r="BV75" s="182"/>
      <c r="BW75" s="182"/>
      <c r="BX75" s="438"/>
      <c r="BY75" s="75"/>
      <c r="BZ75" s="309" t="s">
        <v>922</v>
      </c>
      <c r="CA75" s="218" t="s">
        <v>884</v>
      </c>
      <c r="CB75" s="219" t="s">
        <v>920</v>
      </c>
      <c r="CC75" s="55" t="s">
        <v>2219</v>
      </c>
      <c r="CD75" s="201" t="s">
        <v>921</v>
      </c>
    </row>
    <row r="76" spans="1:82" ht="110.25">
      <c r="A76" s="3" t="str">
        <f t="shared" si="41"/>
        <v/>
      </c>
      <c r="B76" s="5" t="s">
        <v>2820</v>
      </c>
      <c r="C76" s="3" t="str">
        <f t="shared" ref="C76:C139" si="42">CONCATENATE(AA76," ",AC76)</f>
        <v>Ⅰ.顧客対応 (1)　お客さまニーズに合致した提案の実施に向けた募集に関する態勢整備</v>
      </c>
      <c r="D76" s="3" t="str">
        <f t="shared" ref="D76:D139" si="43">AE76</f>
        <v>③情報提供義務（比較推奨販売）</v>
      </c>
      <c r="E76" s="3" t="str">
        <f t="shared" si="24"/>
        <v>基本 14</v>
      </c>
      <c r="F76" s="3" t="str">
        <f t="shared" si="25"/>
        <v>14 
14-2-10</v>
      </c>
      <c r="G76" s="11" t="str">
        <f t="shared" si="26"/>
        <v xml:space="preserve">
＿ 
＿＿ （｢所属保険会社の間で公平・中立である｣ことを表示する場合）
商品の絞込みや提示・推奨の基準・理由等として、特定の保険会社との資本関係や手数料の水準、その他の事務手続・経営方針等の事情を考慮することがないよう留意すること</v>
      </c>
      <c r="H76" s="21" t="str">
        <f t="shared" ref="H76:H139" si="44">CONCATENATE("2023: ",AQ76,CHAR(10),"2024: ",AZ76)</f>
        <v>2023: 0
2024: ▼選択</v>
      </c>
      <c r="I76" s="21" t="str">
        <f t="shared" ref="I76:I139" si="45">CONCATENATE("2023: ",AR76,CHAR(10),CHAR(10),"2024: ",BB76)</f>
        <v xml:space="preserve">2023: 0
2024: </v>
      </c>
      <c r="J76" s="21" t="str">
        <f t="shared" ref="J76:J139" si="46">CONCATENATE("2023: ",AS76,CHAR(10),CHAR(10),"2024: ",BC76)</f>
        <v xml:space="preserve">2023: 0
2024: </v>
      </c>
      <c r="K76" s="21" t="str">
        <f t="shared" si="27"/>
        <v>▼選択</v>
      </c>
      <c r="L76" s="21" t="str">
        <f t="shared" si="28"/>
        <v>以下について、詳細説明欄の記載及び証跡資料により確認できた
・所属保険会社間で公平・中立であることをお客さまに示す場合、商品の絞込みや提示・推奨の基準・理由として、特定の保険会社との諸事情を考慮せずに商品提示を行うことは、「○○資料」P○に記載
・「○○資料」はイントラネットに掲載され、全従業員が閲覧可能である</v>
      </c>
      <c r="M76" s="464" t="str">
        <f t="shared" si="29"/>
        <v xml:space="preserve">
</v>
      </c>
      <c r="N76" s="3"/>
      <c r="O76" s="19" t="s">
        <v>2220</v>
      </c>
      <c r="P76" s="19" t="s">
        <v>2729</v>
      </c>
      <c r="Q76" s="19" t="s">
        <v>191</v>
      </c>
      <c r="R76" s="19"/>
      <c r="S76" s="19"/>
      <c r="T76" s="159"/>
      <c r="U76" s="160"/>
      <c r="V76" s="19"/>
      <c r="W76" s="161"/>
      <c r="X76" s="19"/>
      <c r="Y76" s="19"/>
      <c r="Z76" s="20"/>
      <c r="AA76" s="264" t="s">
        <v>34</v>
      </c>
      <c r="AB76" s="1109"/>
      <c r="AC76" s="264" t="s">
        <v>1998</v>
      </c>
      <c r="AD76" s="1110"/>
      <c r="AE76" s="264" t="s">
        <v>191</v>
      </c>
      <c r="AF76" s="1110"/>
      <c r="AG76" s="203" t="s">
        <v>36</v>
      </c>
      <c r="AH76" s="1114"/>
      <c r="AI76" s="204">
        <v>14</v>
      </c>
      <c r="AJ76" s="205" t="s">
        <v>220</v>
      </c>
      <c r="AK76" s="212"/>
      <c r="AL76" s="212"/>
      <c r="AM76" s="267" t="s">
        <v>221</v>
      </c>
      <c r="AN76" s="27">
        <f t="shared" si="31"/>
        <v>0</v>
      </c>
      <c r="AO76" s="27">
        <f t="shared" si="32"/>
        <v>0</v>
      </c>
      <c r="AP76" s="191">
        <f t="shared" si="33"/>
        <v>0</v>
      </c>
      <c r="AQ76" s="35">
        <f t="shared" si="34"/>
        <v>0</v>
      </c>
      <c r="AR76" s="43">
        <f t="shared" si="35"/>
        <v>0</v>
      </c>
      <c r="AS76" s="43">
        <f t="shared" si="36"/>
        <v>0</v>
      </c>
      <c r="AT76" s="35">
        <f t="shared" si="37"/>
        <v>0</v>
      </c>
      <c r="AU76" s="43">
        <f t="shared" si="38"/>
        <v>0</v>
      </c>
      <c r="AV76" s="277" t="s">
        <v>33</v>
      </c>
      <c r="AW76" s="278" t="s">
        <v>41</v>
      </c>
      <c r="AX76" s="278" t="s">
        <v>42</v>
      </c>
      <c r="AY76" s="278" t="s">
        <v>195</v>
      </c>
      <c r="AZ76" s="433" t="s">
        <v>33</v>
      </c>
      <c r="BA76" s="217" t="str">
        <f>IF(AZ76&lt;&gt;"3.対象外","条項や該当ページ","「対象外」と申告する理由")</f>
        <v>条項や該当ページ</v>
      </c>
      <c r="BB76" s="467"/>
      <c r="BC76" s="468"/>
      <c r="BD76" s="176"/>
      <c r="BE76" s="229" t="str">
        <f t="shared" si="40"/>
        <v>▼選択</v>
      </c>
      <c r="BF76" s="230" t="s">
        <v>16</v>
      </c>
      <c r="BG76" s="229" t="s">
        <v>31</v>
      </c>
      <c r="BH76" s="177" t="s">
        <v>6</v>
      </c>
      <c r="BI76" s="177" t="s">
        <v>7</v>
      </c>
      <c r="BJ76" s="229" t="s">
        <v>32</v>
      </c>
      <c r="BK76" s="229" t="s">
        <v>897</v>
      </c>
      <c r="BL76" s="181" t="s">
        <v>33</v>
      </c>
      <c r="BM76" s="1032" t="s">
        <v>925</v>
      </c>
      <c r="BN76" s="172"/>
      <c r="BO76" s="172"/>
      <c r="BP76" s="172"/>
      <c r="BQ76" s="172"/>
      <c r="BR76" s="172"/>
      <c r="BS76" s="243"/>
      <c r="BT76" s="243"/>
      <c r="BU76" s="243"/>
      <c r="BV76" s="182"/>
      <c r="BW76" s="182"/>
      <c r="BX76" s="438"/>
      <c r="BY76" s="75"/>
      <c r="BZ76" s="309" t="s">
        <v>925</v>
      </c>
      <c r="CA76" s="218" t="s">
        <v>884</v>
      </c>
      <c r="CB76" s="219" t="s">
        <v>923</v>
      </c>
      <c r="CC76" s="55" t="s">
        <v>2220</v>
      </c>
      <c r="CD76" s="201" t="s">
        <v>924</v>
      </c>
    </row>
    <row r="77" spans="1:82" ht="110.25">
      <c r="A77" s="3" t="str">
        <f t="shared" si="41"/>
        <v/>
      </c>
      <c r="B77" s="5" t="s">
        <v>2821</v>
      </c>
      <c r="C77" s="3" t="str">
        <f t="shared" si="42"/>
        <v>Ⅰ.顧客対応 (1)　お客さまニーズに合致した提案の実施に向けた募集に関する態勢整備</v>
      </c>
      <c r="D77" s="3" t="str">
        <f t="shared" si="43"/>
        <v>③情報提供義務（比較推奨販売）</v>
      </c>
      <c r="E77" s="3" t="str">
        <f t="shared" ref="E77:E139" si="47">CONCATENATE(AG77," ",AI77)</f>
        <v>基本 14</v>
      </c>
      <c r="F77" s="3" t="str">
        <f t="shared" ref="F77:F139" si="48">CONCATENATE(AI77," ",CHAR(10),AJ77)</f>
        <v>14 
14-3</v>
      </c>
      <c r="G77" s="11" t="str">
        <f t="shared" ref="G77:G139" si="49">CONCATENATE(AK77,CHAR(10),"＿ ",AL77,CHAR(10),"＿＿ ",AM77)</f>
        <v xml:space="preserve">
＿ 【比較推奨販売に係る記録等の保存および適切性の確認・検証】
比較推奨販売に係る記録や証跡等の保存等を行い、定期的にその実施状況の適切性の確認・検証を行うこと
＿＿ </v>
      </c>
      <c r="H77" s="21" t="str">
        <f t="shared" si="44"/>
        <v>2023: 0
2024: ▼選択</v>
      </c>
      <c r="I77" s="21" t="str">
        <f t="shared" si="45"/>
        <v xml:space="preserve">2023: 0
2024: </v>
      </c>
      <c r="J77" s="21" t="str">
        <f t="shared" si="46"/>
        <v xml:space="preserve">2023: 0
2024: </v>
      </c>
      <c r="K77" s="21" t="str">
        <f t="shared" ref="K77:K139" si="50">IF(BL77=0," ― ",BL77)</f>
        <v>▼選択</v>
      </c>
      <c r="L77" s="21" t="str">
        <f t="shared" ref="L77:L139" si="51">IF(BL77=0," ― ",BM77)</f>
        <v>以下について、詳細説明欄の記載及び証跡資料により確認できた
・比較推奨販売の実施状況について記録し保存することは、「○○資料」P○に記載
・比較推奨販売の実施状況を確認・検証する方法は、「○○資料」P○に記載
・「○○資料」はイントラネットに掲載され、全従業員が閲覧可能である</v>
      </c>
      <c r="M77" s="464" t="str">
        <f t="shared" ref="M77:M139" si="52">CONCATENATE(BV77,CHAR(10),BW77)</f>
        <v xml:space="preserve">
</v>
      </c>
      <c r="N77" s="3"/>
      <c r="O77" s="19" t="s">
        <v>2221</v>
      </c>
      <c r="P77" s="19" t="s">
        <v>2729</v>
      </c>
      <c r="Q77" s="19" t="s">
        <v>191</v>
      </c>
      <c r="R77" s="19"/>
      <c r="S77" s="19"/>
      <c r="T77" s="159"/>
      <c r="U77" s="160"/>
      <c r="V77" s="19"/>
      <c r="W77" s="161"/>
      <c r="X77" s="19"/>
      <c r="Y77" s="19"/>
      <c r="Z77" s="20"/>
      <c r="AA77" s="264" t="s">
        <v>34</v>
      </c>
      <c r="AB77" s="1109"/>
      <c r="AC77" s="264" t="s">
        <v>1998</v>
      </c>
      <c r="AD77" s="1110"/>
      <c r="AE77" s="202" t="s">
        <v>191</v>
      </c>
      <c r="AF77" s="1110"/>
      <c r="AG77" s="203" t="s">
        <v>36</v>
      </c>
      <c r="AH77" s="1114"/>
      <c r="AI77" s="244">
        <v>14</v>
      </c>
      <c r="AJ77" s="205" t="s">
        <v>222</v>
      </c>
      <c r="AK77" s="212"/>
      <c r="AL77" s="1044" t="s">
        <v>223</v>
      </c>
      <c r="AM77" s="1045"/>
      <c r="AN77" s="27">
        <f t="shared" si="31"/>
        <v>0</v>
      </c>
      <c r="AO77" s="27">
        <f t="shared" si="32"/>
        <v>0</v>
      </c>
      <c r="AP77" s="191">
        <f t="shared" si="33"/>
        <v>0</v>
      </c>
      <c r="AQ77" s="35">
        <f t="shared" si="34"/>
        <v>0</v>
      </c>
      <c r="AR77" s="43">
        <f t="shared" si="35"/>
        <v>0</v>
      </c>
      <c r="AS77" s="43">
        <f t="shared" si="36"/>
        <v>0</v>
      </c>
      <c r="AT77" s="35">
        <f t="shared" si="37"/>
        <v>0</v>
      </c>
      <c r="AU77" s="43">
        <f t="shared" si="38"/>
        <v>0</v>
      </c>
      <c r="AV77" s="235" t="s">
        <v>33</v>
      </c>
      <c r="AW77" s="236" t="s">
        <v>41</v>
      </c>
      <c r="AX77" s="236" t="s">
        <v>42</v>
      </c>
      <c r="AY77" s="236"/>
      <c r="AZ77" s="433" t="s">
        <v>33</v>
      </c>
      <c r="BA77" s="227" t="s">
        <v>46</v>
      </c>
      <c r="BB77" s="467"/>
      <c r="BC77" s="468"/>
      <c r="BD77" s="182"/>
      <c r="BE77" s="182" t="str">
        <f t="shared" si="40"/>
        <v>▼選択</v>
      </c>
      <c r="BF77" s="234" t="s">
        <v>16</v>
      </c>
      <c r="BG77" s="182" t="s">
        <v>31</v>
      </c>
      <c r="BH77" s="177" t="s">
        <v>6</v>
      </c>
      <c r="BI77" s="177" t="s">
        <v>7</v>
      </c>
      <c r="BJ77" s="182" t="s">
        <v>32</v>
      </c>
      <c r="BK77" s="182"/>
      <c r="BL77" s="181" t="s">
        <v>33</v>
      </c>
      <c r="BM77" s="1032" t="s">
        <v>3271</v>
      </c>
      <c r="BN77" s="172"/>
      <c r="BO77" s="172"/>
      <c r="BP77" s="172"/>
      <c r="BQ77" s="172"/>
      <c r="BR77" s="172"/>
      <c r="BS77" s="172"/>
      <c r="BT77" s="172"/>
      <c r="BU77" s="172"/>
      <c r="BV77" s="182"/>
      <c r="BW77" s="182"/>
      <c r="BX77" s="438"/>
      <c r="BY77" s="75"/>
      <c r="BZ77" s="309" t="s">
        <v>928</v>
      </c>
      <c r="CA77" s="218" t="s">
        <v>884</v>
      </c>
      <c r="CB77" s="237" t="s">
        <v>926</v>
      </c>
      <c r="CC77" s="55" t="s">
        <v>2221</v>
      </c>
      <c r="CD77" s="201" t="s">
        <v>927</v>
      </c>
    </row>
    <row r="78" spans="1:82" ht="120" customHeight="1">
      <c r="A78" s="3" t="str">
        <f t="shared" si="41"/>
        <v/>
      </c>
      <c r="B78" s="5" t="s">
        <v>2822</v>
      </c>
      <c r="C78" s="3" t="str">
        <f t="shared" si="42"/>
        <v>Ⅰ.顧客対応 (1)　お客さまニーズに合致した提案の実施に向けた募集に関する態勢整備</v>
      </c>
      <c r="D78" s="3" t="str">
        <f t="shared" si="43"/>
        <v>③情報提供義務（比較推奨販売）</v>
      </c>
      <c r="E78" s="3" t="str">
        <f t="shared" si="47"/>
        <v>基本 15</v>
      </c>
      <c r="F78" s="3" t="str">
        <f t="shared" si="48"/>
        <v xml:space="preserve">15 
</v>
      </c>
      <c r="G78" s="11" t="str">
        <f t="shared" si="49"/>
        <v xml:space="preserve">募集人がお客さまに対し以下の事項を実施しておりその実施状況を記録している
 ・お客さまの意向に沿って商品を選別して提案する場合は、比較可能な同種類の保険商品の概要の明示および商品特性や保険料水準等の客観的な基準・理由の説明
 ・代理店（募集人）側の理由・基準により特定の商品を提案する場合は、合理的な基準・理由の説明
＿ 
＿＿ </v>
      </c>
      <c r="H78" s="21" t="str">
        <f t="shared" si="44"/>
        <v>2023: 0
2024: ▼選択</v>
      </c>
      <c r="I78" s="21" t="str">
        <f t="shared" si="45"/>
        <v xml:space="preserve">2023: 0
2024: </v>
      </c>
      <c r="J78" s="21" t="str">
        <f t="shared" si="46"/>
        <v xml:space="preserve">2023: 0
2024: </v>
      </c>
      <c r="K78" s="21" t="str">
        <f t="shared" si="50"/>
        <v>▼選択</v>
      </c>
      <c r="L78" s="21" t="str">
        <f t="shared" si="51"/>
        <v xml:space="preserve">以下について、詳細説明欄の記載及び証跡資料により確認できた
［比較説明・推奨販売の方針に応じて、該当する判定根拠を選択して入力すること、または両方について入力すること］（［ ］の文言は判定時に削除する）
・お客さまの意向に沿って商品を選別して提案する場合は、比較可能な同種類の保険商品の概要を明示していることおよび商品特性や保険料水準等の客観的な基準・理由を説明していることについて、それらの実施状況が記録されていることは、「○○資料」P○を確認
・代理店（募集人）側の理由・基準により特定の商品を提案する場合は、合理的な基準・理由を説明していることについて、その実施状況が記録されていることは、「○○資料」を確認
</v>
      </c>
      <c r="M78" s="464" t="str">
        <f t="shared" si="52"/>
        <v xml:space="preserve">
</v>
      </c>
      <c r="N78" s="3"/>
      <c r="O78" s="19" t="s">
        <v>2222</v>
      </c>
      <c r="P78" s="19" t="s">
        <v>2729</v>
      </c>
      <c r="Q78" s="19" t="s">
        <v>191</v>
      </c>
      <c r="R78" s="19"/>
      <c r="S78" s="19"/>
      <c r="T78" s="159"/>
      <c r="U78" s="160"/>
      <c r="V78" s="19"/>
      <c r="W78" s="161"/>
      <c r="X78" s="19"/>
      <c r="Y78" s="19"/>
      <c r="Z78" s="20"/>
      <c r="AA78" s="264" t="s">
        <v>34</v>
      </c>
      <c r="AB78" s="1109"/>
      <c r="AC78" s="264" t="s">
        <v>1998</v>
      </c>
      <c r="AD78" s="1110"/>
      <c r="AE78" s="202" t="s">
        <v>191</v>
      </c>
      <c r="AF78" s="1110"/>
      <c r="AG78" s="203" t="s">
        <v>36</v>
      </c>
      <c r="AH78" s="1114"/>
      <c r="AI78" s="189">
        <v>15</v>
      </c>
      <c r="AJ78" s="190" t="s">
        <v>26</v>
      </c>
      <c r="AK78" s="1046" t="s">
        <v>3467</v>
      </c>
      <c r="AL78" s="1047"/>
      <c r="AM78" s="1048"/>
      <c r="AN78" s="27">
        <f t="shared" si="31"/>
        <v>0</v>
      </c>
      <c r="AO78" s="27">
        <f t="shared" si="32"/>
        <v>0</v>
      </c>
      <c r="AP78" s="191">
        <f t="shared" si="33"/>
        <v>0</v>
      </c>
      <c r="AQ78" s="35">
        <f t="shared" si="34"/>
        <v>0</v>
      </c>
      <c r="AR78" s="43">
        <f t="shared" si="35"/>
        <v>0</v>
      </c>
      <c r="AS78" s="43">
        <f t="shared" si="36"/>
        <v>0</v>
      </c>
      <c r="AT78" s="35">
        <f t="shared" si="37"/>
        <v>0</v>
      </c>
      <c r="AU78" s="43">
        <f t="shared" si="38"/>
        <v>0</v>
      </c>
      <c r="AV78" s="246" t="s">
        <v>33</v>
      </c>
      <c r="AW78" s="247" t="s">
        <v>41</v>
      </c>
      <c r="AX78" s="247" t="s">
        <v>42</v>
      </c>
      <c r="AY78" s="247"/>
      <c r="AZ78" s="433" t="s">
        <v>33</v>
      </c>
      <c r="BA78" s="227" t="s">
        <v>224</v>
      </c>
      <c r="BB78" s="467"/>
      <c r="BC78" s="468"/>
      <c r="BD78" s="248" t="str">
        <f t="shared" ref="BD78:BD83" si="53">BL78</f>
        <v>▼選択</v>
      </c>
      <c r="BE78" s="229" t="s">
        <v>33</v>
      </c>
      <c r="BF78" s="230" t="s">
        <v>16</v>
      </c>
      <c r="BG78" s="229" t="s">
        <v>31</v>
      </c>
      <c r="BH78" s="177" t="s">
        <v>6</v>
      </c>
      <c r="BI78" s="177" t="s">
        <v>7</v>
      </c>
      <c r="BJ78" s="229" t="s">
        <v>32</v>
      </c>
      <c r="BK78" s="229"/>
      <c r="BL78" s="181" t="s">
        <v>33</v>
      </c>
      <c r="BM78" s="1032" t="s">
        <v>3468</v>
      </c>
      <c r="BN78" s="172"/>
      <c r="BO78" s="172"/>
      <c r="BP78" s="172"/>
      <c r="BQ78" s="172"/>
      <c r="BR78" s="172"/>
      <c r="BS78" s="172"/>
      <c r="BT78" s="172"/>
      <c r="BU78" s="172"/>
      <c r="BV78" s="182"/>
      <c r="BW78" s="182"/>
      <c r="BX78" s="438"/>
      <c r="BY78" s="75"/>
      <c r="BZ78" s="309" t="s">
        <v>3546</v>
      </c>
      <c r="CA78" s="218" t="s">
        <v>929</v>
      </c>
      <c r="CB78" s="219" t="s">
        <v>930</v>
      </c>
      <c r="CC78" s="55" t="s">
        <v>2222</v>
      </c>
      <c r="CD78" s="201" t="s">
        <v>931</v>
      </c>
    </row>
    <row r="79" spans="1:82" ht="78.75">
      <c r="A79" s="3" t="str">
        <f t="shared" si="41"/>
        <v/>
      </c>
      <c r="B79" s="5" t="s">
        <v>2823</v>
      </c>
      <c r="C79" s="3" t="str">
        <f t="shared" si="42"/>
        <v>Ⅰ.顧客対応 (1)　お客さまニーズに合致した提案の実施に向けた募集に関する態勢整備</v>
      </c>
      <c r="D79" s="3" t="str">
        <f t="shared" si="43"/>
        <v>③情報提供義務（比較推奨販売）</v>
      </c>
      <c r="E79" s="3" t="str">
        <f t="shared" si="47"/>
        <v>基本 16</v>
      </c>
      <c r="F79" s="3" t="str">
        <f t="shared" si="48"/>
        <v xml:space="preserve">16 
</v>
      </c>
      <c r="G79" s="11" t="str">
        <f t="shared" si="49"/>
        <v xml:space="preserve">お客さまあて提案内容とお客さまの意向が合致していることを定期的に確認・検証する態勢（ランダムサンプリング）を整備している
＿ 
＿＿ </v>
      </c>
      <c r="H79" s="21" t="str">
        <f t="shared" si="44"/>
        <v>2023: 0
2024: ▼選択</v>
      </c>
      <c r="I79" s="21" t="str">
        <f t="shared" si="45"/>
        <v xml:space="preserve">2023: 0
2024: </v>
      </c>
      <c r="J79" s="21" t="str">
        <f t="shared" si="46"/>
        <v xml:space="preserve">2023: 0
2024: </v>
      </c>
      <c r="K79" s="21" t="str">
        <f t="shared" si="50"/>
        <v>▼選択</v>
      </c>
      <c r="L79" s="21" t="str">
        <f t="shared" si="51"/>
        <v>以下について、詳細説明欄の記載及び証跡資料により確認できた
・お客さまあて提案内容とお客さまの意向が合致していることを定期的に確認・検証することのルール化は、「○○資料」P○に記載
・お客さまあて提案内容とお客さまの意向が合致していることを定期的に確認・検証していることは、「○○資料」を確認</v>
      </c>
      <c r="M79" s="464" t="str">
        <f t="shared" si="52"/>
        <v xml:space="preserve">
</v>
      </c>
      <c r="N79" s="3"/>
      <c r="O79" s="19" t="s">
        <v>2223</v>
      </c>
      <c r="P79" s="19" t="s">
        <v>2729</v>
      </c>
      <c r="Q79" s="19" t="s">
        <v>191</v>
      </c>
      <c r="R79" s="19"/>
      <c r="S79" s="19"/>
      <c r="T79" s="159"/>
      <c r="U79" s="160"/>
      <c r="V79" s="19"/>
      <c r="W79" s="161"/>
      <c r="X79" s="19"/>
      <c r="Y79" s="19"/>
      <c r="Z79" s="20"/>
      <c r="AA79" s="264" t="s">
        <v>34</v>
      </c>
      <c r="AB79" s="1109"/>
      <c r="AC79" s="264" t="s">
        <v>1998</v>
      </c>
      <c r="AD79" s="1110"/>
      <c r="AE79" s="202" t="s">
        <v>191</v>
      </c>
      <c r="AF79" s="1110"/>
      <c r="AG79" s="203" t="s">
        <v>36</v>
      </c>
      <c r="AH79" s="1114"/>
      <c r="AI79" s="254">
        <v>16</v>
      </c>
      <c r="AJ79" s="190" t="s">
        <v>26</v>
      </c>
      <c r="AK79" s="1046" t="s">
        <v>225</v>
      </c>
      <c r="AL79" s="1047"/>
      <c r="AM79" s="1048"/>
      <c r="AN79" s="27">
        <f t="shared" si="31"/>
        <v>0</v>
      </c>
      <c r="AO79" s="27">
        <f t="shared" si="32"/>
        <v>0</v>
      </c>
      <c r="AP79" s="191">
        <f t="shared" si="33"/>
        <v>0</v>
      </c>
      <c r="AQ79" s="35">
        <f t="shared" si="34"/>
        <v>0</v>
      </c>
      <c r="AR79" s="43">
        <f t="shared" si="35"/>
        <v>0</v>
      </c>
      <c r="AS79" s="43">
        <f t="shared" si="36"/>
        <v>0</v>
      </c>
      <c r="AT79" s="35">
        <f t="shared" si="37"/>
        <v>0</v>
      </c>
      <c r="AU79" s="43">
        <f t="shared" si="38"/>
        <v>0</v>
      </c>
      <c r="AV79" s="246" t="s">
        <v>33</v>
      </c>
      <c r="AW79" s="247" t="s">
        <v>41</v>
      </c>
      <c r="AX79" s="247" t="s">
        <v>42</v>
      </c>
      <c r="AY79" s="247"/>
      <c r="AZ79" s="433" t="s">
        <v>33</v>
      </c>
      <c r="BA79" s="227" t="s">
        <v>226</v>
      </c>
      <c r="BB79" s="467"/>
      <c r="BC79" s="468"/>
      <c r="BD79" s="248" t="str">
        <f t="shared" si="53"/>
        <v>▼選択</v>
      </c>
      <c r="BE79" s="229" t="s">
        <v>33</v>
      </c>
      <c r="BF79" s="230" t="s">
        <v>16</v>
      </c>
      <c r="BG79" s="229" t="s">
        <v>31</v>
      </c>
      <c r="BH79" s="177" t="s">
        <v>6</v>
      </c>
      <c r="BI79" s="177" t="s">
        <v>7</v>
      </c>
      <c r="BJ79" s="229" t="s">
        <v>32</v>
      </c>
      <c r="BK79" s="229"/>
      <c r="BL79" s="181" t="s">
        <v>33</v>
      </c>
      <c r="BM79" s="1032" t="s">
        <v>3272</v>
      </c>
      <c r="BN79" s="172"/>
      <c r="BO79" s="172"/>
      <c r="BP79" s="172"/>
      <c r="BQ79" s="172"/>
      <c r="BR79" s="172"/>
      <c r="BS79" s="172"/>
      <c r="BT79" s="172"/>
      <c r="BU79" s="172"/>
      <c r="BV79" s="182"/>
      <c r="BW79" s="182"/>
      <c r="BX79" s="438"/>
      <c r="BY79" s="75"/>
      <c r="BZ79" s="309" t="s">
        <v>935</v>
      </c>
      <c r="CA79" s="218" t="s">
        <v>932</v>
      </c>
      <c r="CB79" s="219" t="s">
        <v>933</v>
      </c>
      <c r="CC79" s="55" t="s">
        <v>2223</v>
      </c>
      <c r="CD79" s="201" t="s">
        <v>934</v>
      </c>
    </row>
    <row r="80" spans="1:82" ht="78.75">
      <c r="A80" s="3" t="str">
        <f t="shared" si="41"/>
        <v/>
      </c>
      <c r="B80" s="5" t="s">
        <v>2824</v>
      </c>
      <c r="C80" s="3" t="str">
        <f t="shared" si="42"/>
        <v>Ⅰ.顧客対応 (1)　お客さまニーズに合致した提案の実施に向けた募集に関する態勢整備</v>
      </c>
      <c r="D80" s="3" t="str">
        <f t="shared" si="43"/>
        <v>③情報提供義務（比較推奨販売）</v>
      </c>
      <c r="E80" s="3" t="str">
        <f t="shared" si="47"/>
        <v>基本 17</v>
      </c>
      <c r="F80" s="3" t="str">
        <f t="shared" si="48"/>
        <v xml:space="preserve">17 
</v>
      </c>
      <c r="G80" s="11" t="str">
        <f t="shared" si="49"/>
        <v xml:space="preserve">比較推奨販売に関し、実施すべき事項（No.14～15の内容）を募集人に徹底（年１回以上の研修実施等）している
＿ 
＿＿ </v>
      </c>
      <c r="H80" s="21" t="str">
        <f t="shared" si="44"/>
        <v>2023: 0
2024: ▼選択</v>
      </c>
      <c r="I80" s="21" t="str">
        <f t="shared" si="45"/>
        <v xml:space="preserve">2023: 0
2024: </v>
      </c>
      <c r="J80" s="21" t="str">
        <f t="shared" si="46"/>
        <v xml:space="preserve">2023: 0
2024: </v>
      </c>
      <c r="K80" s="21" t="str">
        <f t="shared" si="50"/>
        <v>▼選択</v>
      </c>
      <c r="L80" s="21" t="str">
        <f t="shared" si="51"/>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80" s="464" t="str">
        <f t="shared" si="52"/>
        <v xml:space="preserve">
</v>
      </c>
      <c r="N80" s="3"/>
      <c r="O80" s="19" t="s">
        <v>2224</v>
      </c>
      <c r="P80" s="19" t="s">
        <v>2729</v>
      </c>
      <c r="Q80" s="19" t="s">
        <v>191</v>
      </c>
      <c r="R80" s="19"/>
      <c r="S80" s="19"/>
      <c r="T80" s="159"/>
      <c r="U80" s="160"/>
      <c r="V80" s="19"/>
      <c r="W80" s="161"/>
      <c r="X80" s="19"/>
      <c r="Y80" s="19"/>
      <c r="Z80" s="20"/>
      <c r="AA80" s="279" t="s">
        <v>34</v>
      </c>
      <c r="AB80" s="1071"/>
      <c r="AC80" s="279" t="s">
        <v>1998</v>
      </c>
      <c r="AD80" s="1111"/>
      <c r="AE80" s="250" t="s">
        <v>191</v>
      </c>
      <c r="AF80" s="1111"/>
      <c r="AG80" s="251" t="s">
        <v>36</v>
      </c>
      <c r="AH80" s="1115"/>
      <c r="AI80" s="254">
        <v>17</v>
      </c>
      <c r="AJ80" s="252" t="s">
        <v>26</v>
      </c>
      <c r="AK80" s="1077" t="s">
        <v>227</v>
      </c>
      <c r="AL80" s="1047"/>
      <c r="AM80" s="1048"/>
      <c r="AN80" s="27">
        <f t="shared" si="31"/>
        <v>0</v>
      </c>
      <c r="AO80" s="27">
        <f t="shared" si="32"/>
        <v>0</v>
      </c>
      <c r="AP80" s="191">
        <f t="shared" si="33"/>
        <v>0</v>
      </c>
      <c r="AQ80" s="35">
        <f t="shared" si="34"/>
        <v>0</v>
      </c>
      <c r="AR80" s="43">
        <f t="shared" si="35"/>
        <v>0</v>
      </c>
      <c r="AS80" s="43">
        <f t="shared" si="36"/>
        <v>0</v>
      </c>
      <c r="AT80" s="35">
        <f t="shared" si="37"/>
        <v>0</v>
      </c>
      <c r="AU80" s="43">
        <f t="shared" si="38"/>
        <v>0</v>
      </c>
      <c r="AV80" s="246" t="s">
        <v>33</v>
      </c>
      <c r="AW80" s="247" t="s">
        <v>41</v>
      </c>
      <c r="AX80" s="247" t="s">
        <v>42</v>
      </c>
      <c r="AY80" s="247"/>
      <c r="AZ80" s="433" t="s">
        <v>33</v>
      </c>
      <c r="BA80" s="227" t="s">
        <v>128</v>
      </c>
      <c r="BB80" s="467"/>
      <c r="BC80" s="468"/>
      <c r="BD80" s="248" t="str">
        <f t="shared" si="53"/>
        <v>▼選択</v>
      </c>
      <c r="BE80" s="229" t="s">
        <v>33</v>
      </c>
      <c r="BF80" s="230" t="s">
        <v>16</v>
      </c>
      <c r="BG80" s="229" t="s">
        <v>31</v>
      </c>
      <c r="BH80" s="177" t="s">
        <v>6</v>
      </c>
      <c r="BI80" s="177" t="s">
        <v>7</v>
      </c>
      <c r="BJ80" s="229" t="s">
        <v>32</v>
      </c>
      <c r="BK80" s="229"/>
      <c r="BL80" s="181" t="s">
        <v>33</v>
      </c>
      <c r="BM80" s="1032" t="s">
        <v>3268</v>
      </c>
      <c r="BN80" s="172"/>
      <c r="BO80" s="172"/>
      <c r="BP80" s="172"/>
      <c r="BQ80" s="172"/>
      <c r="BR80" s="172"/>
      <c r="BS80" s="172"/>
      <c r="BT80" s="172"/>
      <c r="BU80" s="172"/>
      <c r="BV80" s="182"/>
      <c r="BW80" s="182"/>
      <c r="BX80" s="438"/>
      <c r="BY80" s="75"/>
      <c r="BZ80" s="309" t="s">
        <v>876</v>
      </c>
      <c r="CA80" s="218" t="s">
        <v>936</v>
      </c>
      <c r="CB80" s="219" t="s">
        <v>937</v>
      </c>
      <c r="CC80" s="55" t="s">
        <v>2224</v>
      </c>
      <c r="CD80" s="201" t="s">
        <v>938</v>
      </c>
    </row>
    <row r="81" spans="1:82" ht="75.599999999999994" customHeight="1">
      <c r="A81" s="3" t="str">
        <f t="shared" si="41"/>
        <v/>
      </c>
      <c r="B81" s="5" t="s">
        <v>2825</v>
      </c>
      <c r="C81" s="3" t="str">
        <f t="shared" si="42"/>
        <v>Ⅰ.顧客対応 (1)　お客さまニーズに合致した提案の実施に向けた募集に関する態勢整備</v>
      </c>
      <c r="D81" s="3" t="str">
        <f t="shared" si="43"/>
        <v>③情報提供義務（比較推奨販売）</v>
      </c>
      <c r="E81" s="3" t="str">
        <f t="shared" si="47"/>
        <v>応用 18</v>
      </c>
      <c r="F81" s="3" t="str">
        <f t="shared" si="48"/>
        <v xml:space="preserve">18 
</v>
      </c>
      <c r="G81" s="11" t="str">
        <f t="shared" si="49"/>
        <v xml:space="preserve">お客さまあて提案内容とお客さまの意向が合致していることを全件確認・検証する態勢を整備している
＿ 
＿＿ </v>
      </c>
      <c r="H81" s="21" t="str">
        <f t="shared" si="44"/>
        <v>2023: 0
2024: ▼選択</v>
      </c>
      <c r="I81" s="21" t="str">
        <f t="shared" si="45"/>
        <v xml:space="preserve">2023: 0
2024: </v>
      </c>
      <c r="J81" s="21" t="str">
        <f t="shared" si="46"/>
        <v xml:space="preserve">2023: 0
2024: </v>
      </c>
      <c r="K81" s="21" t="str">
        <f t="shared" si="50"/>
        <v>▼選択</v>
      </c>
      <c r="L81" s="21" t="str">
        <f t="shared" si="51"/>
        <v>以下について、詳細説明欄の記載及び証跡資料により確認できた
・お客さまあて提案内容とお客さまの意向が合致していることを全件確認・検証することは、「○○資料」P○に記載
・お客さまあて提案内容とお客さまの意向が合致していることを募集人以外の担当部門・担当者が全件確認・検証していることは、「○○資料」P○を確認
・No.16の設問が達成</v>
      </c>
      <c r="M81" s="464" t="str">
        <f t="shared" si="52"/>
        <v xml:space="preserve">
</v>
      </c>
      <c r="N81" s="3"/>
      <c r="O81" s="19" t="s">
        <v>2225</v>
      </c>
      <c r="P81" s="19" t="s">
        <v>2729</v>
      </c>
      <c r="Q81" s="19" t="s">
        <v>191</v>
      </c>
      <c r="R81" s="19"/>
      <c r="S81" s="19"/>
      <c r="T81" s="159"/>
      <c r="U81" s="160"/>
      <c r="V81" s="19"/>
      <c r="W81" s="161"/>
      <c r="X81" s="19"/>
      <c r="Y81" s="19"/>
      <c r="Z81" s="20"/>
      <c r="AA81" s="261" t="s">
        <v>1996</v>
      </c>
      <c r="AB81" s="1049" t="s">
        <v>21</v>
      </c>
      <c r="AC81" s="275" t="s">
        <v>1998</v>
      </c>
      <c r="AD81" s="1060" t="s">
        <v>22</v>
      </c>
      <c r="AE81" s="261" t="s">
        <v>1971</v>
      </c>
      <c r="AF81" s="1060" t="s">
        <v>189</v>
      </c>
      <c r="AG81" s="253" t="s">
        <v>140</v>
      </c>
      <c r="AH81" s="1064" t="s">
        <v>228</v>
      </c>
      <c r="AI81" s="254">
        <v>18</v>
      </c>
      <c r="AJ81" s="190" t="s">
        <v>26</v>
      </c>
      <c r="AK81" s="1046" t="s">
        <v>229</v>
      </c>
      <c r="AL81" s="1047"/>
      <c r="AM81" s="1048"/>
      <c r="AN81" s="27">
        <f t="shared" si="31"/>
        <v>0</v>
      </c>
      <c r="AO81" s="27">
        <f t="shared" si="32"/>
        <v>0</v>
      </c>
      <c r="AP81" s="191">
        <f t="shared" si="33"/>
        <v>0</v>
      </c>
      <c r="AQ81" s="35">
        <f t="shared" si="34"/>
        <v>0</v>
      </c>
      <c r="AR81" s="43">
        <f t="shared" si="35"/>
        <v>0</v>
      </c>
      <c r="AS81" s="43">
        <f t="shared" si="36"/>
        <v>0</v>
      </c>
      <c r="AT81" s="35">
        <f t="shared" si="37"/>
        <v>0</v>
      </c>
      <c r="AU81" s="43">
        <f t="shared" si="38"/>
        <v>0</v>
      </c>
      <c r="AV81" s="246" t="s">
        <v>33</v>
      </c>
      <c r="AW81" s="247" t="s">
        <v>41</v>
      </c>
      <c r="AX81" s="247" t="s">
        <v>42</v>
      </c>
      <c r="AY81" s="247"/>
      <c r="AZ81" s="433" t="s">
        <v>33</v>
      </c>
      <c r="BA81" s="227" t="s">
        <v>226</v>
      </c>
      <c r="BB81" s="467"/>
      <c r="BC81" s="468"/>
      <c r="BD81" s="255" t="str">
        <f t="shared" si="53"/>
        <v>▼選択</v>
      </c>
      <c r="BE81" s="229" t="s">
        <v>33</v>
      </c>
      <c r="BF81" s="230" t="s">
        <v>16</v>
      </c>
      <c r="BG81" s="229" t="s">
        <v>31</v>
      </c>
      <c r="BH81" s="177" t="s">
        <v>6</v>
      </c>
      <c r="BI81" s="177" t="s">
        <v>7</v>
      </c>
      <c r="BJ81" s="229" t="s">
        <v>32</v>
      </c>
      <c r="BK81" s="229"/>
      <c r="BL81" s="181" t="s">
        <v>33</v>
      </c>
      <c r="BM81" s="1032" t="s">
        <v>3273</v>
      </c>
      <c r="BN81" s="172"/>
      <c r="BO81" s="172"/>
      <c r="BP81" s="172"/>
      <c r="BQ81" s="172"/>
      <c r="BR81" s="172"/>
      <c r="BS81" s="172"/>
      <c r="BT81" s="172"/>
      <c r="BU81" s="172"/>
      <c r="BV81" s="182"/>
      <c r="BW81" s="182"/>
      <c r="BX81" s="438"/>
      <c r="BY81" s="75"/>
      <c r="BZ81" s="309" t="s">
        <v>942</v>
      </c>
      <c r="CA81" s="218" t="s">
        <v>939</v>
      </c>
      <c r="CB81" s="219" t="s">
        <v>940</v>
      </c>
      <c r="CC81" s="55" t="s">
        <v>2225</v>
      </c>
      <c r="CD81" s="201" t="s">
        <v>941</v>
      </c>
    </row>
    <row r="82" spans="1:82" ht="63">
      <c r="A82" s="3" t="str">
        <f t="shared" si="41"/>
        <v/>
      </c>
      <c r="B82" s="5" t="s">
        <v>2826</v>
      </c>
      <c r="C82" s="3" t="str">
        <f t="shared" si="42"/>
        <v>Ⅰ.顧客対応 (1)　お客さまニーズに合致した提案の実施に向けた募集に関する態勢整備</v>
      </c>
      <c r="D82" s="3" t="str">
        <f t="shared" si="43"/>
        <v>③情報提供義務（比較推奨販売）</v>
      </c>
      <c r="E82" s="3" t="str">
        <f t="shared" si="47"/>
        <v>応用 19</v>
      </c>
      <c r="F82" s="3" t="str">
        <f t="shared" si="48"/>
        <v xml:space="preserve">19 
</v>
      </c>
      <c r="G82" s="11" t="str">
        <f t="shared" si="49"/>
        <v xml:space="preserve">自社以外の第三者による監査（覆面調査等を含む）を行い、お客さまの意向に沿った適切な提案ができていることを確認している
＿ 
＿＿ </v>
      </c>
      <c r="H82" s="21" t="str">
        <f t="shared" si="44"/>
        <v>2023: 0
2024: ▼選択</v>
      </c>
      <c r="I82" s="21" t="str">
        <f t="shared" si="45"/>
        <v xml:space="preserve">2023: 0
2024: </v>
      </c>
      <c r="J82" s="21" t="str">
        <f t="shared" si="46"/>
        <v xml:space="preserve">2023: 0
2024: </v>
      </c>
      <c r="K82" s="21" t="str">
        <f t="shared" si="50"/>
        <v>▼選択</v>
      </c>
      <c r="L82" s="21" t="str">
        <f t="shared" si="51"/>
        <v>以下について、詳細説明欄の記載及び証跡資料「○○資料」P○により確認できた
・自社以外の第三者による監査を行い、お客さまの意向に沿った適切な提案ができていることの確認していること</v>
      </c>
      <c r="M82" s="464" t="str">
        <f t="shared" si="52"/>
        <v xml:space="preserve">
</v>
      </c>
      <c r="N82" s="3"/>
      <c r="O82" s="19" t="s">
        <v>2226</v>
      </c>
      <c r="P82" s="19" t="s">
        <v>2729</v>
      </c>
      <c r="Q82" s="19" t="s">
        <v>191</v>
      </c>
      <c r="R82" s="19"/>
      <c r="S82" s="19"/>
      <c r="T82" s="159"/>
      <c r="U82" s="160"/>
      <c r="V82" s="19"/>
      <c r="W82" s="161"/>
      <c r="X82" s="19"/>
      <c r="Y82" s="19"/>
      <c r="Z82" s="20"/>
      <c r="AA82" s="264" t="s">
        <v>34</v>
      </c>
      <c r="AB82" s="1109"/>
      <c r="AC82" s="264" t="s">
        <v>1998</v>
      </c>
      <c r="AD82" s="1110"/>
      <c r="AE82" s="202" t="s">
        <v>191</v>
      </c>
      <c r="AF82" s="1110"/>
      <c r="AG82" s="256" t="s">
        <v>140</v>
      </c>
      <c r="AH82" s="1065"/>
      <c r="AI82" s="254">
        <v>19</v>
      </c>
      <c r="AJ82" s="190" t="s">
        <v>26</v>
      </c>
      <c r="AK82" s="1046" t="s">
        <v>230</v>
      </c>
      <c r="AL82" s="1047"/>
      <c r="AM82" s="1048"/>
      <c r="AN82" s="27">
        <f t="shared" si="31"/>
        <v>0</v>
      </c>
      <c r="AO82" s="27">
        <f t="shared" si="32"/>
        <v>0</v>
      </c>
      <c r="AP82" s="191">
        <f t="shared" si="33"/>
        <v>0</v>
      </c>
      <c r="AQ82" s="35">
        <f t="shared" si="34"/>
        <v>0</v>
      </c>
      <c r="AR82" s="43">
        <f t="shared" si="35"/>
        <v>0</v>
      </c>
      <c r="AS82" s="43">
        <f t="shared" si="36"/>
        <v>0</v>
      </c>
      <c r="AT82" s="35">
        <f t="shared" si="37"/>
        <v>0</v>
      </c>
      <c r="AU82" s="43">
        <f t="shared" si="38"/>
        <v>0</v>
      </c>
      <c r="AV82" s="246" t="s">
        <v>33</v>
      </c>
      <c r="AW82" s="247" t="s">
        <v>41</v>
      </c>
      <c r="AX82" s="247" t="s">
        <v>42</v>
      </c>
      <c r="AY82" s="247"/>
      <c r="AZ82" s="433" t="s">
        <v>33</v>
      </c>
      <c r="BA82" s="227" t="s">
        <v>231</v>
      </c>
      <c r="BB82" s="467"/>
      <c r="BC82" s="468"/>
      <c r="BD82" s="255" t="str">
        <f t="shared" si="53"/>
        <v>▼選択</v>
      </c>
      <c r="BE82" s="229" t="s">
        <v>33</v>
      </c>
      <c r="BF82" s="230" t="s">
        <v>16</v>
      </c>
      <c r="BG82" s="229" t="s">
        <v>31</v>
      </c>
      <c r="BH82" s="177" t="s">
        <v>6</v>
      </c>
      <c r="BI82" s="177" t="s">
        <v>7</v>
      </c>
      <c r="BJ82" s="229" t="s">
        <v>32</v>
      </c>
      <c r="BK82" s="229"/>
      <c r="BL82" s="181" t="s">
        <v>33</v>
      </c>
      <c r="BM82" s="1032" t="s">
        <v>3274</v>
      </c>
      <c r="BN82" s="172"/>
      <c r="BO82" s="172"/>
      <c r="BP82" s="172"/>
      <c r="BQ82" s="172"/>
      <c r="BR82" s="172"/>
      <c r="BS82" s="172"/>
      <c r="BT82" s="172"/>
      <c r="BU82" s="172"/>
      <c r="BV82" s="182"/>
      <c r="BW82" s="182"/>
      <c r="BX82" s="438"/>
      <c r="BY82" s="75"/>
      <c r="BZ82" s="309" t="s">
        <v>2022</v>
      </c>
      <c r="CA82" s="218" t="s">
        <v>943</v>
      </c>
      <c r="CB82" s="219" t="s">
        <v>944</v>
      </c>
      <c r="CC82" s="55" t="s">
        <v>2226</v>
      </c>
      <c r="CD82" s="201" t="s">
        <v>945</v>
      </c>
    </row>
    <row r="83" spans="1:82" ht="78.75">
      <c r="A83" s="3" t="str">
        <f t="shared" si="41"/>
        <v/>
      </c>
      <c r="B83" s="5" t="s">
        <v>2827</v>
      </c>
      <c r="C83" s="3" t="str">
        <f t="shared" si="42"/>
        <v>Ⅰ.顧客対応 (1)　お客さまニーズに合致した提案の実施に向けた募集に関する態勢整備</v>
      </c>
      <c r="D83" s="3" t="str">
        <f t="shared" si="43"/>
        <v>③情報提供義務（比較推奨販売）</v>
      </c>
      <c r="E83" s="3" t="str">
        <f t="shared" si="47"/>
        <v>応用 20</v>
      </c>
      <c r="F83" s="3" t="str">
        <f t="shared" si="48"/>
        <v xml:space="preserve">20 
</v>
      </c>
      <c r="G83" s="11" t="str">
        <f t="shared" si="49"/>
        <v xml:space="preserve">No.16またはNo.18の検証を行う主体が営業部門からの独立性を確保した担当部門・担当者である
＿ 
＿＿ </v>
      </c>
      <c r="H83" s="21" t="str">
        <f t="shared" si="44"/>
        <v>2023: 0
2024: ▼選択</v>
      </c>
      <c r="I83" s="21" t="str">
        <f t="shared" si="45"/>
        <v xml:space="preserve">2023: 0
2024: </v>
      </c>
      <c r="J83" s="21" t="str">
        <f t="shared" si="46"/>
        <v xml:space="preserve">2023: 0
2024: </v>
      </c>
      <c r="K83" s="21" t="str">
        <f t="shared" si="50"/>
        <v>▼選択</v>
      </c>
      <c r="L83" s="21" t="str">
        <f t="shared" si="51"/>
        <v>以下について、詳細説明欄の記載及び証跡資料により確認できた
・お客さまあて提案内容とお客さまの意向が合致しているか、営業部門からの独立性を確保した担当部門・担当者が確認していることは、「○○資料」P○を確認
・No.16またはNo.18の設問が達成</v>
      </c>
      <c r="M83" s="464" t="str">
        <f t="shared" si="52"/>
        <v xml:space="preserve">
</v>
      </c>
      <c r="N83" s="3"/>
      <c r="O83" s="19" t="s">
        <v>2227</v>
      </c>
      <c r="P83" s="19" t="s">
        <v>2729</v>
      </c>
      <c r="Q83" s="19" t="s">
        <v>191</v>
      </c>
      <c r="R83" s="19"/>
      <c r="S83" s="19"/>
      <c r="T83" s="159"/>
      <c r="U83" s="160"/>
      <c r="V83" s="19"/>
      <c r="W83" s="161"/>
      <c r="X83" s="19"/>
      <c r="Y83" s="19"/>
      <c r="Z83" s="20"/>
      <c r="AA83" s="264" t="s">
        <v>34</v>
      </c>
      <c r="AB83" s="1109"/>
      <c r="AC83" s="264" t="s">
        <v>1998</v>
      </c>
      <c r="AD83" s="1110"/>
      <c r="AE83" s="202" t="s">
        <v>191</v>
      </c>
      <c r="AF83" s="1110"/>
      <c r="AG83" s="256" t="s">
        <v>140</v>
      </c>
      <c r="AH83" s="1065"/>
      <c r="AI83" s="254">
        <v>20</v>
      </c>
      <c r="AJ83" s="190" t="s">
        <v>26</v>
      </c>
      <c r="AK83" s="1106" t="s">
        <v>232</v>
      </c>
      <c r="AL83" s="1107"/>
      <c r="AM83" s="1108"/>
      <c r="AN83" s="31">
        <f t="shared" si="31"/>
        <v>0</v>
      </c>
      <c r="AO83" s="31">
        <f t="shared" si="32"/>
        <v>0</v>
      </c>
      <c r="AP83" s="182">
        <f t="shared" si="33"/>
        <v>0</v>
      </c>
      <c r="AQ83" s="38">
        <f t="shared" si="34"/>
        <v>0</v>
      </c>
      <c r="AR83" s="46">
        <f t="shared" si="35"/>
        <v>0</v>
      </c>
      <c r="AS83" s="46">
        <f t="shared" si="36"/>
        <v>0</v>
      </c>
      <c r="AT83" s="38">
        <f t="shared" si="37"/>
        <v>0</v>
      </c>
      <c r="AU83" s="46">
        <f t="shared" si="38"/>
        <v>0</v>
      </c>
      <c r="AV83" s="246" t="s">
        <v>33</v>
      </c>
      <c r="AW83" s="247" t="s">
        <v>41</v>
      </c>
      <c r="AX83" s="247" t="s">
        <v>42</v>
      </c>
      <c r="AY83" s="247"/>
      <c r="AZ83" s="433" t="s">
        <v>33</v>
      </c>
      <c r="BA83" s="227" t="s">
        <v>144</v>
      </c>
      <c r="BB83" s="467"/>
      <c r="BC83" s="468"/>
      <c r="BD83" s="255" t="str">
        <f t="shared" si="53"/>
        <v>▼選択</v>
      </c>
      <c r="BE83" s="229" t="s">
        <v>33</v>
      </c>
      <c r="BF83" s="230" t="s">
        <v>16</v>
      </c>
      <c r="BG83" s="229" t="s">
        <v>31</v>
      </c>
      <c r="BH83" s="177" t="s">
        <v>6</v>
      </c>
      <c r="BI83" s="177" t="s">
        <v>7</v>
      </c>
      <c r="BJ83" s="229" t="s">
        <v>32</v>
      </c>
      <c r="BK83" s="229"/>
      <c r="BL83" s="181" t="s">
        <v>33</v>
      </c>
      <c r="BM83" s="1032" t="s">
        <v>3275</v>
      </c>
      <c r="BN83" s="172"/>
      <c r="BO83" s="172"/>
      <c r="BP83" s="172"/>
      <c r="BQ83" s="172"/>
      <c r="BR83" s="172"/>
      <c r="BS83" s="172"/>
      <c r="BT83" s="172"/>
      <c r="BU83" s="172"/>
      <c r="BV83" s="182"/>
      <c r="BW83" s="182"/>
      <c r="BX83" s="438"/>
      <c r="BY83" s="75"/>
      <c r="BZ83" s="309" t="s">
        <v>949</v>
      </c>
      <c r="CA83" s="218" t="s">
        <v>946</v>
      </c>
      <c r="CB83" s="219" t="s">
        <v>947</v>
      </c>
      <c r="CC83" s="55" t="s">
        <v>2227</v>
      </c>
      <c r="CD83" s="201" t="s">
        <v>948</v>
      </c>
    </row>
    <row r="84" spans="1:82" ht="85.5">
      <c r="A84" s="3" t="str">
        <f t="shared" si="41"/>
        <v/>
      </c>
      <c r="B84" s="5" t="s">
        <v>2828</v>
      </c>
      <c r="C84" s="3" t="str">
        <f t="shared" si="42"/>
        <v>Ⅰ.顧客対応 (1)　お客さまニーズに合致した提案の実施に向けた募集に関する態勢整備</v>
      </c>
      <c r="D84" s="3" t="str">
        <f t="shared" si="43"/>
        <v>③情報提供義務（比較推奨販売）</v>
      </c>
      <c r="E84" s="3" t="str">
        <f t="shared" si="47"/>
        <v>応用 ③EX</v>
      </c>
      <c r="F84" s="3" t="str">
        <f t="shared" si="48"/>
        <v xml:space="preserve">③EX 
</v>
      </c>
      <c r="G84" s="11" t="str">
        <f t="shared" si="49"/>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84" s="21" t="str">
        <f t="shared" si="44"/>
        <v>2023: 0
2024: ▼選択</v>
      </c>
      <c r="I84" s="21" t="str">
        <f t="shared" si="45"/>
        <v xml:space="preserve">2023: 0
2024: </v>
      </c>
      <c r="J84" s="21" t="str">
        <f t="shared" si="46"/>
        <v xml:space="preserve">2023: 0
2024: </v>
      </c>
      <c r="K84" s="21" t="str">
        <f t="shared" si="50"/>
        <v>▼選択</v>
      </c>
      <c r="L84" s="21" t="str">
        <f t="shared" si="51"/>
        <v>③情報提供義務（比較推奨販売） に関する貴社取組み［お客さまへアピールしたい取組み／募集人等従業者に好評な取組み］として認識しました。（［ ］内は判定時に不要文言を削除する）</v>
      </c>
      <c r="M84" s="464" t="str">
        <f t="shared" si="52"/>
        <v xml:space="preserve">
</v>
      </c>
      <c r="N84" s="3"/>
      <c r="O84" s="19" t="s">
        <v>2228</v>
      </c>
      <c r="P84" s="19" t="s">
        <v>2729</v>
      </c>
      <c r="Q84" s="19" t="s">
        <v>191</v>
      </c>
      <c r="R84" s="19"/>
      <c r="S84" s="19"/>
      <c r="T84" s="159"/>
      <c r="U84" s="160"/>
      <c r="V84" s="19"/>
      <c r="W84" s="161"/>
      <c r="X84" s="19"/>
      <c r="Y84" s="19"/>
      <c r="Z84" s="20"/>
      <c r="AA84" s="250" t="s">
        <v>34</v>
      </c>
      <c r="AB84" s="1071"/>
      <c r="AC84" s="250" t="s">
        <v>1998</v>
      </c>
      <c r="AD84" s="1111"/>
      <c r="AE84" s="250" t="s">
        <v>191</v>
      </c>
      <c r="AF84" s="1111"/>
      <c r="AG84" s="257" t="s">
        <v>140</v>
      </c>
      <c r="AH84" s="1066"/>
      <c r="AI84" s="258" t="s">
        <v>233</v>
      </c>
      <c r="AJ84" s="252"/>
      <c r="AK84" s="1069" t="s">
        <v>2017</v>
      </c>
      <c r="AL84" s="1042"/>
      <c r="AM84" s="1070"/>
      <c r="AN84" s="30">
        <f t="shared" si="31"/>
        <v>0</v>
      </c>
      <c r="AO84" s="30">
        <f t="shared" si="32"/>
        <v>0</v>
      </c>
      <c r="AP84" s="259">
        <f t="shared" si="33"/>
        <v>0</v>
      </c>
      <c r="AQ84" s="35">
        <f t="shared" si="34"/>
        <v>0</v>
      </c>
      <c r="AR84" s="43">
        <f t="shared" si="35"/>
        <v>0</v>
      </c>
      <c r="AS84" s="43">
        <f t="shared" si="36"/>
        <v>0</v>
      </c>
      <c r="AT84" s="35">
        <f t="shared" si="37"/>
        <v>0</v>
      </c>
      <c r="AU84" s="43">
        <f t="shared" si="38"/>
        <v>0</v>
      </c>
      <c r="AV84" s="246" t="s">
        <v>33</v>
      </c>
      <c r="AW84" s="247" t="s">
        <v>41</v>
      </c>
      <c r="AX84" s="452" t="s">
        <v>877</v>
      </c>
      <c r="AY84" s="247"/>
      <c r="AZ84" s="433" t="s">
        <v>33</v>
      </c>
      <c r="BA84" s="260" t="s">
        <v>147</v>
      </c>
      <c r="BB84" s="467"/>
      <c r="BC84" s="468"/>
      <c r="BD84" s="182"/>
      <c r="BE84" s="182" t="str">
        <f>IF(AND(AL84=AV84,AV84="○",AZ84="1.はい"),"○","▼選択")</f>
        <v>▼選択</v>
      </c>
      <c r="BF84" s="234" t="s">
        <v>16</v>
      </c>
      <c r="BG84" s="182" t="s">
        <v>31</v>
      </c>
      <c r="BH84" s="177" t="s">
        <v>6</v>
      </c>
      <c r="BI84" s="177" t="s">
        <v>7</v>
      </c>
      <c r="BJ84" s="182" t="s">
        <v>32</v>
      </c>
      <c r="BK84" s="182"/>
      <c r="BL84" s="181" t="s">
        <v>33</v>
      </c>
      <c r="BM84" s="1032" t="s">
        <v>3276</v>
      </c>
      <c r="BN84" s="172"/>
      <c r="BO84" s="172"/>
      <c r="BP84" s="172"/>
      <c r="BQ84" s="172"/>
      <c r="BR84" s="172"/>
      <c r="BS84" s="172"/>
      <c r="BT84" s="172"/>
      <c r="BU84" s="172"/>
      <c r="BV84" s="182"/>
      <c r="BW84" s="182"/>
      <c r="BX84" s="438"/>
      <c r="BY84" s="75"/>
      <c r="BZ84" s="309" t="s">
        <v>2023</v>
      </c>
      <c r="CA84" s="183" t="s">
        <v>950</v>
      </c>
      <c r="CB84" s="219" t="s">
        <v>951</v>
      </c>
      <c r="CC84" s="55" t="s">
        <v>2228</v>
      </c>
      <c r="CD84" s="201" t="s">
        <v>952</v>
      </c>
    </row>
    <row r="85" spans="1:82" ht="57">
      <c r="A85" s="3" t="str">
        <f t="shared" si="41"/>
        <v/>
      </c>
      <c r="B85" s="5" t="s">
        <v>2829</v>
      </c>
      <c r="C85" s="3" t="str">
        <f t="shared" si="42"/>
        <v>Ⅰ.顧客対応 (1)　お客さまニーズに合致した提案の実施に向けた募集に関する態勢整備</v>
      </c>
      <c r="D85" s="3" t="str">
        <f t="shared" si="43"/>
        <v>④募集時の禁止行為・著しく不適当な行為</v>
      </c>
      <c r="E85" s="3" t="str">
        <f t="shared" si="47"/>
        <v>基本 21</v>
      </c>
      <c r="F85" s="3" t="str">
        <f t="shared" si="48"/>
        <v xml:space="preserve">21 
</v>
      </c>
      <c r="G85" s="11" t="str">
        <f t="shared" si="49"/>
        <v xml:space="preserve">以下の事項が明文化され従業員がいつでも閲覧可能な状態になっている
※全て「1.はい」であれば達成
＿ 
＿＿ </v>
      </c>
      <c r="H85" s="21" t="str">
        <f t="shared" si="44"/>
        <v>2023: 0
2024: －</v>
      </c>
      <c r="I85" s="21" t="str">
        <f t="shared" si="45"/>
        <v xml:space="preserve">2023: 0
2024: </v>
      </c>
      <c r="J85" s="21" t="str">
        <f t="shared" si="46"/>
        <v xml:space="preserve">2023: 0
2024: </v>
      </c>
      <c r="K85" s="21" t="str">
        <f t="shared" si="50"/>
        <v>▼選択</v>
      </c>
      <c r="L85" s="21">
        <f t="shared" si="51"/>
        <v>0</v>
      </c>
      <c r="M85" s="464" t="str">
        <f t="shared" si="52"/>
        <v xml:space="preserve">
</v>
      </c>
      <c r="N85" s="3"/>
      <c r="O85" s="19" t="s">
        <v>2229</v>
      </c>
      <c r="P85" s="19" t="s">
        <v>2729</v>
      </c>
      <c r="Q85" s="19" t="s">
        <v>235</v>
      </c>
      <c r="R85" s="19"/>
      <c r="S85" s="19"/>
      <c r="T85" s="159"/>
      <c r="U85" s="160"/>
      <c r="V85" s="19"/>
      <c r="W85" s="161"/>
      <c r="X85" s="19"/>
      <c r="Y85" s="19"/>
      <c r="Z85" s="20"/>
      <c r="AA85" s="261" t="s">
        <v>1996</v>
      </c>
      <c r="AB85" s="1049" t="s">
        <v>21</v>
      </c>
      <c r="AC85" s="275" t="s">
        <v>1998</v>
      </c>
      <c r="AD85" s="1060" t="s">
        <v>22</v>
      </c>
      <c r="AE85" s="261" t="s">
        <v>1972</v>
      </c>
      <c r="AF85" s="1060" t="s">
        <v>234</v>
      </c>
      <c r="AG85" s="188" t="s">
        <v>36</v>
      </c>
      <c r="AH85" s="1078" t="s">
        <v>25</v>
      </c>
      <c r="AI85" s="189">
        <v>21</v>
      </c>
      <c r="AJ85" s="190" t="s">
        <v>26</v>
      </c>
      <c r="AK85" s="1046" t="s">
        <v>953</v>
      </c>
      <c r="AL85" s="1047"/>
      <c r="AM85" s="1048"/>
      <c r="AN85" s="27">
        <f t="shared" si="31"/>
        <v>0</v>
      </c>
      <c r="AO85" s="27">
        <f t="shared" si="32"/>
        <v>0</v>
      </c>
      <c r="AP85" s="191">
        <f t="shared" si="33"/>
        <v>0</v>
      </c>
      <c r="AQ85" s="35">
        <f t="shared" si="34"/>
        <v>0</v>
      </c>
      <c r="AR85" s="43">
        <f t="shared" si="35"/>
        <v>0</v>
      </c>
      <c r="AS85" s="43">
        <f t="shared" si="36"/>
        <v>0</v>
      </c>
      <c r="AT85" s="35">
        <f t="shared" si="37"/>
        <v>0</v>
      </c>
      <c r="AU85" s="43">
        <f t="shared" si="38"/>
        <v>0</v>
      </c>
      <c r="AV85" s="262"/>
      <c r="AW85" s="263"/>
      <c r="AX85" s="263"/>
      <c r="AY85" s="263"/>
      <c r="AZ85" s="175" t="s">
        <v>661</v>
      </c>
      <c r="BA85" s="194" t="s">
        <v>29</v>
      </c>
      <c r="BB85" s="466"/>
      <c r="BC85" s="466"/>
      <c r="BD85" s="248" t="str">
        <f>BL85</f>
        <v>▼選択</v>
      </c>
      <c r="BE85" s="229" t="s">
        <v>33</v>
      </c>
      <c r="BF85" s="230" t="s">
        <v>16</v>
      </c>
      <c r="BG85" s="229" t="s">
        <v>31</v>
      </c>
      <c r="BH85" s="177" t="s">
        <v>6</v>
      </c>
      <c r="BI85" s="177" t="s">
        <v>7</v>
      </c>
      <c r="BJ85" s="229" t="s">
        <v>32</v>
      </c>
      <c r="BK85" s="229"/>
      <c r="BL85" s="198" t="s">
        <v>33</v>
      </c>
      <c r="BM85" s="1033"/>
      <c r="BN85" s="195"/>
      <c r="BO85" s="195"/>
      <c r="BP85" s="195"/>
      <c r="BQ85" s="195"/>
      <c r="BR85" s="195"/>
      <c r="BS85" s="195"/>
      <c r="BT85" s="195"/>
      <c r="BU85" s="195"/>
      <c r="BV85" s="182"/>
      <c r="BW85" s="182"/>
      <c r="BX85" s="438"/>
      <c r="BY85" s="75"/>
      <c r="BZ85" s="195"/>
      <c r="CA85" s="199"/>
      <c r="CB85" s="200"/>
      <c r="CC85" s="55" t="s">
        <v>2229</v>
      </c>
      <c r="CD85" s="201" t="s">
        <v>954</v>
      </c>
    </row>
    <row r="86" spans="1:82" ht="42.75">
      <c r="A86" s="3" t="str">
        <f t="shared" si="41"/>
        <v/>
      </c>
      <c r="B86" s="5" t="s">
        <v>2830</v>
      </c>
      <c r="C86" s="3" t="str">
        <f t="shared" si="42"/>
        <v>Ⅰ.顧客対応 (1)　お客さまニーズに合致した提案の実施に向けた募集に関する態勢整備</v>
      </c>
      <c r="D86" s="3" t="str">
        <f t="shared" si="43"/>
        <v>④募集時の禁止行為・著しく不適当な行為</v>
      </c>
      <c r="E86" s="3" t="str">
        <f t="shared" si="47"/>
        <v>基本 21</v>
      </c>
      <c r="F86" s="3" t="str">
        <f t="shared" si="48"/>
        <v>21 
21-1</v>
      </c>
      <c r="G86" s="11" t="str">
        <f t="shared" si="49"/>
        <v xml:space="preserve">
＿ 【保険契約締結・保険募集に関する禁止行為】以下の事項の禁止
＿＿ </v>
      </c>
      <c r="H86" s="21" t="str">
        <f t="shared" si="44"/>
        <v>2023: 0
2024: －</v>
      </c>
      <c r="I86" s="21" t="str">
        <f t="shared" si="45"/>
        <v xml:space="preserve">2023: 0
2024: </v>
      </c>
      <c r="J86" s="21" t="str">
        <f t="shared" si="46"/>
        <v xml:space="preserve">2023: 0
2024: </v>
      </c>
      <c r="K86" s="21" t="str">
        <f t="shared" si="50"/>
        <v xml:space="preserve"> ― </v>
      </c>
      <c r="L86" s="21" t="str">
        <f t="shared" si="51"/>
        <v xml:space="preserve"> ― </v>
      </c>
      <c r="M86" s="464" t="str">
        <f t="shared" si="52"/>
        <v xml:space="preserve">
</v>
      </c>
      <c r="N86" s="3"/>
      <c r="O86" s="19" t="s">
        <v>2230</v>
      </c>
      <c r="P86" s="19" t="s">
        <v>2729</v>
      </c>
      <c r="Q86" s="19" t="s">
        <v>235</v>
      </c>
      <c r="R86" s="19"/>
      <c r="S86" s="19"/>
      <c r="T86" s="159"/>
      <c r="U86" s="160"/>
      <c r="V86" s="19"/>
      <c r="W86" s="161"/>
      <c r="X86" s="19"/>
      <c r="Y86" s="19"/>
      <c r="Z86" s="20"/>
      <c r="AA86" s="264" t="s">
        <v>34</v>
      </c>
      <c r="AB86" s="1109"/>
      <c r="AC86" s="264" t="s">
        <v>1998</v>
      </c>
      <c r="AD86" s="1110"/>
      <c r="AE86" s="264" t="s">
        <v>235</v>
      </c>
      <c r="AF86" s="1110"/>
      <c r="AG86" s="203" t="s">
        <v>36</v>
      </c>
      <c r="AH86" s="1096"/>
      <c r="AI86" s="204">
        <v>21</v>
      </c>
      <c r="AJ86" s="205" t="s">
        <v>236</v>
      </c>
      <c r="AK86" s="206"/>
      <c r="AL86" s="1044" t="s">
        <v>237</v>
      </c>
      <c r="AM86" s="1045"/>
      <c r="AN86" s="27">
        <f t="shared" si="31"/>
        <v>0</v>
      </c>
      <c r="AO86" s="27">
        <f t="shared" si="32"/>
        <v>0</v>
      </c>
      <c r="AP86" s="191">
        <f t="shared" si="33"/>
        <v>0</v>
      </c>
      <c r="AQ86" s="35">
        <f t="shared" si="34"/>
        <v>0</v>
      </c>
      <c r="AR86" s="43">
        <f t="shared" si="35"/>
        <v>0</v>
      </c>
      <c r="AS86" s="43">
        <f t="shared" si="36"/>
        <v>0</v>
      </c>
      <c r="AT86" s="35">
        <f t="shared" si="37"/>
        <v>0</v>
      </c>
      <c r="AU86" s="43">
        <f t="shared" si="38"/>
        <v>0</v>
      </c>
      <c r="AV86" s="262"/>
      <c r="AW86" s="263"/>
      <c r="AX86" s="263"/>
      <c r="AY86" s="263"/>
      <c r="AZ86" s="175" t="s">
        <v>661</v>
      </c>
      <c r="BA86" s="194" t="s">
        <v>29</v>
      </c>
      <c r="BB86" s="466"/>
      <c r="BC86" s="466"/>
      <c r="BD86" s="208"/>
      <c r="BE86" s="209"/>
      <c r="BF86" s="210"/>
      <c r="BG86" s="209"/>
      <c r="BH86" s="209"/>
      <c r="BI86" s="209"/>
      <c r="BJ86" s="209"/>
      <c r="BK86" s="210"/>
      <c r="BL86" s="211"/>
      <c r="BM86" s="1033"/>
      <c r="BN86" s="195"/>
      <c r="BO86" s="195"/>
      <c r="BP86" s="195"/>
      <c r="BQ86" s="195"/>
      <c r="BR86" s="195"/>
      <c r="BS86" s="195"/>
      <c r="BT86" s="195"/>
      <c r="BU86" s="195"/>
      <c r="BV86" s="210"/>
      <c r="BW86" s="210"/>
      <c r="BX86" s="354"/>
      <c r="BY86" s="75"/>
      <c r="BZ86" s="195"/>
      <c r="CA86" s="199"/>
      <c r="CB86" s="200"/>
      <c r="CC86" s="55" t="s">
        <v>2230</v>
      </c>
      <c r="CD86" s="201" t="s">
        <v>955</v>
      </c>
    </row>
    <row r="87" spans="1:82" ht="78.75">
      <c r="A87" s="3" t="str">
        <f t="shared" si="41"/>
        <v/>
      </c>
      <c r="B87" s="5" t="s">
        <v>2831</v>
      </c>
      <c r="C87" s="3" t="str">
        <f t="shared" si="42"/>
        <v>Ⅰ.顧客対応 (1)　お客さまニーズに合致した提案の実施に向けた募集に関する態勢整備</v>
      </c>
      <c r="D87" s="3" t="str">
        <f t="shared" si="43"/>
        <v>④募集時の禁止行為・著しく不適当な行為</v>
      </c>
      <c r="E87" s="3" t="str">
        <f t="shared" si="47"/>
        <v>基本 21</v>
      </c>
      <c r="F87" s="3" t="str">
        <f t="shared" si="48"/>
        <v>21 
21-1-1</v>
      </c>
      <c r="G87" s="11" t="str">
        <f t="shared" si="49"/>
        <v xml:space="preserve">
＿ 
＿＿ 虚偽の説明、契約者または被保険者の判断に影響を及ぼすこととなる重要な事項を説明しないこと</v>
      </c>
      <c r="H87" s="21" t="str">
        <f t="shared" si="44"/>
        <v>2023: 0
2024: ▼選択</v>
      </c>
      <c r="I87" s="21" t="str">
        <f t="shared" si="45"/>
        <v xml:space="preserve">2023: 0
2024: </v>
      </c>
      <c r="J87" s="21" t="str">
        <f t="shared" si="46"/>
        <v xml:space="preserve">2023: 0
2024: </v>
      </c>
      <c r="K87" s="21" t="str">
        <f t="shared" si="50"/>
        <v>▼選択</v>
      </c>
      <c r="L87" s="21" t="str">
        <f t="shared" si="51"/>
        <v>以下について、詳細説明欄の記載及び証跡資料により確認できた
・虚偽の説明および重要事項不告知の禁止は、「○○資料」P○に記載
・「○○資料」はイントラネットに掲載され、全従業員が閲覧可能である</v>
      </c>
      <c r="M87" s="464" t="str">
        <f t="shared" si="52"/>
        <v xml:space="preserve">
</v>
      </c>
      <c r="N87" s="3"/>
      <c r="O87" s="19" t="s">
        <v>2231</v>
      </c>
      <c r="P87" s="19" t="s">
        <v>2729</v>
      </c>
      <c r="Q87" s="19" t="s">
        <v>235</v>
      </c>
      <c r="R87" s="19"/>
      <c r="S87" s="19"/>
      <c r="T87" s="159"/>
      <c r="U87" s="160"/>
      <c r="V87" s="19"/>
      <c r="W87" s="161"/>
      <c r="X87" s="19"/>
      <c r="Y87" s="19"/>
      <c r="Z87" s="20"/>
      <c r="AA87" s="264" t="s">
        <v>34</v>
      </c>
      <c r="AB87" s="1109"/>
      <c r="AC87" s="264" t="s">
        <v>1998</v>
      </c>
      <c r="AD87" s="1110"/>
      <c r="AE87" s="264" t="s">
        <v>235</v>
      </c>
      <c r="AF87" s="1110"/>
      <c r="AG87" s="203" t="s">
        <v>36</v>
      </c>
      <c r="AH87" s="1096"/>
      <c r="AI87" s="204">
        <v>21</v>
      </c>
      <c r="AJ87" s="205" t="s">
        <v>238</v>
      </c>
      <c r="AK87" s="212"/>
      <c r="AL87" s="212"/>
      <c r="AM87" s="267" t="s">
        <v>239</v>
      </c>
      <c r="AN87" s="27">
        <f t="shared" si="31"/>
        <v>0</v>
      </c>
      <c r="AO87" s="27">
        <f t="shared" si="32"/>
        <v>0</v>
      </c>
      <c r="AP87" s="191">
        <f t="shared" si="33"/>
        <v>0</v>
      </c>
      <c r="AQ87" s="35">
        <f t="shared" si="34"/>
        <v>0</v>
      </c>
      <c r="AR87" s="43">
        <f t="shared" si="35"/>
        <v>0</v>
      </c>
      <c r="AS87" s="43">
        <f t="shared" si="36"/>
        <v>0</v>
      </c>
      <c r="AT87" s="35">
        <f t="shared" si="37"/>
        <v>0</v>
      </c>
      <c r="AU87" s="43">
        <f t="shared" si="38"/>
        <v>0</v>
      </c>
      <c r="AV87" s="277" t="s">
        <v>33</v>
      </c>
      <c r="AW87" s="278" t="s">
        <v>41</v>
      </c>
      <c r="AX87" s="278" t="s">
        <v>42</v>
      </c>
      <c r="AY87" s="278"/>
      <c r="AZ87" s="433" t="s">
        <v>33</v>
      </c>
      <c r="BA87" s="217" t="s">
        <v>46</v>
      </c>
      <c r="BB87" s="467"/>
      <c r="BC87" s="468"/>
      <c r="BD87" s="176"/>
      <c r="BE87" s="229" t="str">
        <f t="shared" ref="BE87:BE97" si="54">IF(AND(AL87=AV87,AV87="○",AZ87="1.はい"),"○","▼選択")</f>
        <v>▼選択</v>
      </c>
      <c r="BF87" s="230" t="s">
        <v>16</v>
      </c>
      <c r="BG87" s="229" t="s">
        <v>31</v>
      </c>
      <c r="BH87" s="177" t="s">
        <v>6</v>
      </c>
      <c r="BI87" s="177" t="s">
        <v>7</v>
      </c>
      <c r="BJ87" s="229" t="s">
        <v>32</v>
      </c>
      <c r="BK87" s="229"/>
      <c r="BL87" s="181" t="s">
        <v>33</v>
      </c>
      <c r="BM87" s="1032" t="s">
        <v>3277</v>
      </c>
      <c r="BN87" s="172"/>
      <c r="BO87" s="172"/>
      <c r="BP87" s="172"/>
      <c r="BQ87" s="172"/>
      <c r="BR87" s="172"/>
      <c r="BS87" s="172"/>
      <c r="BT87" s="172"/>
      <c r="BU87" s="172"/>
      <c r="BV87" s="182"/>
      <c r="BW87" s="182"/>
      <c r="BX87" s="438"/>
      <c r="BY87" s="75"/>
      <c r="BZ87" s="309" t="s">
        <v>959</v>
      </c>
      <c r="CA87" s="218" t="s">
        <v>956</v>
      </c>
      <c r="CB87" s="219" t="s">
        <v>957</v>
      </c>
      <c r="CC87" s="55" t="s">
        <v>2231</v>
      </c>
      <c r="CD87" s="201" t="s">
        <v>958</v>
      </c>
    </row>
    <row r="88" spans="1:82" ht="63">
      <c r="A88" s="3" t="str">
        <f t="shared" si="41"/>
        <v/>
      </c>
      <c r="B88" s="5" t="s">
        <v>2832</v>
      </c>
      <c r="C88" s="3" t="str">
        <f t="shared" si="42"/>
        <v>Ⅰ.顧客対応 (1)　お客さまニーズに合致した提案の実施に向けた募集に関する態勢整備</v>
      </c>
      <c r="D88" s="3" t="str">
        <f t="shared" si="43"/>
        <v>④募集時の禁止行為・著しく不適当な行為</v>
      </c>
      <c r="E88" s="3" t="str">
        <f t="shared" si="47"/>
        <v>基本 21</v>
      </c>
      <c r="F88" s="3" t="str">
        <f t="shared" si="48"/>
        <v>21 
21-1-2</v>
      </c>
      <c r="G88" s="11" t="str">
        <f t="shared" si="49"/>
        <v xml:space="preserve">
＿ 
＿＿ 虚偽の告知を勧めること</v>
      </c>
      <c r="H88" s="21" t="str">
        <f t="shared" si="44"/>
        <v>2023: 0
2024: ▼選択</v>
      </c>
      <c r="I88" s="21" t="str">
        <f t="shared" si="45"/>
        <v xml:space="preserve">2023: 0
2024: </v>
      </c>
      <c r="J88" s="21" t="str">
        <f t="shared" si="46"/>
        <v xml:space="preserve">2023: 0
2024: </v>
      </c>
      <c r="K88" s="21" t="str">
        <f t="shared" si="50"/>
        <v>▼選択</v>
      </c>
      <c r="L88" s="21" t="str">
        <f t="shared" si="51"/>
        <v>以下について、詳細説明欄の記載及び証跡資料により確認できた
・虚偽の告知を勧めることの禁止は、「○○資料」P○に記載
・「○○資料」はイントラネットに掲載され、全従業員が閲覧可能である</v>
      </c>
      <c r="M88" s="464" t="str">
        <f t="shared" si="52"/>
        <v xml:space="preserve">
</v>
      </c>
      <c r="N88" s="3"/>
      <c r="O88" s="19" t="s">
        <v>2232</v>
      </c>
      <c r="P88" s="19" t="s">
        <v>2729</v>
      </c>
      <c r="Q88" s="19" t="s">
        <v>235</v>
      </c>
      <c r="R88" s="19"/>
      <c r="S88" s="19"/>
      <c r="T88" s="159"/>
      <c r="U88" s="160"/>
      <c r="V88" s="19"/>
      <c r="W88" s="161"/>
      <c r="X88" s="19"/>
      <c r="Y88" s="19"/>
      <c r="Z88" s="20"/>
      <c r="AA88" s="264" t="s">
        <v>34</v>
      </c>
      <c r="AB88" s="1109"/>
      <c r="AC88" s="264" t="s">
        <v>1998</v>
      </c>
      <c r="AD88" s="1110"/>
      <c r="AE88" s="264" t="s">
        <v>235</v>
      </c>
      <c r="AF88" s="1110"/>
      <c r="AG88" s="203" t="s">
        <v>36</v>
      </c>
      <c r="AH88" s="1096"/>
      <c r="AI88" s="204">
        <v>21</v>
      </c>
      <c r="AJ88" s="205" t="s">
        <v>240</v>
      </c>
      <c r="AK88" s="212"/>
      <c r="AL88" s="212"/>
      <c r="AM88" s="267" t="s">
        <v>241</v>
      </c>
      <c r="AN88" s="27">
        <f t="shared" si="31"/>
        <v>0</v>
      </c>
      <c r="AO88" s="27">
        <f t="shared" si="32"/>
        <v>0</v>
      </c>
      <c r="AP88" s="191">
        <f t="shared" si="33"/>
        <v>0</v>
      </c>
      <c r="AQ88" s="35">
        <f t="shared" si="34"/>
        <v>0</v>
      </c>
      <c r="AR88" s="43">
        <f t="shared" si="35"/>
        <v>0</v>
      </c>
      <c r="AS88" s="43">
        <f t="shared" si="36"/>
        <v>0</v>
      </c>
      <c r="AT88" s="35">
        <f t="shared" si="37"/>
        <v>0</v>
      </c>
      <c r="AU88" s="43">
        <f t="shared" si="38"/>
        <v>0</v>
      </c>
      <c r="AV88" s="277" t="s">
        <v>33</v>
      </c>
      <c r="AW88" s="278" t="s">
        <v>41</v>
      </c>
      <c r="AX88" s="278" t="s">
        <v>42</v>
      </c>
      <c r="AY88" s="278"/>
      <c r="AZ88" s="433" t="s">
        <v>33</v>
      </c>
      <c r="BA88" s="217" t="s">
        <v>46</v>
      </c>
      <c r="BB88" s="467"/>
      <c r="BC88" s="468"/>
      <c r="BD88" s="176"/>
      <c r="BE88" s="229" t="str">
        <f t="shared" si="54"/>
        <v>▼選択</v>
      </c>
      <c r="BF88" s="230" t="s">
        <v>16</v>
      </c>
      <c r="BG88" s="229" t="s">
        <v>31</v>
      </c>
      <c r="BH88" s="177" t="s">
        <v>6</v>
      </c>
      <c r="BI88" s="177" t="s">
        <v>7</v>
      </c>
      <c r="BJ88" s="229" t="s">
        <v>32</v>
      </c>
      <c r="BK88" s="229"/>
      <c r="BL88" s="181" t="s">
        <v>33</v>
      </c>
      <c r="BM88" s="1032" t="s">
        <v>3278</v>
      </c>
      <c r="BN88" s="172"/>
      <c r="BO88" s="172"/>
      <c r="BP88" s="172"/>
      <c r="BQ88" s="172"/>
      <c r="BR88" s="172"/>
      <c r="BS88" s="172"/>
      <c r="BT88" s="172"/>
      <c r="BU88" s="172"/>
      <c r="BV88" s="182"/>
      <c r="BW88" s="182"/>
      <c r="BX88" s="438"/>
      <c r="BY88" s="75"/>
      <c r="BZ88" s="309" t="s">
        <v>962</v>
      </c>
      <c r="CA88" s="218" t="s">
        <v>956</v>
      </c>
      <c r="CB88" s="219" t="s">
        <v>960</v>
      </c>
      <c r="CC88" s="55" t="s">
        <v>2232</v>
      </c>
      <c r="CD88" s="201" t="s">
        <v>961</v>
      </c>
    </row>
    <row r="89" spans="1:82" ht="78.75">
      <c r="A89" s="3" t="str">
        <f t="shared" si="41"/>
        <v/>
      </c>
      <c r="B89" s="5" t="s">
        <v>2833</v>
      </c>
      <c r="C89" s="3" t="str">
        <f t="shared" si="42"/>
        <v>Ⅰ.顧客対応 (1)　お客さまニーズに合致した提案の実施に向けた募集に関する態勢整備</v>
      </c>
      <c r="D89" s="3" t="str">
        <f t="shared" si="43"/>
        <v>④募集時の禁止行為・著しく不適当な行為</v>
      </c>
      <c r="E89" s="3" t="str">
        <f t="shared" si="47"/>
        <v>基本 21</v>
      </c>
      <c r="F89" s="3" t="str">
        <f t="shared" si="48"/>
        <v>21 
21-1-3</v>
      </c>
      <c r="G89" s="11" t="str">
        <f t="shared" si="49"/>
        <v xml:space="preserve">
＿ 
＿＿ 事実の告知を妨げること</v>
      </c>
      <c r="H89" s="21" t="str">
        <f t="shared" si="44"/>
        <v>2023: 0
2024: ▼選択</v>
      </c>
      <c r="I89" s="21" t="str">
        <f t="shared" si="45"/>
        <v xml:space="preserve">2023: 0
2024: </v>
      </c>
      <c r="J89" s="21" t="str">
        <f t="shared" si="46"/>
        <v xml:space="preserve">2023: 0
2024: </v>
      </c>
      <c r="K89" s="21" t="str">
        <f t="shared" si="50"/>
        <v>▼選択</v>
      </c>
      <c r="L89" s="21" t="str">
        <f t="shared" si="51"/>
        <v>以下について、詳細説明欄の記載及び証跡資料により確認できた
・事実の告知を妨げることおよび告知しないことを勧めることの禁止は、「○○資料」P○に記載
・「○○資料」はイントラネットに掲載され、全従業員が閲覧可能である</v>
      </c>
      <c r="M89" s="464" t="str">
        <f t="shared" si="52"/>
        <v xml:space="preserve">
</v>
      </c>
      <c r="N89" s="3"/>
      <c r="O89" s="19" t="s">
        <v>2233</v>
      </c>
      <c r="P89" s="19" t="s">
        <v>2729</v>
      </c>
      <c r="Q89" s="19" t="s">
        <v>235</v>
      </c>
      <c r="R89" s="19"/>
      <c r="S89" s="19"/>
      <c r="T89" s="159"/>
      <c r="U89" s="160"/>
      <c r="V89" s="19"/>
      <c r="W89" s="161"/>
      <c r="X89" s="19"/>
      <c r="Y89" s="19"/>
      <c r="Z89" s="20"/>
      <c r="AA89" s="264" t="s">
        <v>34</v>
      </c>
      <c r="AB89" s="1109"/>
      <c r="AC89" s="264" t="s">
        <v>1998</v>
      </c>
      <c r="AD89" s="1110"/>
      <c r="AE89" s="264" t="s">
        <v>235</v>
      </c>
      <c r="AF89" s="1110"/>
      <c r="AG89" s="203" t="s">
        <v>36</v>
      </c>
      <c r="AH89" s="1096"/>
      <c r="AI89" s="204">
        <v>21</v>
      </c>
      <c r="AJ89" s="205" t="s">
        <v>242</v>
      </c>
      <c r="AK89" s="212"/>
      <c r="AL89" s="212"/>
      <c r="AM89" s="267" t="s">
        <v>243</v>
      </c>
      <c r="AN89" s="27">
        <f t="shared" si="31"/>
        <v>0</v>
      </c>
      <c r="AO89" s="27">
        <f t="shared" si="32"/>
        <v>0</v>
      </c>
      <c r="AP89" s="191">
        <f t="shared" si="33"/>
        <v>0</v>
      </c>
      <c r="AQ89" s="35">
        <f t="shared" si="34"/>
        <v>0</v>
      </c>
      <c r="AR89" s="43">
        <f t="shared" si="35"/>
        <v>0</v>
      </c>
      <c r="AS89" s="43">
        <f t="shared" si="36"/>
        <v>0</v>
      </c>
      <c r="AT89" s="35">
        <f t="shared" si="37"/>
        <v>0</v>
      </c>
      <c r="AU89" s="43">
        <f t="shared" si="38"/>
        <v>0</v>
      </c>
      <c r="AV89" s="277" t="s">
        <v>33</v>
      </c>
      <c r="AW89" s="278" t="s">
        <v>41</v>
      </c>
      <c r="AX89" s="278" t="s">
        <v>42</v>
      </c>
      <c r="AY89" s="278"/>
      <c r="AZ89" s="433" t="s">
        <v>33</v>
      </c>
      <c r="BA89" s="217" t="s">
        <v>46</v>
      </c>
      <c r="BB89" s="467"/>
      <c r="BC89" s="468"/>
      <c r="BD89" s="176"/>
      <c r="BE89" s="229" t="str">
        <f t="shared" si="54"/>
        <v>▼選択</v>
      </c>
      <c r="BF89" s="230" t="s">
        <v>16</v>
      </c>
      <c r="BG89" s="229" t="s">
        <v>31</v>
      </c>
      <c r="BH89" s="177" t="s">
        <v>6</v>
      </c>
      <c r="BI89" s="177" t="s">
        <v>7</v>
      </c>
      <c r="BJ89" s="229" t="s">
        <v>32</v>
      </c>
      <c r="BK89" s="229"/>
      <c r="BL89" s="181" t="s">
        <v>33</v>
      </c>
      <c r="BM89" s="1032" t="s">
        <v>3279</v>
      </c>
      <c r="BN89" s="172"/>
      <c r="BO89" s="172"/>
      <c r="BP89" s="172"/>
      <c r="BQ89" s="172"/>
      <c r="BR89" s="172"/>
      <c r="BS89" s="172"/>
      <c r="BT89" s="172"/>
      <c r="BU89" s="172"/>
      <c r="BV89" s="182"/>
      <c r="BW89" s="182"/>
      <c r="BX89" s="438"/>
      <c r="BY89" s="75"/>
      <c r="BZ89" s="309" t="s">
        <v>965</v>
      </c>
      <c r="CA89" s="218" t="s">
        <v>956</v>
      </c>
      <c r="CB89" s="219" t="s">
        <v>963</v>
      </c>
      <c r="CC89" s="55" t="s">
        <v>2233</v>
      </c>
      <c r="CD89" s="201" t="s">
        <v>964</v>
      </c>
    </row>
    <row r="90" spans="1:82" ht="78.75">
      <c r="A90" s="3" t="str">
        <f t="shared" si="41"/>
        <v/>
      </c>
      <c r="B90" s="5" t="s">
        <v>2834</v>
      </c>
      <c r="C90" s="3" t="str">
        <f t="shared" si="42"/>
        <v>Ⅰ.顧客対応 (1)　お客さまニーズに合致した提案の実施に向けた募集に関する態勢整備</v>
      </c>
      <c r="D90" s="3" t="str">
        <f t="shared" si="43"/>
        <v>④募集時の禁止行為・著しく不適当な行為</v>
      </c>
      <c r="E90" s="3" t="str">
        <f t="shared" si="47"/>
        <v>基本 21</v>
      </c>
      <c r="F90" s="3" t="str">
        <f t="shared" si="48"/>
        <v>21 
21-1-4</v>
      </c>
      <c r="G90" s="11" t="str">
        <f t="shared" si="49"/>
        <v xml:space="preserve">
＿ 
＿＿ 不利益となる事実を告げずに乗換募集を行うこと</v>
      </c>
      <c r="H90" s="21" t="str">
        <f t="shared" si="44"/>
        <v>2023: 0
2024: ▼選択</v>
      </c>
      <c r="I90" s="21" t="str">
        <f t="shared" si="45"/>
        <v xml:space="preserve">2023: 0
2024: </v>
      </c>
      <c r="J90" s="21" t="str">
        <f t="shared" si="46"/>
        <v xml:space="preserve">2023: 0
2024: </v>
      </c>
      <c r="K90" s="21" t="str">
        <f t="shared" si="50"/>
        <v>▼選択</v>
      </c>
      <c r="L90" s="21" t="str">
        <f t="shared" si="51"/>
        <v>以下について、詳細説明欄の記載及び証跡資料により確認できた
・不利益となる事実を告げずに乗換募集を行うことの禁止は、「○○資料」P○に記載
・「○○資料」はイントラネットに掲載され、全従業員が閲覧可能である</v>
      </c>
      <c r="M90" s="464" t="str">
        <f t="shared" si="52"/>
        <v xml:space="preserve">
</v>
      </c>
      <c r="N90" s="3"/>
      <c r="O90" s="19" t="s">
        <v>2234</v>
      </c>
      <c r="P90" s="19" t="s">
        <v>2729</v>
      </c>
      <c r="Q90" s="19" t="s">
        <v>235</v>
      </c>
      <c r="R90" s="19"/>
      <c r="S90" s="19"/>
      <c r="T90" s="159"/>
      <c r="U90" s="160"/>
      <c r="V90" s="19"/>
      <c r="W90" s="161"/>
      <c r="X90" s="19"/>
      <c r="Y90" s="19"/>
      <c r="Z90" s="20"/>
      <c r="AA90" s="264" t="s">
        <v>34</v>
      </c>
      <c r="AB90" s="1109"/>
      <c r="AC90" s="264" t="s">
        <v>1998</v>
      </c>
      <c r="AD90" s="1110"/>
      <c r="AE90" s="264" t="s">
        <v>235</v>
      </c>
      <c r="AF90" s="1110"/>
      <c r="AG90" s="203" t="s">
        <v>36</v>
      </c>
      <c r="AH90" s="1096"/>
      <c r="AI90" s="204">
        <v>21</v>
      </c>
      <c r="AJ90" s="205" t="s">
        <v>244</v>
      </c>
      <c r="AK90" s="212"/>
      <c r="AL90" s="212"/>
      <c r="AM90" s="267" t="s">
        <v>245</v>
      </c>
      <c r="AN90" s="27">
        <f t="shared" si="31"/>
        <v>0</v>
      </c>
      <c r="AO90" s="27">
        <f t="shared" si="32"/>
        <v>0</v>
      </c>
      <c r="AP90" s="191">
        <f t="shared" si="33"/>
        <v>0</v>
      </c>
      <c r="AQ90" s="35">
        <f t="shared" si="34"/>
        <v>0</v>
      </c>
      <c r="AR90" s="43">
        <f t="shared" si="35"/>
        <v>0</v>
      </c>
      <c r="AS90" s="43">
        <f t="shared" si="36"/>
        <v>0</v>
      </c>
      <c r="AT90" s="35">
        <f t="shared" si="37"/>
        <v>0</v>
      </c>
      <c r="AU90" s="43">
        <f t="shared" si="38"/>
        <v>0</v>
      </c>
      <c r="AV90" s="277" t="s">
        <v>33</v>
      </c>
      <c r="AW90" s="278" t="s">
        <v>41</v>
      </c>
      <c r="AX90" s="278" t="s">
        <v>42</v>
      </c>
      <c r="AY90" s="278"/>
      <c r="AZ90" s="433" t="s">
        <v>33</v>
      </c>
      <c r="BA90" s="217" t="s">
        <v>46</v>
      </c>
      <c r="BB90" s="467"/>
      <c r="BC90" s="468"/>
      <c r="BD90" s="176"/>
      <c r="BE90" s="229" t="str">
        <f t="shared" si="54"/>
        <v>▼選択</v>
      </c>
      <c r="BF90" s="230" t="s">
        <v>16</v>
      </c>
      <c r="BG90" s="229" t="s">
        <v>31</v>
      </c>
      <c r="BH90" s="177" t="s">
        <v>6</v>
      </c>
      <c r="BI90" s="177" t="s">
        <v>7</v>
      </c>
      <c r="BJ90" s="229" t="s">
        <v>32</v>
      </c>
      <c r="BK90" s="229"/>
      <c r="BL90" s="181" t="s">
        <v>33</v>
      </c>
      <c r="BM90" s="1032" t="s">
        <v>3280</v>
      </c>
      <c r="BN90" s="172"/>
      <c r="BO90" s="172"/>
      <c r="BP90" s="172"/>
      <c r="BQ90" s="172"/>
      <c r="BR90" s="172"/>
      <c r="BS90" s="172"/>
      <c r="BT90" s="172"/>
      <c r="BU90" s="172"/>
      <c r="BV90" s="182"/>
      <c r="BW90" s="182"/>
      <c r="BX90" s="438"/>
      <c r="BY90" s="75"/>
      <c r="BZ90" s="309" t="s">
        <v>968</v>
      </c>
      <c r="CA90" s="218" t="s">
        <v>956</v>
      </c>
      <c r="CB90" s="219" t="s">
        <v>966</v>
      </c>
      <c r="CC90" s="55" t="s">
        <v>2234</v>
      </c>
      <c r="CD90" s="201" t="s">
        <v>967</v>
      </c>
    </row>
    <row r="91" spans="1:82" ht="78.75">
      <c r="A91" s="3" t="str">
        <f t="shared" si="41"/>
        <v/>
      </c>
      <c r="B91" s="5" t="s">
        <v>2835</v>
      </c>
      <c r="C91" s="3" t="str">
        <f t="shared" si="42"/>
        <v>Ⅰ.顧客対応 (1)　お客さまニーズに合致した提案の実施に向けた募集に関する態勢整備</v>
      </c>
      <c r="D91" s="3" t="str">
        <f t="shared" si="43"/>
        <v>④募集時の禁止行為・著しく不適当な行為</v>
      </c>
      <c r="E91" s="3" t="str">
        <f t="shared" si="47"/>
        <v>基本 21</v>
      </c>
      <c r="F91" s="3" t="str">
        <f t="shared" si="48"/>
        <v>21 
21-1-5</v>
      </c>
      <c r="G91" s="11" t="str">
        <f t="shared" si="49"/>
        <v xml:space="preserve">
＿ 
＿＿ 保険料の割引・割戻しその他特別の利益の提供を約し、または提供すること</v>
      </c>
      <c r="H91" s="21" t="str">
        <f t="shared" si="44"/>
        <v>2023: 0
2024: ▼選択</v>
      </c>
      <c r="I91" s="21" t="str">
        <f t="shared" si="45"/>
        <v xml:space="preserve">2023: 0
2024: </v>
      </c>
      <c r="J91" s="21" t="str">
        <f t="shared" si="46"/>
        <v xml:space="preserve">2023: 0
2024: </v>
      </c>
      <c r="K91" s="21" t="str">
        <f t="shared" si="50"/>
        <v>▼選択</v>
      </c>
      <c r="L91" s="21" t="str">
        <f t="shared" si="51"/>
        <v>以下について、詳細説明欄の記載及び証跡資料により確認できた
・保険料の割引・割戻しその他特別の利益の提供を約し、または提供することの禁止は、「○○資料」P○に記載
・「○○資料」はイントラネットに掲載され、全従業員が閲覧可能である</v>
      </c>
      <c r="M91" s="464" t="str">
        <f t="shared" si="52"/>
        <v xml:space="preserve">
</v>
      </c>
      <c r="N91" s="3"/>
      <c r="O91" s="19" t="s">
        <v>2235</v>
      </c>
      <c r="P91" s="19" t="s">
        <v>2729</v>
      </c>
      <c r="Q91" s="19" t="s">
        <v>235</v>
      </c>
      <c r="R91" s="19"/>
      <c r="S91" s="19"/>
      <c r="T91" s="159"/>
      <c r="U91" s="160"/>
      <c r="V91" s="19"/>
      <c r="W91" s="161"/>
      <c r="X91" s="19"/>
      <c r="Y91" s="19"/>
      <c r="Z91" s="20"/>
      <c r="AA91" s="264" t="s">
        <v>34</v>
      </c>
      <c r="AB91" s="1109"/>
      <c r="AC91" s="264" t="s">
        <v>1998</v>
      </c>
      <c r="AD91" s="1110"/>
      <c r="AE91" s="264" t="s">
        <v>235</v>
      </c>
      <c r="AF91" s="1110"/>
      <c r="AG91" s="203" t="s">
        <v>36</v>
      </c>
      <c r="AH91" s="1096"/>
      <c r="AI91" s="204">
        <v>21</v>
      </c>
      <c r="AJ91" s="205" t="s">
        <v>246</v>
      </c>
      <c r="AK91" s="212"/>
      <c r="AL91" s="212"/>
      <c r="AM91" s="267" t="s">
        <v>247</v>
      </c>
      <c r="AN91" s="27">
        <f t="shared" si="31"/>
        <v>0</v>
      </c>
      <c r="AO91" s="27">
        <f t="shared" si="32"/>
        <v>0</v>
      </c>
      <c r="AP91" s="191">
        <f t="shared" si="33"/>
        <v>0</v>
      </c>
      <c r="AQ91" s="35">
        <f t="shared" si="34"/>
        <v>0</v>
      </c>
      <c r="AR91" s="43">
        <f t="shared" si="35"/>
        <v>0</v>
      </c>
      <c r="AS91" s="43">
        <f t="shared" si="36"/>
        <v>0</v>
      </c>
      <c r="AT91" s="35">
        <f t="shared" si="37"/>
        <v>0</v>
      </c>
      <c r="AU91" s="43">
        <f t="shared" ref="AU91:AU121" si="55">Y91</f>
        <v>0</v>
      </c>
      <c r="AV91" s="277" t="s">
        <v>33</v>
      </c>
      <c r="AW91" s="278" t="s">
        <v>41</v>
      </c>
      <c r="AX91" s="278" t="s">
        <v>42</v>
      </c>
      <c r="AY91" s="278"/>
      <c r="AZ91" s="433" t="s">
        <v>33</v>
      </c>
      <c r="BA91" s="217" t="s">
        <v>46</v>
      </c>
      <c r="BB91" s="467"/>
      <c r="BC91" s="468"/>
      <c r="BD91" s="176"/>
      <c r="BE91" s="229" t="str">
        <f t="shared" si="54"/>
        <v>▼選択</v>
      </c>
      <c r="BF91" s="230" t="s">
        <v>16</v>
      </c>
      <c r="BG91" s="229" t="s">
        <v>31</v>
      </c>
      <c r="BH91" s="177" t="s">
        <v>6</v>
      </c>
      <c r="BI91" s="177" t="s">
        <v>7</v>
      </c>
      <c r="BJ91" s="229" t="s">
        <v>32</v>
      </c>
      <c r="BK91" s="229"/>
      <c r="BL91" s="181" t="s">
        <v>33</v>
      </c>
      <c r="BM91" s="1032" t="s">
        <v>3281</v>
      </c>
      <c r="BN91" s="172"/>
      <c r="BO91" s="172"/>
      <c r="BP91" s="172"/>
      <c r="BQ91" s="172"/>
      <c r="BR91" s="172"/>
      <c r="BS91" s="172"/>
      <c r="BT91" s="172"/>
      <c r="BU91" s="172"/>
      <c r="BV91" s="182"/>
      <c r="BW91" s="182"/>
      <c r="BX91" s="438"/>
      <c r="BY91" s="75"/>
      <c r="BZ91" s="309" t="s">
        <v>971</v>
      </c>
      <c r="CA91" s="218" t="s">
        <v>956</v>
      </c>
      <c r="CB91" s="219" t="s">
        <v>969</v>
      </c>
      <c r="CC91" s="55" t="s">
        <v>2235</v>
      </c>
      <c r="CD91" s="201" t="s">
        <v>970</v>
      </c>
    </row>
    <row r="92" spans="1:82" ht="78.75">
      <c r="A92" s="3" t="str">
        <f t="shared" si="41"/>
        <v/>
      </c>
      <c r="B92" s="5" t="s">
        <v>2836</v>
      </c>
      <c r="C92" s="3" t="str">
        <f t="shared" si="42"/>
        <v>Ⅰ.顧客対応 (1)　お客さまニーズに合致した提案の実施に向けた募集に関する態勢整備</v>
      </c>
      <c r="D92" s="3" t="str">
        <f t="shared" si="43"/>
        <v>④募集時の禁止行為・著しく不適当な行為</v>
      </c>
      <c r="E92" s="3" t="str">
        <f t="shared" si="47"/>
        <v>基本 21</v>
      </c>
      <c r="F92" s="3" t="str">
        <f t="shared" si="48"/>
        <v>21 
21-1-6</v>
      </c>
      <c r="G92" s="11" t="str">
        <f t="shared" si="49"/>
        <v xml:space="preserve">
＿ 
＿＿ 過度なサービス品・施策品のお客さまへの提供</v>
      </c>
      <c r="H92" s="21" t="str">
        <f t="shared" si="44"/>
        <v>2023: 0
2024: ▼選択</v>
      </c>
      <c r="I92" s="21" t="str">
        <f t="shared" si="45"/>
        <v xml:space="preserve">2023: 0
2024: </v>
      </c>
      <c r="J92" s="21" t="str">
        <f t="shared" si="46"/>
        <v xml:space="preserve">2023: 0
2024: </v>
      </c>
      <c r="K92" s="21" t="str">
        <f t="shared" si="50"/>
        <v>▼選択</v>
      </c>
      <c r="L92" s="21" t="str">
        <f t="shared" si="51"/>
        <v>以下について、詳細説明欄の記載及び証跡資料により確認できた
・過度なサービス品・施策品のお客さまへの提供の禁止は、「○○資料」P○に記載
・「○○資料」はイントラネットに掲載され、全従業員が閲覧可能である</v>
      </c>
      <c r="M92" s="464" t="str">
        <f t="shared" si="52"/>
        <v xml:space="preserve">
</v>
      </c>
      <c r="N92" s="3"/>
      <c r="O92" s="19" t="s">
        <v>2236</v>
      </c>
      <c r="P92" s="19" t="s">
        <v>2729</v>
      </c>
      <c r="Q92" s="19" t="s">
        <v>235</v>
      </c>
      <c r="R92" s="19"/>
      <c r="S92" s="19"/>
      <c r="T92" s="159"/>
      <c r="U92" s="160"/>
      <c r="V92" s="19"/>
      <c r="W92" s="161"/>
      <c r="X92" s="19"/>
      <c r="Y92" s="19"/>
      <c r="Z92" s="20"/>
      <c r="AA92" s="264" t="s">
        <v>34</v>
      </c>
      <c r="AB92" s="1109"/>
      <c r="AC92" s="264" t="s">
        <v>1998</v>
      </c>
      <c r="AD92" s="1110"/>
      <c r="AE92" s="264" t="s">
        <v>235</v>
      </c>
      <c r="AF92" s="1110"/>
      <c r="AG92" s="203" t="s">
        <v>36</v>
      </c>
      <c r="AH92" s="1096"/>
      <c r="AI92" s="204">
        <v>21</v>
      </c>
      <c r="AJ92" s="205" t="s">
        <v>248</v>
      </c>
      <c r="AK92" s="212"/>
      <c r="AL92" s="212"/>
      <c r="AM92" s="267" t="s">
        <v>249</v>
      </c>
      <c r="AN92" s="27">
        <f t="shared" si="31"/>
        <v>0</v>
      </c>
      <c r="AO92" s="27">
        <f t="shared" si="32"/>
        <v>0</v>
      </c>
      <c r="AP92" s="191">
        <f t="shared" si="33"/>
        <v>0</v>
      </c>
      <c r="AQ92" s="35">
        <f t="shared" si="34"/>
        <v>0</v>
      </c>
      <c r="AR92" s="43">
        <f t="shared" si="35"/>
        <v>0</v>
      </c>
      <c r="AS92" s="43">
        <f t="shared" si="36"/>
        <v>0</v>
      </c>
      <c r="AT92" s="35">
        <f t="shared" si="37"/>
        <v>0</v>
      </c>
      <c r="AU92" s="43">
        <f t="shared" si="55"/>
        <v>0</v>
      </c>
      <c r="AV92" s="277" t="s">
        <v>33</v>
      </c>
      <c r="AW92" s="278" t="s">
        <v>41</v>
      </c>
      <c r="AX92" s="278" t="s">
        <v>42</v>
      </c>
      <c r="AY92" s="278"/>
      <c r="AZ92" s="433" t="s">
        <v>33</v>
      </c>
      <c r="BA92" s="217" t="s">
        <v>46</v>
      </c>
      <c r="BB92" s="467"/>
      <c r="BC92" s="468"/>
      <c r="BD92" s="176"/>
      <c r="BE92" s="229" t="str">
        <f t="shared" si="54"/>
        <v>▼選択</v>
      </c>
      <c r="BF92" s="230" t="s">
        <v>16</v>
      </c>
      <c r="BG92" s="229" t="s">
        <v>31</v>
      </c>
      <c r="BH92" s="177" t="s">
        <v>6</v>
      </c>
      <c r="BI92" s="177" t="s">
        <v>7</v>
      </c>
      <c r="BJ92" s="229" t="s">
        <v>32</v>
      </c>
      <c r="BK92" s="229"/>
      <c r="BL92" s="181" t="s">
        <v>33</v>
      </c>
      <c r="BM92" s="1032" t="s">
        <v>3282</v>
      </c>
      <c r="BN92" s="172"/>
      <c r="BO92" s="172"/>
      <c r="BP92" s="172"/>
      <c r="BQ92" s="172"/>
      <c r="BR92" s="172"/>
      <c r="BS92" s="172"/>
      <c r="BT92" s="172"/>
      <c r="BU92" s="172"/>
      <c r="BV92" s="182"/>
      <c r="BW92" s="182"/>
      <c r="BX92" s="438"/>
      <c r="BY92" s="75"/>
      <c r="BZ92" s="309" t="s">
        <v>974</v>
      </c>
      <c r="CA92" s="218" t="s">
        <v>956</v>
      </c>
      <c r="CB92" s="219" t="s">
        <v>972</v>
      </c>
      <c r="CC92" s="55" t="s">
        <v>2236</v>
      </c>
      <c r="CD92" s="201" t="s">
        <v>973</v>
      </c>
    </row>
    <row r="93" spans="1:82" ht="78.75">
      <c r="A93" s="3" t="str">
        <f t="shared" si="41"/>
        <v/>
      </c>
      <c r="B93" s="5" t="s">
        <v>2837</v>
      </c>
      <c r="C93" s="3" t="str">
        <f t="shared" si="42"/>
        <v>Ⅰ.顧客対応 (1)　お客さまニーズに合致した提案の実施に向けた募集に関する態勢整備</v>
      </c>
      <c r="D93" s="3" t="str">
        <f t="shared" si="43"/>
        <v>④募集時の禁止行為・著しく不適当な行為</v>
      </c>
      <c r="E93" s="3" t="str">
        <f t="shared" si="47"/>
        <v>基本 21</v>
      </c>
      <c r="F93" s="3" t="str">
        <f t="shared" si="48"/>
        <v>21 
21-1-7</v>
      </c>
      <c r="G93" s="11" t="str">
        <f t="shared" si="49"/>
        <v xml:space="preserve">
＿ 
＿＿ （代理店が他業を兼業している場合）他業のサービスの割引等の提供
※兼業していない場合は「3.対象外」を選択</v>
      </c>
      <c r="H93" s="21" t="str">
        <f t="shared" si="44"/>
        <v>2023: 0
2024: ▼選択</v>
      </c>
      <c r="I93" s="21" t="str">
        <f t="shared" si="45"/>
        <v xml:space="preserve">2023: 0
2024: </v>
      </c>
      <c r="J93" s="21" t="str">
        <f t="shared" si="46"/>
        <v xml:space="preserve">2023: 0
2024: </v>
      </c>
      <c r="K93" s="21" t="str">
        <f t="shared" si="50"/>
        <v>▼選択</v>
      </c>
      <c r="L93" s="21" t="str">
        <f t="shared" si="51"/>
        <v>以下について、詳細説明欄の記載及び証跡資料により確認できた
・他業のサービスの割引等の提供の禁止は、「○○資料」P○に記載
・「○○資料」はイントラネットに掲載され、全従業員が閲覧可能である</v>
      </c>
      <c r="M93" s="464" t="str">
        <f t="shared" si="52"/>
        <v xml:space="preserve">
</v>
      </c>
      <c r="N93" s="3"/>
      <c r="O93" s="19" t="s">
        <v>2237</v>
      </c>
      <c r="P93" s="19" t="s">
        <v>2729</v>
      </c>
      <c r="Q93" s="19" t="s">
        <v>235</v>
      </c>
      <c r="R93" s="19"/>
      <c r="S93" s="19"/>
      <c r="T93" s="159"/>
      <c r="U93" s="160"/>
      <c r="V93" s="19"/>
      <c r="W93" s="161"/>
      <c r="X93" s="19"/>
      <c r="Y93" s="19"/>
      <c r="Z93" s="20"/>
      <c r="AA93" s="264" t="s">
        <v>34</v>
      </c>
      <c r="AB93" s="1109"/>
      <c r="AC93" s="264" t="s">
        <v>1998</v>
      </c>
      <c r="AD93" s="1110"/>
      <c r="AE93" s="264" t="s">
        <v>235</v>
      </c>
      <c r="AF93" s="1110"/>
      <c r="AG93" s="203" t="s">
        <v>36</v>
      </c>
      <c r="AH93" s="1096"/>
      <c r="AI93" s="204">
        <v>21</v>
      </c>
      <c r="AJ93" s="205" t="s">
        <v>250</v>
      </c>
      <c r="AK93" s="212"/>
      <c r="AL93" s="212"/>
      <c r="AM93" s="453" t="s">
        <v>3541</v>
      </c>
      <c r="AN93" s="27">
        <f t="shared" si="31"/>
        <v>0</v>
      </c>
      <c r="AO93" s="27">
        <f t="shared" si="32"/>
        <v>0</v>
      </c>
      <c r="AP93" s="191">
        <f t="shared" si="33"/>
        <v>0</v>
      </c>
      <c r="AQ93" s="35">
        <f t="shared" si="34"/>
        <v>0</v>
      </c>
      <c r="AR93" s="43">
        <f t="shared" si="35"/>
        <v>0</v>
      </c>
      <c r="AS93" s="43">
        <f t="shared" si="36"/>
        <v>0</v>
      </c>
      <c r="AT93" s="35">
        <f t="shared" si="37"/>
        <v>0</v>
      </c>
      <c r="AU93" s="43">
        <f t="shared" si="55"/>
        <v>0</v>
      </c>
      <c r="AV93" s="277" t="s">
        <v>33</v>
      </c>
      <c r="AW93" s="278" t="s">
        <v>41</v>
      </c>
      <c r="AX93" s="278" t="s">
        <v>42</v>
      </c>
      <c r="AY93" s="278" t="s">
        <v>195</v>
      </c>
      <c r="AZ93" s="433" t="s">
        <v>33</v>
      </c>
      <c r="BA93" s="217" t="str">
        <f>IF(AZ93&lt;&gt;"3.対象外","条項や該当ページ","「対象外」と申告する理由")</f>
        <v>条項や該当ページ</v>
      </c>
      <c r="BB93" s="1041"/>
      <c r="BC93" s="468"/>
      <c r="BD93" s="176"/>
      <c r="BE93" s="229" t="str">
        <f t="shared" si="54"/>
        <v>▼選択</v>
      </c>
      <c r="BF93" s="230" t="s">
        <v>16</v>
      </c>
      <c r="BG93" s="229" t="s">
        <v>31</v>
      </c>
      <c r="BH93" s="177" t="s">
        <v>6</v>
      </c>
      <c r="BI93" s="177" t="s">
        <v>7</v>
      </c>
      <c r="BJ93" s="229" t="s">
        <v>32</v>
      </c>
      <c r="BK93" s="229" t="s">
        <v>897</v>
      </c>
      <c r="BL93" s="181" t="s">
        <v>33</v>
      </c>
      <c r="BM93" s="1032" t="s">
        <v>977</v>
      </c>
      <c r="BN93" s="172"/>
      <c r="BO93" s="172"/>
      <c r="BP93" s="172"/>
      <c r="BQ93" s="172"/>
      <c r="BR93" s="172"/>
      <c r="BS93" s="243"/>
      <c r="BT93" s="243"/>
      <c r="BU93" s="243"/>
      <c r="BV93" s="182"/>
      <c r="BW93" s="182"/>
      <c r="BX93" s="438"/>
      <c r="BY93" s="75"/>
      <c r="BZ93" s="309" t="s">
        <v>977</v>
      </c>
      <c r="CA93" s="218" t="s">
        <v>956</v>
      </c>
      <c r="CB93" s="219" t="s">
        <v>975</v>
      </c>
      <c r="CC93" s="55" t="s">
        <v>2237</v>
      </c>
      <c r="CD93" s="201" t="s">
        <v>976</v>
      </c>
    </row>
    <row r="94" spans="1:82" ht="78.75">
      <c r="A94" s="3" t="str">
        <f t="shared" si="41"/>
        <v/>
      </c>
      <c r="B94" s="5" t="s">
        <v>2838</v>
      </c>
      <c r="C94" s="3" t="str">
        <f t="shared" si="42"/>
        <v>Ⅰ.顧客対応 (1)　お客さまニーズに合致した提案の実施に向けた募集に関する態勢整備</v>
      </c>
      <c r="D94" s="3" t="str">
        <f t="shared" si="43"/>
        <v>④募集時の禁止行為・著しく不適当な行為</v>
      </c>
      <c r="E94" s="3" t="str">
        <f t="shared" si="47"/>
        <v>基本 21</v>
      </c>
      <c r="F94" s="3" t="str">
        <f t="shared" si="48"/>
        <v>21 
21-1-8</v>
      </c>
      <c r="G94" s="11" t="str">
        <f t="shared" si="49"/>
        <v xml:space="preserve">
＿ 
＿＿ 誤解を招くおそれのある保険内容の比較説明または表示</v>
      </c>
      <c r="H94" s="21" t="str">
        <f t="shared" si="44"/>
        <v>2023: 0
2024: ▼選択</v>
      </c>
      <c r="I94" s="21" t="str">
        <f t="shared" si="45"/>
        <v xml:space="preserve">2023: 0
2024: </v>
      </c>
      <c r="J94" s="21" t="str">
        <f t="shared" si="46"/>
        <v xml:space="preserve">2023: 0
2024: </v>
      </c>
      <c r="K94" s="21" t="str">
        <f t="shared" si="50"/>
        <v>▼選択</v>
      </c>
      <c r="L94" s="21" t="str">
        <f t="shared" si="51"/>
        <v>以下について、詳細説明欄の記載及び証跡資料により確認できた
・誤解を招くおそれのある保険内容の比較説明または表示の禁止は、「○○資料」P○に記載
・「○○資料」はイントラネットに掲載され、全従業員が閲覧可能である</v>
      </c>
      <c r="M94" s="464" t="str">
        <f t="shared" si="52"/>
        <v xml:space="preserve">
</v>
      </c>
      <c r="N94" s="3"/>
      <c r="O94" s="19" t="s">
        <v>2238</v>
      </c>
      <c r="P94" s="19" t="s">
        <v>2729</v>
      </c>
      <c r="Q94" s="19" t="s">
        <v>235</v>
      </c>
      <c r="R94" s="19"/>
      <c r="S94" s="19"/>
      <c r="T94" s="159"/>
      <c r="U94" s="160"/>
      <c r="V94" s="19"/>
      <c r="W94" s="161"/>
      <c r="X94" s="19"/>
      <c r="Y94" s="19"/>
      <c r="Z94" s="20"/>
      <c r="AA94" s="264" t="s">
        <v>34</v>
      </c>
      <c r="AB94" s="1109"/>
      <c r="AC94" s="264" t="s">
        <v>1998</v>
      </c>
      <c r="AD94" s="1110"/>
      <c r="AE94" s="264" t="s">
        <v>235</v>
      </c>
      <c r="AF94" s="1110"/>
      <c r="AG94" s="203" t="s">
        <v>36</v>
      </c>
      <c r="AH94" s="1096"/>
      <c r="AI94" s="204">
        <v>21</v>
      </c>
      <c r="AJ94" s="205" t="s">
        <v>251</v>
      </c>
      <c r="AK94" s="212"/>
      <c r="AL94" s="212"/>
      <c r="AM94" s="267" t="s">
        <v>252</v>
      </c>
      <c r="AN94" s="27">
        <f t="shared" si="31"/>
        <v>0</v>
      </c>
      <c r="AO94" s="27">
        <f t="shared" si="32"/>
        <v>0</v>
      </c>
      <c r="AP94" s="191">
        <f t="shared" si="33"/>
        <v>0</v>
      </c>
      <c r="AQ94" s="35">
        <f t="shared" si="34"/>
        <v>0</v>
      </c>
      <c r="AR94" s="43">
        <f t="shared" si="35"/>
        <v>0</v>
      </c>
      <c r="AS94" s="43">
        <f t="shared" si="36"/>
        <v>0</v>
      </c>
      <c r="AT94" s="35">
        <f t="shared" si="37"/>
        <v>0</v>
      </c>
      <c r="AU94" s="43">
        <f t="shared" si="55"/>
        <v>0</v>
      </c>
      <c r="AV94" s="277" t="s">
        <v>33</v>
      </c>
      <c r="AW94" s="278" t="s">
        <v>41</v>
      </c>
      <c r="AX94" s="278" t="s">
        <v>42</v>
      </c>
      <c r="AY94" s="278"/>
      <c r="AZ94" s="433" t="s">
        <v>33</v>
      </c>
      <c r="BA94" s="217" t="s">
        <v>46</v>
      </c>
      <c r="BB94" s="467"/>
      <c r="BC94" s="468"/>
      <c r="BD94" s="176"/>
      <c r="BE94" s="229" t="str">
        <f t="shared" si="54"/>
        <v>▼選択</v>
      </c>
      <c r="BF94" s="230" t="s">
        <v>16</v>
      </c>
      <c r="BG94" s="229" t="s">
        <v>31</v>
      </c>
      <c r="BH94" s="177" t="s">
        <v>6</v>
      </c>
      <c r="BI94" s="177" t="s">
        <v>7</v>
      </c>
      <c r="BJ94" s="229" t="s">
        <v>32</v>
      </c>
      <c r="BK94" s="229"/>
      <c r="BL94" s="181" t="s">
        <v>33</v>
      </c>
      <c r="BM94" s="1032" t="s">
        <v>3283</v>
      </c>
      <c r="BN94" s="172"/>
      <c r="BO94" s="172"/>
      <c r="BP94" s="172"/>
      <c r="BQ94" s="172"/>
      <c r="BR94" s="172"/>
      <c r="BS94" s="172"/>
      <c r="BT94" s="172"/>
      <c r="BU94" s="172"/>
      <c r="BV94" s="182"/>
      <c r="BW94" s="182"/>
      <c r="BX94" s="438"/>
      <c r="BY94" s="75"/>
      <c r="BZ94" s="309" t="s">
        <v>980</v>
      </c>
      <c r="CA94" s="218" t="s">
        <v>956</v>
      </c>
      <c r="CB94" s="219" t="s">
        <v>978</v>
      </c>
      <c r="CC94" s="55" t="s">
        <v>2238</v>
      </c>
      <c r="CD94" s="201" t="s">
        <v>979</v>
      </c>
    </row>
    <row r="95" spans="1:82" ht="94.5">
      <c r="A95" s="3" t="str">
        <f t="shared" si="41"/>
        <v/>
      </c>
      <c r="B95" s="5" t="s">
        <v>2839</v>
      </c>
      <c r="C95" s="3" t="str">
        <f t="shared" si="42"/>
        <v>Ⅰ.顧客対応 (1)　お客さまニーズに合致した提案の実施に向けた募集に関する態勢整備</v>
      </c>
      <c r="D95" s="3" t="str">
        <f t="shared" si="43"/>
        <v>④募集時の禁止行為・著しく不適当な行為</v>
      </c>
      <c r="E95" s="3" t="str">
        <f t="shared" si="47"/>
        <v>基本 21</v>
      </c>
      <c r="F95" s="3" t="str">
        <f t="shared" si="48"/>
        <v>21 
21-1-9</v>
      </c>
      <c r="G95" s="11" t="str">
        <f t="shared" si="49"/>
        <v xml:space="preserve">
＿ 
＿＿ 将来における配当金の分配等の不確実な事項について断定的判断を示すまたは確実であると誤解させる恐れのある説明・表示をすること</v>
      </c>
      <c r="H95" s="21" t="str">
        <f t="shared" si="44"/>
        <v>2023: 0
2024: ▼選択</v>
      </c>
      <c r="I95" s="21" t="str">
        <f t="shared" si="45"/>
        <v xml:space="preserve">2023: 0
2024: </v>
      </c>
      <c r="J95" s="21" t="str">
        <f t="shared" si="46"/>
        <v xml:space="preserve">2023: 0
2024: </v>
      </c>
      <c r="K95" s="21" t="str">
        <f t="shared" si="50"/>
        <v>▼選択</v>
      </c>
      <c r="L95" s="21" t="str">
        <f t="shared" si="51"/>
        <v>以下について、詳細説明欄の記載及び証跡資料により確認できた
・将来における配当金の分配等の不確実な事項について断定的判断を示すまたは確実であると誤解させる恐れのある説明・表示をすることの禁止は、「○○資料」P○に記載
・「○○資料」はイントラネットに掲載され、全従業員が閲覧可能である</v>
      </c>
      <c r="M95" s="464" t="str">
        <f t="shared" si="52"/>
        <v xml:space="preserve">
</v>
      </c>
      <c r="N95" s="3"/>
      <c r="O95" s="19" t="s">
        <v>2239</v>
      </c>
      <c r="P95" s="19" t="s">
        <v>2729</v>
      </c>
      <c r="Q95" s="19" t="s">
        <v>235</v>
      </c>
      <c r="R95" s="19"/>
      <c r="S95" s="19"/>
      <c r="T95" s="159"/>
      <c r="U95" s="160"/>
      <c r="V95" s="19"/>
      <c r="W95" s="161"/>
      <c r="X95" s="19"/>
      <c r="Y95" s="19"/>
      <c r="Z95" s="20"/>
      <c r="AA95" s="264" t="s">
        <v>34</v>
      </c>
      <c r="AB95" s="1109"/>
      <c r="AC95" s="264" t="s">
        <v>1998</v>
      </c>
      <c r="AD95" s="1110"/>
      <c r="AE95" s="264" t="s">
        <v>235</v>
      </c>
      <c r="AF95" s="1110"/>
      <c r="AG95" s="203" t="s">
        <v>36</v>
      </c>
      <c r="AH95" s="1096"/>
      <c r="AI95" s="204">
        <v>21</v>
      </c>
      <c r="AJ95" s="205" t="s">
        <v>253</v>
      </c>
      <c r="AK95" s="212"/>
      <c r="AL95" s="212"/>
      <c r="AM95" s="267" t="s">
        <v>254</v>
      </c>
      <c r="AN95" s="27">
        <f t="shared" si="31"/>
        <v>0</v>
      </c>
      <c r="AO95" s="27">
        <f t="shared" si="32"/>
        <v>0</v>
      </c>
      <c r="AP95" s="191">
        <f t="shared" si="33"/>
        <v>0</v>
      </c>
      <c r="AQ95" s="35">
        <f t="shared" si="34"/>
        <v>0</v>
      </c>
      <c r="AR95" s="43">
        <f t="shared" si="35"/>
        <v>0</v>
      </c>
      <c r="AS95" s="43">
        <f t="shared" si="36"/>
        <v>0</v>
      </c>
      <c r="AT95" s="35">
        <f t="shared" si="37"/>
        <v>0</v>
      </c>
      <c r="AU95" s="43">
        <f t="shared" si="55"/>
        <v>0</v>
      </c>
      <c r="AV95" s="277" t="s">
        <v>33</v>
      </c>
      <c r="AW95" s="278" t="s">
        <v>41</v>
      </c>
      <c r="AX95" s="278" t="s">
        <v>42</v>
      </c>
      <c r="AY95" s="278"/>
      <c r="AZ95" s="433" t="s">
        <v>33</v>
      </c>
      <c r="BA95" s="217" t="s">
        <v>46</v>
      </c>
      <c r="BB95" s="467"/>
      <c r="BC95" s="468"/>
      <c r="BD95" s="176"/>
      <c r="BE95" s="229" t="str">
        <f t="shared" si="54"/>
        <v>▼選択</v>
      </c>
      <c r="BF95" s="230" t="s">
        <v>16</v>
      </c>
      <c r="BG95" s="229" t="s">
        <v>31</v>
      </c>
      <c r="BH95" s="177" t="s">
        <v>6</v>
      </c>
      <c r="BI95" s="177" t="s">
        <v>7</v>
      </c>
      <c r="BJ95" s="229" t="s">
        <v>32</v>
      </c>
      <c r="BK95" s="229"/>
      <c r="BL95" s="181" t="s">
        <v>33</v>
      </c>
      <c r="BM95" s="1032" t="s">
        <v>3284</v>
      </c>
      <c r="BN95" s="172"/>
      <c r="BO95" s="172"/>
      <c r="BP95" s="172"/>
      <c r="BQ95" s="172"/>
      <c r="BR95" s="172"/>
      <c r="BS95" s="172"/>
      <c r="BT95" s="172"/>
      <c r="BU95" s="172"/>
      <c r="BV95" s="182"/>
      <c r="BW95" s="182"/>
      <c r="BX95" s="438"/>
      <c r="BY95" s="75"/>
      <c r="BZ95" s="309" t="s">
        <v>983</v>
      </c>
      <c r="CA95" s="218" t="s">
        <v>956</v>
      </c>
      <c r="CB95" s="219" t="s">
        <v>981</v>
      </c>
      <c r="CC95" s="55" t="s">
        <v>2239</v>
      </c>
      <c r="CD95" s="201" t="s">
        <v>982</v>
      </c>
    </row>
    <row r="96" spans="1:82" ht="78.75">
      <c r="A96" s="3" t="str">
        <f t="shared" si="41"/>
        <v/>
      </c>
      <c r="B96" s="5" t="s">
        <v>2840</v>
      </c>
      <c r="C96" s="3" t="str">
        <f t="shared" si="42"/>
        <v>Ⅰ.顧客対応 (1)　お客さまニーズに合致した提案の実施に向けた募集に関する態勢整備</v>
      </c>
      <c r="D96" s="3" t="str">
        <f t="shared" si="43"/>
        <v>④募集時の禁止行為・著しく不適当な行為</v>
      </c>
      <c r="E96" s="3" t="str">
        <f t="shared" si="47"/>
        <v>基本 21</v>
      </c>
      <c r="F96" s="3" t="str">
        <f t="shared" si="48"/>
        <v>21 
21-1-10</v>
      </c>
      <c r="G96" s="11" t="str">
        <f t="shared" si="49"/>
        <v xml:space="preserve">
＿ 
＿＿ 威圧的募集もしくは優越的地位を利用した募集</v>
      </c>
      <c r="H96" s="21" t="str">
        <f t="shared" si="44"/>
        <v>2023: 0
2024: ▼選択</v>
      </c>
      <c r="I96" s="21" t="str">
        <f t="shared" si="45"/>
        <v xml:space="preserve">2023: 0
2024: </v>
      </c>
      <c r="J96" s="21" t="str">
        <f t="shared" si="46"/>
        <v xml:space="preserve">2023: 0
2024: </v>
      </c>
      <c r="K96" s="21" t="str">
        <f t="shared" si="50"/>
        <v>▼選択</v>
      </c>
      <c r="L96" s="21" t="str">
        <f t="shared" si="51"/>
        <v>以下について、詳細説明欄の記載及び証跡資料により確認できた
・威圧的募集もしくは優越的地位を利用した募集をすることの禁止は、「○○資料」P○に記載
・「○○資料」はイントラネットに掲載され、全従業員が閲覧可能である</v>
      </c>
      <c r="M96" s="464" t="str">
        <f t="shared" si="52"/>
        <v xml:space="preserve">
</v>
      </c>
      <c r="N96" s="3"/>
      <c r="O96" s="19" t="s">
        <v>2240</v>
      </c>
      <c r="P96" s="19" t="s">
        <v>2729</v>
      </c>
      <c r="Q96" s="19" t="s">
        <v>235</v>
      </c>
      <c r="R96" s="19"/>
      <c r="S96" s="19"/>
      <c r="T96" s="159"/>
      <c r="U96" s="160"/>
      <c r="V96" s="19"/>
      <c r="W96" s="161"/>
      <c r="X96" s="19"/>
      <c r="Y96" s="19"/>
      <c r="Z96" s="20"/>
      <c r="AA96" s="264" t="s">
        <v>34</v>
      </c>
      <c r="AB96" s="1109"/>
      <c r="AC96" s="264" t="s">
        <v>1998</v>
      </c>
      <c r="AD96" s="1110"/>
      <c r="AE96" s="264" t="s">
        <v>235</v>
      </c>
      <c r="AF96" s="1110"/>
      <c r="AG96" s="203" t="s">
        <v>36</v>
      </c>
      <c r="AH96" s="1096"/>
      <c r="AI96" s="204">
        <v>21</v>
      </c>
      <c r="AJ96" s="205" t="s">
        <v>255</v>
      </c>
      <c r="AK96" s="212"/>
      <c r="AL96" s="212"/>
      <c r="AM96" s="267" t="s">
        <v>256</v>
      </c>
      <c r="AN96" s="27">
        <f t="shared" si="31"/>
        <v>0</v>
      </c>
      <c r="AO96" s="27">
        <f t="shared" si="32"/>
        <v>0</v>
      </c>
      <c r="AP96" s="191">
        <f t="shared" si="33"/>
        <v>0</v>
      </c>
      <c r="AQ96" s="35">
        <f t="shared" si="34"/>
        <v>0</v>
      </c>
      <c r="AR96" s="43">
        <f t="shared" si="35"/>
        <v>0</v>
      </c>
      <c r="AS96" s="43">
        <f t="shared" si="36"/>
        <v>0</v>
      </c>
      <c r="AT96" s="35">
        <f t="shared" si="37"/>
        <v>0</v>
      </c>
      <c r="AU96" s="43">
        <f t="shared" si="55"/>
        <v>0</v>
      </c>
      <c r="AV96" s="277" t="s">
        <v>33</v>
      </c>
      <c r="AW96" s="278" t="s">
        <v>41</v>
      </c>
      <c r="AX96" s="278" t="s">
        <v>42</v>
      </c>
      <c r="AY96" s="278"/>
      <c r="AZ96" s="433" t="s">
        <v>33</v>
      </c>
      <c r="BA96" s="217" t="s">
        <v>46</v>
      </c>
      <c r="BB96" s="467"/>
      <c r="BC96" s="468"/>
      <c r="BD96" s="176"/>
      <c r="BE96" s="229" t="str">
        <f t="shared" si="54"/>
        <v>▼選択</v>
      </c>
      <c r="BF96" s="230" t="s">
        <v>16</v>
      </c>
      <c r="BG96" s="229" t="s">
        <v>31</v>
      </c>
      <c r="BH96" s="177" t="s">
        <v>6</v>
      </c>
      <c r="BI96" s="177" t="s">
        <v>7</v>
      </c>
      <c r="BJ96" s="229" t="s">
        <v>32</v>
      </c>
      <c r="BK96" s="229"/>
      <c r="BL96" s="181" t="s">
        <v>33</v>
      </c>
      <c r="BM96" s="1032" t="s">
        <v>3285</v>
      </c>
      <c r="BN96" s="172"/>
      <c r="BO96" s="172"/>
      <c r="BP96" s="172"/>
      <c r="BQ96" s="172"/>
      <c r="BR96" s="172"/>
      <c r="BS96" s="172"/>
      <c r="BT96" s="172"/>
      <c r="BU96" s="172"/>
      <c r="BV96" s="182"/>
      <c r="BW96" s="182"/>
      <c r="BX96" s="438"/>
      <c r="BY96" s="75"/>
      <c r="BZ96" s="309" t="s">
        <v>986</v>
      </c>
      <c r="CA96" s="218" t="s">
        <v>956</v>
      </c>
      <c r="CB96" s="219" t="s">
        <v>984</v>
      </c>
      <c r="CC96" s="55" t="s">
        <v>2240</v>
      </c>
      <c r="CD96" s="201" t="s">
        <v>985</v>
      </c>
    </row>
    <row r="97" spans="1:82" ht="78.75">
      <c r="A97" s="3" t="str">
        <f t="shared" si="41"/>
        <v/>
      </c>
      <c r="B97" s="5" t="s">
        <v>2841</v>
      </c>
      <c r="C97" s="3" t="str">
        <f t="shared" si="42"/>
        <v>Ⅰ.顧客対応 (1)　お客さまニーズに合致した提案の実施に向けた募集に関する態勢整備</v>
      </c>
      <c r="D97" s="3" t="str">
        <f t="shared" si="43"/>
        <v>④募集時の禁止行為・著しく不適当な行為</v>
      </c>
      <c r="E97" s="3" t="str">
        <f t="shared" si="47"/>
        <v>基本 21</v>
      </c>
      <c r="F97" s="3" t="str">
        <f t="shared" si="48"/>
        <v>21 
21-1-11</v>
      </c>
      <c r="G97" s="11" t="str">
        <f t="shared" si="49"/>
        <v xml:space="preserve">
＿ 
＿＿ 保険契約等に関する事項であってその判断に影響を及ぼすこととなる重要なものにつき、誤解させるおそれのあることを告げる、または表示する行為（誹謗・中傷等）</v>
      </c>
      <c r="H97" s="21" t="str">
        <f t="shared" si="44"/>
        <v>2023: 0
2024: ▼選択</v>
      </c>
      <c r="I97" s="21" t="str">
        <f t="shared" si="45"/>
        <v xml:space="preserve">2023: 0
2024: </v>
      </c>
      <c r="J97" s="21" t="str">
        <f t="shared" si="46"/>
        <v xml:space="preserve">2023: 0
2024: </v>
      </c>
      <c r="K97" s="21" t="str">
        <f t="shared" si="50"/>
        <v>▼選択</v>
      </c>
      <c r="L97" s="21" t="str">
        <f t="shared" si="51"/>
        <v>以下について、詳細説明欄の記載及び証跡資料により確認できた
・他社を誹謗・中傷するような説明・表示をすることの禁止は、「○○資料」P○に記載
・「○○資料」はイントラネットに掲載され、全従業員が閲覧可能である</v>
      </c>
      <c r="M97" s="464" t="str">
        <f t="shared" si="52"/>
        <v xml:space="preserve">
</v>
      </c>
      <c r="N97" s="3"/>
      <c r="O97" s="19" t="s">
        <v>2241</v>
      </c>
      <c r="P97" s="19" t="s">
        <v>2729</v>
      </c>
      <c r="Q97" s="19" t="s">
        <v>235</v>
      </c>
      <c r="R97" s="19"/>
      <c r="S97" s="19"/>
      <c r="T97" s="159"/>
      <c r="U97" s="160"/>
      <c r="V97" s="19"/>
      <c r="W97" s="161"/>
      <c r="X97" s="19"/>
      <c r="Y97" s="19"/>
      <c r="Z97" s="20"/>
      <c r="AA97" s="264" t="s">
        <v>34</v>
      </c>
      <c r="AB97" s="1109"/>
      <c r="AC97" s="264" t="s">
        <v>1998</v>
      </c>
      <c r="AD97" s="1110"/>
      <c r="AE97" s="264" t="s">
        <v>235</v>
      </c>
      <c r="AF97" s="1110"/>
      <c r="AG97" s="203" t="s">
        <v>36</v>
      </c>
      <c r="AH97" s="1096"/>
      <c r="AI97" s="204">
        <v>21</v>
      </c>
      <c r="AJ97" s="205" t="s">
        <v>257</v>
      </c>
      <c r="AK97" s="212"/>
      <c r="AL97" s="212"/>
      <c r="AM97" s="267" t="s">
        <v>258</v>
      </c>
      <c r="AN97" s="27">
        <f t="shared" si="31"/>
        <v>0</v>
      </c>
      <c r="AO97" s="27">
        <f t="shared" si="32"/>
        <v>0</v>
      </c>
      <c r="AP97" s="191">
        <f t="shared" si="33"/>
        <v>0</v>
      </c>
      <c r="AQ97" s="35">
        <f t="shared" si="34"/>
        <v>0</v>
      </c>
      <c r="AR97" s="43">
        <f t="shared" si="35"/>
        <v>0</v>
      </c>
      <c r="AS97" s="43">
        <f t="shared" si="36"/>
        <v>0</v>
      </c>
      <c r="AT97" s="35">
        <f t="shared" si="37"/>
        <v>0</v>
      </c>
      <c r="AU97" s="43">
        <f t="shared" si="55"/>
        <v>0</v>
      </c>
      <c r="AV97" s="277" t="s">
        <v>33</v>
      </c>
      <c r="AW97" s="278" t="s">
        <v>41</v>
      </c>
      <c r="AX97" s="278" t="s">
        <v>42</v>
      </c>
      <c r="AY97" s="278"/>
      <c r="AZ97" s="433" t="s">
        <v>33</v>
      </c>
      <c r="BA97" s="217" t="s">
        <v>46</v>
      </c>
      <c r="BB97" s="467"/>
      <c r="BC97" s="468"/>
      <c r="BD97" s="176"/>
      <c r="BE97" s="229" t="str">
        <f t="shared" si="54"/>
        <v>▼選択</v>
      </c>
      <c r="BF97" s="230" t="s">
        <v>16</v>
      </c>
      <c r="BG97" s="229" t="s">
        <v>31</v>
      </c>
      <c r="BH97" s="177" t="s">
        <v>6</v>
      </c>
      <c r="BI97" s="177" t="s">
        <v>7</v>
      </c>
      <c r="BJ97" s="229" t="s">
        <v>32</v>
      </c>
      <c r="BK97" s="229"/>
      <c r="BL97" s="181" t="s">
        <v>33</v>
      </c>
      <c r="BM97" s="1032" t="s">
        <v>3286</v>
      </c>
      <c r="BN97" s="172"/>
      <c r="BO97" s="172"/>
      <c r="BP97" s="172"/>
      <c r="BQ97" s="172"/>
      <c r="BR97" s="172"/>
      <c r="BS97" s="172"/>
      <c r="BT97" s="172"/>
      <c r="BU97" s="172"/>
      <c r="BV97" s="182"/>
      <c r="BW97" s="182"/>
      <c r="BX97" s="438"/>
      <c r="BY97" s="75"/>
      <c r="BZ97" s="309" t="s">
        <v>989</v>
      </c>
      <c r="CA97" s="218" t="s">
        <v>956</v>
      </c>
      <c r="CB97" s="219" t="s">
        <v>987</v>
      </c>
      <c r="CC97" s="55" t="s">
        <v>2241</v>
      </c>
      <c r="CD97" s="201" t="s">
        <v>988</v>
      </c>
    </row>
    <row r="98" spans="1:82" ht="57">
      <c r="A98" s="3" t="str">
        <f t="shared" si="41"/>
        <v/>
      </c>
      <c r="B98" s="5" t="s">
        <v>2842</v>
      </c>
      <c r="C98" s="3" t="str">
        <f t="shared" si="42"/>
        <v>Ⅰ.顧客対応 (1)　お客さまニーズに合致した提案の実施に向けた募集に関する態勢整備</v>
      </c>
      <c r="D98" s="3" t="str">
        <f t="shared" si="43"/>
        <v>④募集時の禁止行為・著しく不適当な行為</v>
      </c>
      <c r="E98" s="3" t="str">
        <f t="shared" si="47"/>
        <v>基本 21</v>
      </c>
      <c r="F98" s="3" t="str">
        <f t="shared" si="48"/>
        <v>21 
21-2</v>
      </c>
      <c r="G98" s="11" t="str">
        <f t="shared" si="49"/>
        <v xml:space="preserve">
＿ 【その他の不適正行為】
以下の事項の禁止
＿＿ </v>
      </c>
      <c r="H98" s="21" t="str">
        <f t="shared" si="44"/>
        <v>2023: 0
2024: －</v>
      </c>
      <c r="I98" s="21" t="str">
        <f t="shared" si="45"/>
        <v xml:space="preserve">2023: 0
2024: </v>
      </c>
      <c r="J98" s="21" t="str">
        <f t="shared" si="46"/>
        <v xml:space="preserve">2023: 0
2024: </v>
      </c>
      <c r="K98" s="21" t="str">
        <f t="shared" si="50"/>
        <v xml:space="preserve"> ― </v>
      </c>
      <c r="L98" s="21" t="str">
        <f t="shared" si="51"/>
        <v xml:space="preserve"> ― </v>
      </c>
      <c r="M98" s="464" t="str">
        <f t="shared" si="52"/>
        <v xml:space="preserve">
</v>
      </c>
      <c r="N98" s="3"/>
      <c r="O98" s="19" t="s">
        <v>2242</v>
      </c>
      <c r="P98" s="19" t="s">
        <v>2729</v>
      </c>
      <c r="Q98" s="19" t="s">
        <v>235</v>
      </c>
      <c r="R98" s="19"/>
      <c r="S98" s="19"/>
      <c r="T98" s="159"/>
      <c r="U98" s="160"/>
      <c r="V98" s="19"/>
      <c r="W98" s="161"/>
      <c r="X98" s="19"/>
      <c r="Y98" s="19"/>
      <c r="Z98" s="20"/>
      <c r="AA98" s="264" t="s">
        <v>34</v>
      </c>
      <c r="AB98" s="1109"/>
      <c r="AC98" s="264" t="s">
        <v>1998</v>
      </c>
      <c r="AD98" s="1110"/>
      <c r="AE98" s="264" t="s">
        <v>235</v>
      </c>
      <c r="AF98" s="1110"/>
      <c r="AG98" s="203" t="s">
        <v>36</v>
      </c>
      <c r="AH98" s="1096"/>
      <c r="AI98" s="204">
        <v>21</v>
      </c>
      <c r="AJ98" s="205" t="s">
        <v>259</v>
      </c>
      <c r="AK98" s="206"/>
      <c r="AL98" s="1044" t="s">
        <v>2153</v>
      </c>
      <c r="AM98" s="1045"/>
      <c r="AN98" s="27">
        <f t="shared" si="31"/>
        <v>0</v>
      </c>
      <c r="AO98" s="27">
        <f t="shared" si="32"/>
        <v>0</v>
      </c>
      <c r="AP98" s="191">
        <f t="shared" si="33"/>
        <v>0</v>
      </c>
      <c r="AQ98" s="35">
        <f t="shared" si="34"/>
        <v>0</v>
      </c>
      <c r="AR98" s="43">
        <f t="shared" si="35"/>
        <v>0</v>
      </c>
      <c r="AS98" s="43">
        <f t="shared" si="36"/>
        <v>0</v>
      </c>
      <c r="AT98" s="35">
        <f t="shared" si="37"/>
        <v>0</v>
      </c>
      <c r="AU98" s="43">
        <f t="shared" si="55"/>
        <v>0</v>
      </c>
      <c r="AV98" s="262"/>
      <c r="AW98" s="263"/>
      <c r="AX98" s="263"/>
      <c r="AY98" s="263"/>
      <c r="AZ98" s="175" t="s">
        <v>661</v>
      </c>
      <c r="BA98" s="194" t="s">
        <v>29</v>
      </c>
      <c r="BB98" s="466"/>
      <c r="BC98" s="466"/>
      <c r="BD98" s="208"/>
      <c r="BE98" s="209"/>
      <c r="BF98" s="210"/>
      <c r="BG98" s="209"/>
      <c r="BH98" s="209"/>
      <c r="BI98" s="209"/>
      <c r="BJ98" s="209"/>
      <c r="BK98" s="210"/>
      <c r="BL98" s="211"/>
      <c r="BM98" s="1033"/>
      <c r="BN98" s="195"/>
      <c r="BO98" s="195"/>
      <c r="BP98" s="195"/>
      <c r="BQ98" s="195"/>
      <c r="BR98" s="195"/>
      <c r="BS98" s="195"/>
      <c r="BT98" s="195"/>
      <c r="BU98" s="195"/>
      <c r="BV98" s="210"/>
      <c r="BW98" s="210"/>
      <c r="BX98" s="354"/>
      <c r="BY98" s="75"/>
      <c r="BZ98" s="195"/>
      <c r="CA98" s="199"/>
      <c r="CB98" s="200"/>
      <c r="CC98" s="55" t="s">
        <v>2242</v>
      </c>
      <c r="CD98" s="201" t="s">
        <v>990</v>
      </c>
    </row>
    <row r="99" spans="1:82" ht="63">
      <c r="A99" s="3" t="str">
        <f t="shared" si="41"/>
        <v/>
      </c>
      <c r="B99" s="5" t="s">
        <v>2843</v>
      </c>
      <c r="C99" s="3" t="str">
        <f t="shared" si="42"/>
        <v>Ⅰ.顧客対応 (1)　お客さまニーズに合致した提案の実施に向けた募集に関する態勢整備</v>
      </c>
      <c r="D99" s="3" t="str">
        <f t="shared" si="43"/>
        <v>④募集時の禁止行為・著しく不適当な行為</v>
      </c>
      <c r="E99" s="3" t="str">
        <f t="shared" si="47"/>
        <v>基本 21</v>
      </c>
      <c r="F99" s="3" t="str">
        <f t="shared" si="48"/>
        <v>21 
21-2-1</v>
      </c>
      <c r="G99" s="11" t="str">
        <f t="shared" si="49"/>
        <v xml:space="preserve">
＿ 
＿＿ 保険料の費消・流用</v>
      </c>
      <c r="H99" s="21" t="str">
        <f t="shared" si="44"/>
        <v>2023: 0
2024: ▼選択</v>
      </c>
      <c r="I99" s="21" t="str">
        <f t="shared" si="45"/>
        <v xml:space="preserve">2023: 0
2024: </v>
      </c>
      <c r="J99" s="21" t="str">
        <f t="shared" si="46"/>
        <v xml:space="preserve">2023: 0
2024: </v>
      </c>
      <c r="K99" s="21" t="str">
        <f t="shared" si="50"/>
        <v>▼選択</v>
      </c>
      <c r="L99" s="21" t="str">
        <f t="shared" si="51"/>
        <v>以下について、詳細説明欄の記載及び証跡資料により確認できた
・保険料の費消・流用の禁止は、「○○資料」P○に記載
・「○○資料」はイントラネットに掲載され、全従業員が閲覧可能である</v>
      </c>
      <c r="M99" s="464" t="str">
        <f t="shared" si="52"/>
        <v xml:space="preserve">
</v>
      </c>
      <c r="N99" s="3"/>
      <c r="O99" s="19" t="s">
        <v>2243</v>
      </c>
      <c r="P99" s="19" t="s">
        <v>2729</v>
      </c>
      <c r="Q99" s="19" t="s">
        <v>235</v>
      </c>
      <c r="R99" s="19"/>
      <c r="S99" s="19"/>
      <c r="T99" s="159"/>
      <c r="U99" s="160"/>
      <c r="V99" s="19"/>
      <c r="W99" s="161"/>
      <c r="X99" s="19"/>
      <c r="Y99" s="19"/>
      <c r="Z99" s="20"/>
      <c r="AA99" s="264" t="s">
        <v>34</v>
      </c>
      <c r="AB99" s="1109"/>
      <c r="AC99" s="264" t="s">
        <v>1998</v>
      </c>
      <c r="AD99" s="1110"/>
      <c r="AE99" s="264" t="s">
        <v>235</v>
      </c>
      <c r="AF99" s="1110"/>
      <c r="AG99" s="203" t="s">
        <v>36</v>
      </c>
      <c r="AH99" s="1096"/>
      <c r="AI99" s="204">
        <v>21</v>
      </c>
      <c r="AJ99" s="205" t="s">
        <v>260</v>
      </c>
      <c r="AK99" s="212"/>
      <c r="AL99" s="212"/>
      <c r="AM99" s="267" t="s">
        <v>261</v>
      </c>
      <c r="AN99" s="27">
        <f t="shared" si="31"/>
        <v>0</v>
      </c>
      <c r="AO99" s="27">
        <f t="shared" si="32"/>
        <v>0</v>
      </c>
      <c r="AP99" s="191">
        <f t="shared" si="33"/>
        <v>0</v>
      </c>
      <c r="AQ99" s="35">
        <f t="shared" si="34"/>
        <v>0</v>
      </c>
      <c r="AR99" s="43">
        <f t="shared" si="35"/>
        <v>0</v>
      </c>
      <c r="AS99" s="43">
        <f t="shared" si="36"/>
        <v>0</v>
      </c>
      <c r="AT99" s="35">
        <f t="shared" si="37"/>
        <v>0</v>
      </c>
      <c r="AU99" s="43">
        <f t="shared" si="55"/>
        <v>0</v>
      </c>
      <c r="AV99" s="277" t="s">
        <v>33</v>
      </c>
      <c r="AW99" s="278" t="s">
        <v>41</v>
      </c>
      <c r="AX99" s="278" t="s">
        <v>42</v>
      </c>
      <c r="AY99" s="278"/>
      <c r="AZ99" s="433" t="s">
        <v>33</v>
      </c>
      <c r="BA99" s="217" t="s">
        <v>46</v>
      </c>
      <c r="BB99" s="467"/>
      <c r="BC99" s="468"/>
      <c r="BD99" s="176"/>
      <c r="BE99" s="229" t="str">
        <f t="shared" ref="BE99:BE105" si="56">IF(AND(AL99=AV99,AV99="○",AZ99="1.はい"),"○","▼選択")</f>
        <v>▼選択</v>
      </c>
      <c r="BF99" s="230" t="s">
        <v>16</v>
      </c>
      <c r="BG99" s="229" t="s">
        <v>31</v>
      </c>
      <c r="BH99" s="177" t="s">
        <v>6</v>
      </c>
      <c r="BI99" s="177" t="s">
        <v>7</v>
      </c>
      <c r="BJ99" s="229" t="s">
        <v>32</v>
      </c>
      <c r="BK99" s="229"/>
      <c r="BL99" s="181" t="s">
        <v>33</v>
      </c>
      <c r="BM99" s="1032" t="s">
        <v>3287</v>
      </c>
      <c r="BN99" s="172"/>
      <c r="BO99" s="172"/>
      <c r="BP99" s="172"/>
      <c r="BQ99" s="172"/>
      <c r="BR99" s="172"/>
      <c r="BS99" s="172"/>
      <c r="BT99" s="172"/>
      <c r="BU99" s="172"/>
      <c r="BV99" s="182"/>
      <c r="BW99" s="182"/>
      <c r="BX99" s="438"/>
      <c r="BY99" s="75"/>
      <c r="BZ99" s="309" t="s">
        <v>993</v>
      </c>
      <c r="CA99" s="218" t="s">
        <v>956</v>
      </c>
      <c r="CB99" s="219" t="s">
        <v>991</v>
      </c>
      <c r="CC99" s="55" t="s">
        <v>2243</v>
      </c>
      <c r="CD99" s="201" t="s">
        <v>992</v>
      </c>
    </row>
    <row r="100" spans="1:82" ht="63">
      <c r="A100" s="3" t="str">
        <f t="shared" si="41"/>
        <v/>
      </c>
      <c r="B100" s="5" t="s">
        <v>2844</v>
      </c>
      <c r="C100" s="3" t="str">
        <f t="shared" si="42"/>
        <v>Ⅰ.顧客対応 (1)　お客さまニーズに合致した提案の実施に向けた募集に関する態勢整備</v>
      </c>
      <c r="D100" s="3" t="str">
        <f t="shared" si="43"/>
        <v>④募集時の禁止行為・著しく不適当な行為</v>
      </c>
      <c r="E100" s="3" t="str">
        <f t="shared" si="47"/>
        <v>基本 21</v>
      </c>
      <c r="F100" s="3" t="str">
        <f t="shared" si="48"/>
        <v>21 
21-2-2</v>
      </c>
      <c r="G100" s="11" t="str">
        <f t="shared" si="49"/>
        <v xml:space="preserve">
＿ 
＿＿ 社員代行募集・付績行為</v>
      </c>
      <c r="H100" s="21" t="str">
        <f t="shared" si="44"/>
        <v>2023: 0
2024: ▼選択</v>
      </c>
      <c r="I100" s="21" t="str">
        <f t="shared" si="45"/>
        <v xml:space="preserve">2023: 0
2024: </v>
      </c>
      <c r="J100" s="21" t="str">
        <f t="shared" si="46"/>
        <v xml:space="preserve">2023: 0
2024: </v>
      </c>
      <c r="K100" s="21" t="str">
        <f t="shared" si="50"/>
        <v>▼選択</v>
      </c>
      <c r="L100" s="21" t="str">
        <f t="shared" si="51"/>
        <v>以下について、詳細説明欄の記載及び証跡資料により確認できた
・社員代行募集・付績行為の禁止は、「○○資料」P○に記載
・「○○資料」はイントラネットに掲載され、全従業員が閲覧可能である</v>
      </c>
      <c r="M100" s="464" t="str">
        <f t="shared" si="52"/>
        <v xml:space="preserve">
</v>
      </c>
      <c r="N100" s="3"/>
      <c r="O100" s="19" t="s">
        <v>2244</v>
      </c>
      <c r="P100" s="19" t="s">
        <v>2729</v>
      </c>
      <c r="Q100" s="19" t="s">
        <v>235</v>
      </c>
      <c r="R100" s="19"/>
      <c r="S100" s="19"/>
      <c r="T100" s="159"/>
      <c r="U100" s="160"/>
      <c r="V100" s="19"/>
      <c r="W100" s="161"/>
      <c r="X100" s="19"/>
      <c r="Y100" s="19"/>
      <c r="Z100" s="20"/>
      <c r="AA100" s="264" t="s">
        <v>34</v>
      </c>
      <c r="AB100" s="1109"/>
      <c r="AC100" s="264" t="s">
        <v>1998</v>
      </c>
      <c r="AD100" s="1110"/>
      <c r="AE100" s="264" t="s">
        <v>235</v>
      </c>
      <c r="AF100" s="1110"/>
      <c r="AG100" s="203" t="s">
        <v>36</v>
      </c>
      <c r="AH100" s="1096"/>
      <c r="AI100" s="204">
        <v>21</v>
      </c>
      <c r="AJ100" s="205" t="s">
        <v>262</v>
      </c>
      <c r="AK100" s="212"/>
      <c r="AL100" s="212"/>
      <c r="AM100" s="267" t="s">
        <v>263</v>
      </c>
      <c r="AN100" s="27">
        <f t="shared" si="31"/>
        <v>0</v>
      </c>
      <c r="AO100" s="27">
        <f t="shared" si="32"/>
        <v>0</v>
      </c>
      <c r="AP100" s="191">
        <f t="shared" si="33"/>
        <v>0</v>
      </c>
      <c r="AQ100" s="35">
        <f t="shared" si="34"/>
        <v>0</v>
      </c>
      <c r="AR100" s="43">
        <f t="shared" si="35"/>
        <v>0</v>
      </c>
      <c r="AS100" s="43">
        <f t="shared" si="36"/>
        <v>0</v>
      </c>
      <c r="AT100" s="35">
        <f t="shared" si="37"/>
        <v>0</v>
      </c>
      <c r="AU100" s="43">
        <f t="shared" si="55"/>
        <v>0</v>
      </c>
      <c r="AV100" s="277" t="s">
        <v>33</v>
      </c>
      <c r="AW100" s="278" t="s">
        <v>41</v>
      </c>
      <c r="AX100" s="278" t="s">
        <v>42</v>
      </c>
      <c r="AY100" s="278"/>
      <c r="AZ100" s="433" t="s">
        <v>33</v>
      </c>
      <c r="BA100" s="217" t="s">
        <v>46</v>
      </c>
      <c r="BB100" s="467"/>
      <c r="BC100" s="468"/>
      <c r="BD100" s="176"/>
      <c r="BE100" s="229" t="str">
        <f t="shared" si="56"/>
        <v>▼選択</v>
      </c>
      <c r="BF100" s="230" t="s">
        <v>16</v>
      </c>
      <c r="BG100" s="229" t="s">
        <v>31</v>
      </c>
      <c r="BH100" s="177" t="s">
        <v>6</v>
      </c>
      <c r="BI100" s="177" t="s">
        <v>7</v>
      </c>
      <c r="BJ100" s="229" t="s">
        <v>32</v>
      </c>
      <c r="BK100" s="229"/>
      <c r="BL100" s="181" t="s">
        <v>33</v>
      </c>
      <c r="BM100" s="1032" t="s">
        <v>3288</v>
      </c>
      <c r="BN100" s="172"/>
      <c r="BO100" s="172"/>
      <c r="BP100" s="172"/>
      <c r="BQ100" s="172"/>
      <c r="BR100" s="172"/>
      <c r="BS100" s="172"/>
      <c r="BT100" s="172"/>
      <c r="BU100" s="172"/>
      <c r="BV100" s="182"/>
      <c r="BW100" s="182"/>
      <c r="BX100" s="438"/>
      <c r="BY100" s="75"/>
      <c r="BZ100" s="309" t="s">
        <v>996</v>
      </c>
      <c r="CA100" s="218" t="s">
        <v>956</v>
      </c>
      <c r="CB100" s="219" t="s">
        <v>994</v>
      </c>
      <c r="CC100" s="55" t="s">
        <v>2244</v>
      </c>
      <c r="CD100" s="201" t="s">
        <v>995</v>
      </c>
    </row>
    <row r="101" spans="1:82" ht="63">
      <c r="A101" s="3" t="str">
        <f t="shared" si="41"/>
        <v/>
      </c>
      <c r="B101" s="5" t="s">
        <v>2845</v>
      </c>
      <c r="C101" s="3" t="str">
        <f t="shared" si="42"/>
        <v>Ⅰ.顧客対応 (1)　お客さまニーズに合致した提案の実施に向けた募集に関する態勢整備</v>
      </c>
      <c r="D101" s="3" t="str">
        <f t="shared" si="43"/>
        <v>④募集時の禁止行為・著しく不適当な行為</v>
      </c>
      <c r="E101" s="3" t="str">
        <f t="shared" si="47"/>
        <v>基本 21</v>
      </c>
      <c r="F101" s="3" t="str">
        <f t="shared" si="48"/>
        <v>21 
21-2-3</v>
      </c>
      <c r="G101" s="11" t="str">
        <f t="shared" si="49"/>
        <v xml:space="preserve">
＿ 
＿＿ 無面接募集</v>
      </c>
      <c r="H101" s="21" t="str">
        <f t="shared" si="44"/>
        <v>2023: 0
2024: ▼選択</v>
      </c>
      <c r="I101" s="21" t="str">
        <f t="shared" si="45"/>
        <v xml:space="preserve">2023: 0
2024: </v>
      </c>
      <c r="J101" s="21" t="str">
        <f t="shared" si="46"/>
        <v xml:space="preserve">2023: 0
2024: </v>
      </c>
      <c r="K101" s="21" t="str">
        <f t="shared" si="50"/>
        <v>▼選択</v>
      </c>
      <c r="L101" s="21" t="str">
        <f t="shared" si="51"/>
        <v>以下について、詳細説明欄の記載及び証跡資料により確認できた
・無面接募集の禁止は、「○○資料」P○に記載
・「○○資料」はイントラネットに掲載され、全従業員が閲覧可能である</v>
      </c>
      <c r="M101" s="464" t="str">
        <f t="shared" si="52"/>
        <v xml:space="preserve">
</v>
      </c>
      <c r="N101" s="3"/>
      <c r="O101" s="19" t="s">
        <v>2245</v>
      </c>
      <c r="P101" s="19" t="s">
        <v>2729</v>
      </c>
      <c r="Q101" s="19" t="s">
        <v>235</v>
      </c>
      <c r="R101" s="19"/>
      <c r="S101" s="19"/>
      <c r="T101" s="159"/>
      <c r="U101" s="160"/>
      <c r="V101" s="19"/>
      <c r="W101" s="161"/>
      <c r="X101" s="19"/>
      <c r="Y101" s="19"/>
      <c r="Z101" s="20"/>
      <c r="AA101" s="264" t="s">
        <v>34</v>
      </c>
      <c r="AB101" s="1109"/>
      <c r="AC101" s="264" t="s">
        <v>1998</v>
      </c>
      <c r="AD101" s="1110"/>
      <c r="AE101" s="264" t="s">
        <v>235</v>
      </c>
      <c r="AF101" s="1110"/>
      <c r="AG101" s="203" t="s">
        <v>36</v>
      </c>
      <c r="AH101" s="1096"/>
      <c r="AI101" s="204">
        <v>21</v>
      </c>
      <c r="AJ101" s="205" t="s">
        <v>264</v>
      </c>
      <c r="AK101" s="212"/>
      <c r="AL101" s="212"/>
      <c r="AM101" s="267" t="s">
        <v>265</v>
      </c>
      <c r="AN101" s="27">
        <f t="shared" si="31"/>
        <v>0</v>
      </c>
      <c r="AO101" s="27">
        <f t="shared" si="32"/>
        <v>0</v>
      </c>
      <c r="AP101" s="191">
        <f t="shared" si="33"/>
        <v>0</v>
      </c>
      <c r="AQ101" s="35">
        <f t="shared" si="34"/>
        <v>0</v>
      </c>
      <c r="AR101" s="43">
        <f t="shared" si="35"/>
        <v>0</v>
      </c>
      <c r="AS101" s="43">
        <f t="shared" si="36"/>
        <v>0</v>
      </c>
      <c r="AT101" s="35">
        <f t="shared" si="37"/>
        <v>0</v>
      </c>
      <c r="AU101" s="43">
        <f t="shared" si="55"/>
        <v>0</v>
      </c>
      <c r="AV101" s="277" t="s">
        <v>33</v>
      </c>
      <c r="AW101" s="278" t="s">
        <v>41</v>
      </c>
      <c r="AX101" s="278" t="s">
        <v>42</v>
      </c>
      <c r="AY101" s="278"/>
      <c r="AZ101" s="433" t="s">
        <v>33</v>
      </c>
      <c r="BA101" s="217" t="s">
        <v>46</v>
      </c>
      <c r="BB101" s="467"/>
      <c r="BC101" s="468"/>
      <c r="BD101" s="176"/>
      <c r="BE101" s="229" t="str">
        <f t="shared" si="56"/>
        <v>▼選択</v>
      </c>
      <c r="BF101" s="230" t="s">
        <v>16</v>
      </c>
      <c r="BG101" s="229" t="s">
        <v>31</v>
      </c>
      <c r="BH101" s="177" t="s">
        <v>6</v>
      </c>
      <c r="BI101" s="177" t="s">
        <v>7</v>
      </c>
      <c r="BJ101" s="229" t="s">
        <v>32</v>
      </c>
      <c r="BK101" s="229"/>
      <c r="BL101" s="181" t="s">
        <v>33</v>
      </c>
      <c r="BM101" s="1032" t="s">
        <v>3289</v>
      </c>
      <c r="BN101" s="172"/>
      <c r="BO101" s="172"/>
      <c r="BP101" s="172"/>
      <c r="BQ101" s="172"/>
      <c r="BR101" s="172"/>
      <c r="BS101" s="172"/>
      <c r="BT101" s="172"/>
      <c r="BU101" s="172"/>
      <c r="BV101" s="182"/>
      <c r="BW101" s="182"/>
      <c r="BX101" s="438"/>
      <c r="BY101" s="75"/>
      <c r="BZ101" s="309" t="s">
        <v>999</v>
      </c>
      <c r="CA101" s="218" t="s">
        <v>956</v>
      </c>
      <c r="CB101" s="219" t="s">
        <v>997</v>
      </c>
      <c r="CC101" s="55" t="s">
        <v>2245</v>
      </c>
      <c r="CD101" s="201" t="s">
        <v>998</v>
      </c>
    </row>
    <row r="102" spans="1:82" ht="63">
      <c r="A102" s="3" t="str">
        <f t="shared" si="41"/>
        <v/>
      </c>
      <c r="B102" s="5" t="s">
        <v>2846</v>
      </c>
      <c r="C102" s="3" t="str">
        <f t="shared" si="42"/>
        <v>Ⅰ.顧客対応 (1)　お客さまニーズに合致した提案の実施に向けた募集に関する態勢整備</v>
      </c>
      <c r="D102" s="3" t="str">
        <f t="shared" si="43"/>
        <v>④募集時の禁止行為・著しく不適当な行為</v>
      </c>
      <c r="E102" s="3" t="str">
        <f t="shared" si="47"/>
        <v>基本 21</v>
      </c>
      <c r="F102" s="3" t="str">
        <f t="shared" si="48"/>
        <v>21 
21-2-4</v>
      </c>
      <c r="G102" s="11" t="str">
        <f t="shared" si="49"/>
        <v xml:space="preserve">
＿ 
＿＿ 代筆・代印</v>
      </c>
      <c r="H102" s="21" t="str">
        <f t="shared" si="44"/>
        <v>2023: 0
2024: ▼選択</v>
      </c>
      <c r="I102" s="21" t="str">
        <f t="shared" si="45"/>
        <v xml:space="preserve">2023: 0
2024: </v>
      </c>
      <c r="J102" s="21" t="str">
        <f t="shared" si="46"/>
        <v xml:space="preserve">2023: 0
2024: </v>
      </c>
      <c r="K102" s="21" t="str">
        <f t="shared" si="50"/>
        <v>▼選択</v>
      </c>
      <c r="L102" s="21" t="str">
        <f t="shared" si="51"/>
        <v>以下について、詳細説明欄の記載及び証跡資料により確認できた
・代筆・代印の禁止は、「○○資料」P○に記載
・「○○資料」はイントラネットに掲載され、全従業員が閲覧可能である</v>
      </c>
      <c r="M102" s="464" t="str">
        <f t="shared" si="52"/>
        <v xml:space="preserve">
</v>
      </c>
      <c r="N102" s="3"/>
      <c r="O102" s="19" t="s">
        <v>2246</v>
      </c>
      <c r="P102" s="19" t="s">
        <v>2729</v>
      </c>
      <c r="Q102" s="19" t="s">
        <v>235</v>
      </c>
      <c r="R102" s="19"/>
      <c r="S102" s="19"/>
      <c r="T102" s="159"/>
      <c r="U102" s="160"/>
      <c r="V102" s="19"/>
      <c r="W102" s="161"/>
      <c r="X102" s="19"/>
      <c r="Y102" s="19"/>
      <c r="Z102" s="20"/>
      <c r="AA102" s="264" t="s">
        <v>34</v>
      </c>
      <c r="AB102" s="1109"/>
      <c r="AC102" s="264" t="s">
        <v>1998</v>
      </c>
      <c r="AD102" s="1110"/>
      <c r="AE102" s="264" t="s">
        <v>235</v>
      </c>
      <c r="AF102" s="1110"/>
      <c r="AG102" s="203" t="s">
        <v>36</v>
      </c>
      <c r="AH102" s="1096"/>
      <c r="AI102" s="204">
        <v>21</v>
      </c>
      <c r="AJ102" s="205" t="s">
        <v>266</v>
      </c>
      <c r="AK102" s="212"/>
      <c r="AL102" s="212"/>
      <c r="AM102" s="267" t="s">
        <v>267</v>
      </c>
      <c r="AN102" s="27">
        <f t="shared" si="31"/>
        <v>0</v>
      </c>
      <c r="AO102" s="27">
        <f t="shared" si="32"/>
        <v>0</v>
      </c>
      <c r="AP102" s="191">
        <f t="shared" si="33"/>
        <v>0</v>
      </c>
      <c r="AQ102" s="35">
        <f t="shared" si="34"/>
        <v>0</v>
      </c>
      <c r="AR102" s="43">
        <f t="shared" si="35"/>
        <v>0</v>
      </c>
      <c r="AS102" s="43">
        <f t="shared" si="36"/>
        <v>0</v>
      </c>
      <c r="AT102" s="35">
        <f t="shared" si="37"/>
        <v>0</v>
      </c>
      <c r="AU102" s="43">
        <f t="shared" si="55"/>
        <v>0</v>
      </c>
      <c r="AV102" s="277" t="s">
        <v>33</v>
      </c>
      <c r="AW102" s="278" t="s">
        <v>41</v>
      </c>
      <c r="AX102" s="278" t="s">
        <v>42</v>
      </c>
      <c r="AY102" s="278"/>
      <c r="AZ102" s="433" t="s">
        <v>33</v>
      </c>
      <c r="BA102" s="217" t="s">
        <v>46</v>
      </c>
      <c r="BB102" s="467"/>
      <c r="BC102" s="468"/>
      <c r="BD102" s="176"/>
      <c r="BE102" s="229" t="str">
        <f t="shared" si="56"/>
        <v>▼選択</v>
      </c>
      <c r="BF102" s="230" t="s">
        <v>16</v>
      </c>
      <c r="BG102" s="229" t="s">
        <v>31</v>
      </c>
      <c r="BH102" s="177" t="s">
        <v>6</v>
      </c>
      <c r="BI102" s="177" t="s">
        <v>7</v>
      </c>
      <c r="BJ102" s="229" t="s">
        <v>32</v>
      </c>
      <c r="BK102" s="229"/>
      <c r="BL102" s="181" t="s">
        <v>33</v>
      </c>
      <c r="BM102" s="1032" t="s">
        <v>3290</v>
      </c>
      <c r="BN102" s="172"/>
      <c r="BO102" s="172"/>
      <c r="BP102" s="172"/>
      <c r="BQ102" s="172"/>
      <c r="BR102" s="172"/>
      <c r="BS102" s="172"/>
      <c r="BT102" s="172"/>
      <c r="BU102" s="172"/>
      <c r="BV102" s="182"/>
      <c r="BW102" s="182"/>
      <c r="BX102" s="438"/>
      <c r="BY102" s="75"/>
      <c r="BZ102" s="309" t="s">
        <v>1002</v>
      </c>
      <c r="CA102" s="218" t="s">
        <v>956</v>
      </c>
      <c r="CB102" s="219" t="s">
        <v>1000</v>
      </c>
      <c r="CC102" s="55" t="s">
        <v>2246</v>
      </c>
      <c r="CD102" s="201" t="s">
        <v>1001</v>
      </c>
    </row>
    <row r="103" spans="1:82" ht="78.75">
      <c r="A103" s="3" t="str">
        <f t="shared" si="41"/>
        <v/>
      </c>
      <c r="B103" s="5" t="s">
        <v>2847</v>
      </c>
      <c r="C103" s="3" t="str">
        <f t="shared" si="42"/>
        <v>Ⅰ.顧客対応 (1)　お客さまニーズに合致した提案の実施に向けた募集に関する態勢整備</v>
      </c>
      <c r="D103" s="3" t="str">
        <f t="shared" si="43"/>
        <v>④募集時の禁止行為・著しく不適当な行為</v>
      </c>
      <c r="E103" s="3" t="str">
        <f t="shared" si="47"/>
        <v>基本 21</v>
      </c>
      <c r="F103" s="3" t="str">
        <f t="shared" si="48"/>
        <v>21 
21-2-5</v>
      </c>
      <c r="G103" s="11" t="str">
        <f t="shared" si="49"/>
        <v xml:space="preserve">
＿ 
＿＿ 作成契約（架空契約）・名義借契約・無断契約</v>
      </c>
      <c r="H103" s="21" t="str">
        <f t="shared" si="44"/>
        <v>2023: 0
2024: ▼選択</v>
      </c>
      <c r="I103" s="21" t="str">
        <f t="shared" si="45"/>
        <v xml:space="preserve">2023: 0
2024: </v>
      </c>
      <c r="J103" s="21" t="str">
        <f t="shared" si="46"/>
        <v xml:space="preserve">2023: 0
2024: </v>
      </c>
      <c r="K103" s="21" t="str">
        <f t="shared" si="50"/>
        <v>▼選択</v>
      </c>
      <c r="L103" s="21" t="str">
        <f t="shared" si="51"/>
        <v>以下について、詳細説明欄の記載及び証跡資料により確認できた
・作成契約（架空契約）・名義借契約・無断契約の禁止は、「○○資料」P○に記載
・「○○資料」はイントラネットに掲載され、全従業員が閲覧可能である</v>
      </c>
      <c r="M103" s="464" t="str">
        <f t="shared" si="52"/>
        <v xml:space="preserve">
</v>
      </c>
      <c r="N103" s="3"/>
      <c r="O103" s="19" t="s">
        <v>2247</v>
      </c>
      <c r="P103" s="19" t="s">
        <v>2729</v>
      </c>
      <c r="Q103" s="19" t="s">
        <v>235</v>
      </c>
      <c r="R103" s="19"/>
      <c r="S103" s="19"/>
      <c r="T103" s="159"/>
      <c r="U103" s="160"/>
      <c r="V103" s="19"/>
      <c r="W103" s="161"/>
      <c r="X103" s="19"/>
      <c r="Y103" s="19"/>
      <c r="Z103" s="20"/>
      <c r="AA103" s="264" t="s">
        <v>34</v>
      </c>
      <c r="AB103" s="1109"/>
      <c r="AC103" s="264" t="s">
        <v>1998</v>
      </c>
      <c r="AD103" s="1110"/>
      <c r="AE103" s="264" t="s">
        <v>235</v>
      </c>
      <c r="AF103" s="1110"/>
      <c r="AG103" s="203" t="s">
        <v>36</v>
      </c>
      <c r="AH103" s="1096"/>
      <c r="AI103" s="204">
        <v>21</v>
      </c>
      <c r="AJ103" s="205" t="s">
        <v>268</v>
      </c>
      <c r="AK103" s="212"/>
      <c r="AL103" s="212"/>
      <c r="AM103" s="267" t="s">
        <v>269</v>
      </c>
      <c r="AN103" s="27">
        <f t="shared" si="31"/>
        <v>0</v>
      </c>
      <c r="AO103" s="27">
        <f t="shared" si="32"/>
        <v>0</v>
      </c>
      <c r="AP103" s="191">
        <f t="shared" si="33"/>
        <v>0</v>
      </c>
      <c r="AQ103" s="35">
        <f t="shared" si="34"/>
        <v>0</v>
      </c>
      <c r="AR103" s="43">
        <f t="shared" si="35"/>
        <v>0</v>
      </c>
      <c r="AS103" s="43">
        <f t="shared" si="36"/>
        <v>0</v>
      </c>
      <c r="AT103" s="35">
        <f t="shared" si="37"/>
        <v>0</v>
      </c>
      <c r="AU103" s="43">
        <f t="shared" si="55"/>
        <v>0</v>
      </c>
      <c r="AV103" s="277" t="s">
        <v>33</v>
      </c>
      <c r="AW103" s="278" t="s">
        <v>41</v>
      </c>
      <c r="AX103" s="278" t="s">
        <v>42</v>
      </c>
      <c r="AY103" s="278"/>
      <c r="AZ103" s="433" t="s">
        <v>33</v>
      </c>
      <c r="BA103" s="217" t="s">
        <v>46</v>
      </c>
      <c r="BB103" s="467"/>
      <c r="BC103" s="468"/>
      <c r="BD103" s="176"/>
      <c r="BE103" s="229" t="str">
        <f t="shared" si="56"/>
        <v>▼選択</v>
      </c>
      <c r="BF103" s="230" t="s">
        <v>16</v>
      </c>
      <c r="BG103" s="229" t="s">
        <v>31</v>
      </c>
      <c r="BH103" s="177" t="s">
        <v>6</v>
      </c>
      <c r="BI103" s="177" t="s">
        <v>7</v>
      </c>
      <c r="BJ103" s="229" t="s">
        <v>32</v>
      </c>
      <c r="BK103" s="229"/>
      <c r="BL103" s="181" t="s">
        <v>33</v>
      </c>
      <c r="BM103" s="1032" t="s">
        <v>3291</v>
      </c>
      <c r="BN103" s="172"/>
      <c r="BO103" s="172"/>
      <c r="BP103" s="172"/>
      <c r="BQ103" s="172"/>
      <c r="BR103" s="172"/>
      <c r="BS103" s="172"/>
      <c r="BT103" s="172"/>
      <c r="BU103" s="172"/>
      <c r="BV103" s="182"/>
      <c r="BW103" s="182"/>
      <c r="BX103" s="438"/>
      <c r="BY103" s="75"/>
      <c r="BZ103" s="309" t="s">
        <v>1005</v>
      </c>
      <c r="CA103" s="218" t="s">
        <v>956</v>
      </c>
      <c r="CB103" s="219" t="s">
        <v>1003</v>
      </c>
      <c r="CC103" s="55" t="s">
        <v>2247</v>
      </c>
      <c r="CD103" s="201" t="s">
        <v>1004</v>
      </c>
    </row>
    <row r="104" spans="1:82" ht="78.75">
      <c r="A104" s="3" t="str">
        <f t="shared" si="41"/>
        <v/>
      </c>
      <c r="B104" s="5" t="s">
        <v>2848</v>
      </c>
      <c r="C104" s="3" t="str">
        <f t="shared" si="42"/>
        <v>Ⅰ.顧客対応 (1)　お客さまニーズに合致した提案の実施に向けた募集に関する態勢整備</v>
      </c>
      <c r="D104" s="3" t="str">
        <f t="shared" si="43"/>
        <v>④募集時の禁止行為・著しく不適当な行為</v>
      </c>
      <c r="E104" s="3" t="str">
        <f t="shared" si="47"/>
        <v>基本 21</v>
      </c>
      <c r="F104" s="3" t="str">
        <f t="shared" si="48"/>
        <v>21 
21-2-6</v>
      </c>
      <c r="G104" s="11" t="str">
        <f t="shared" si="49"/>
        <v xml:space="preserve">
＿ 
＿＿ 保険本来の趣旨を逸脱するような募集行為（当初から短期の中途解約を前提とした契約等）</v>
      </c>
      <c r="H104" s="21" t="str">
        <f t="shared" si="44"/>
        <v>2023: 0
2024: ▼選択</v>
      </c>
      <c r="I104" s="21" t="str">
        <f t="shared" si="45"/>
        <v xml:space="preserve">2023: 0
2024: </v>
      </c>
      <c r="J104" s="21" t="str">
        <f t="shared" si="46"/>
        <v xml:space="preserve">2023: 0
2024: </v>
      </c>
      <c r="K104" s="21" t="str">
        <f t="shared" si="50"/>
        <v>▼選択</v>
      </c>
      <c r="L104" s="21" t="str">
        <f t="shared" si="51"/>
        <v>以下について、詳細説明欄の記載及び証跡資料により確認できた
・保険本来の趣旨を逸脱する募集行為の禁止は、P○「○○資料」に記載
・「○○資料」はイントラネットに掲載され、全従業員が閲覧可能である</v>
      </c>
      <c r="M104" s="464" t="str">
        <f t="shared" si="52"/>
        <v xml:space="preserve">
</v>
      </c>
      <c r="N104" s="3"/>
      <c r="O104" s="19" t="s">
        <v>2248</v>
      </c>
      <c r="P104" s="19" t="s">
        <v>2729</v>
      </c>
      <c r="Q104" s="19" t="s">
        <v>235</v>
      </c>
      <c r="R104" s="19"/>
      <c r="S104" s="19"/>
      <c r="T104" s="159"/>
      <c r="U104" s="160"/>
      <c r="V104" s="19"/>
      <c r="W104" s="161"/>
      <c r="X104" s="19"/>
      <c r="Y104" s="19"/>
      <c r="Z104" s="20"/>
      <c r="AA104" s="264" t="s">
        <v>34</v>
      </c>
      <c r="AB104" s="1109"/>
      <c r="AC104" s="264" t="s">
        <v>1998</v>
      </c>
      <c r="AD104" s="1110"/>
      <c r="AE104" s="264" t="s">
        <v>235</v>
      </c>
      <c r="AF104" s="1110"/>
      <c r="AG104" s="203" t="s">
        <v>36</v>
      </c>
      <c r="AH104" s="1096"/>
      <c r="AI104" s="204">
        <v>21</v>
      </c>
      <c r="AJ104" s="205" t="s">
        <v>270</v>
      </c>
      <c r="AK104" s="212"/>
      <c r="AL104" s="212"/>
      <c r="AM104" s="267" t="s">
        <v>271</v>
      </c>
      <c r="AN104" s="27">
        <f t="shared" si="31"/>
        <v>0</v>
      </c>
      <c r="AO104" s="27">
        <f t="shared" si="32"/>
        <v>0</v>
      </c>
      <c r="AP104" s="191">
        <f t="shared" si="33"/>
        <v>0</v>
      </c>
      <c r="AQ104" s="35">
        <f t="shared" si="34"/>
        <v>0</v>
      </c>
      <c r="AR104" s="43">
        <f t="shared" si="35"/>
        <v>0</v>
      </c>
      <c r="AS104" s="43">
        <f t="shared" si="36"/>
        <v>0</v>
      </c>
      <c r="AT104" s="35">
        <f t="shared" si="37"/>
        <v>0</v>
      </c>
      <c r="AU104" s="43">
        <f t="shared" si="55"/>
        <v>0</v>
      </c>
      <c r="AV104" s="277" t="s">
        <v>33</v>
      </c>
      <c r="AW104" s="278" t="s">
        <v>41</v>
      </c>
      <c r="AX104" s="278" t="s">
        <v>42</v>
      </c>
      <c r="AY104" s="278"/>
      <c r="AZ104" s="433" t="s">
        <v>33</v>
      </c>
      <c r="BA104" s="227" t="s">
        <v>46</v>
      </c>
      <c r="BB104" s="467"/>
      <c r="BC104" s="468"/>
      <c r="BD104" s="176"/>
      <c r="BE104" s="229" t="str">
        <f t="shared" si="56"/>
        <v>▼選択</v>
      </c>
      <c r="BF104" s="230" t="s">
        <v>16</v>
      </c>
      <c r="BG104" s="229" t="s">
        <v>31</v>
      </c>
      <c r="BH104" s="177" t="s">
        <v>6</v>
      </c>
      <c r="BI104" s="177" t="s">
        <v>7</v>
      </c>
      <c r="BJ104" s="229" t="s">
        <v>32</v>
      </c>
      <c r="BK104" s="229"/>
      <c r="BL104" s="181" t="s">
        <v>33</v>
      </c>
      <c r="BM104" s="1032" t="s">
        <v>3292</v>
      </c>
      <c r="BN104" s="172"/>
      <c r="BO104" s="172"/>
      <c r="BP104" s="172"/>
      <c r="BQ104" s="172"/>
      <c r="BR104" s="172"/>
      <c r="BS104" s="172"/>
      <c r="BT104" s="172"/>
      <c r="BU104" s="172"/>
      <c r="BV104" s="182"/>
      <c r="BW104" s="182"/>
      <c r="BX104" s="438"/>
      <c r="BY104" s="75"/>
      <c r="BZ104" s="309" t="s">
        <v>1008</v>
      </c>
      <c r="CA104" s="218" t="s">
        <v>956</v>
      </c>
      <c r="CB104" s="219" t="s">
        <v>1006</v>
      </c>
      <c r="CC104" s="55" t="s">
        <v>2248</v>
      </c>
      <c r="CD104" s="201" t="s">
        <v>1007</v>
      </c>
    </row>
    <row r="105" spans="1:82" ht="78.75">
      <c r="A105" s="3" t="str">
        <f t="shared" si="41"/>
        <v/>
      </c>
      <c r="B105" s="5" t="s">
        <v>2849</v>
      </c>
      <c r="C105" s="3" t="str">
        <f t="shared" si="42"/>
        <v>Ⅰ.顧客対応 (1)　お客さまニーズに合致した提案の実施に向けた募集に関する態勢整備</v>
      </c>
      <c r="D105" s="3" t="str">
        <f t="shared" si="43"/>
        <v>④募集時の禁止行為・著しく不適当な行為</v>
      </c>
      <c r="E105" s="3" t="str">
        <f t="shared" si="47"/>
        <v>基本 21</v>
      </c>
      <c r="F105" s="3" t="str">
        <f t="shared" si="48"/>
        <v>21 
21-2-7</v>
      </c>
      <c r="G105" s="11" t="str">
        <f t="shared" si="49"/>
        <v xml:space="preserve">
＿ 
＿＿ SNS（会社アカウント・個人アカウントの両方）による募集活動</v>
      </c>
      <c r="H105" s="21" t="str">
        <f t="shared" si="44"/>
        <v>2023: 0
2024: ▼選択</v>
      </c>
      <c r="I105" s="21" t="str">
        <f t="shared" si="45"/>
        <v xml:space="preserve">2023: 0
2024: </v>
      </c>
      <c r="J105" s="21" t="str">
        <f t="shared" si="46"/>
        <v xml:space="preserve">2023: 0
2024: </v>
      </c>
      <c r="K105" s="21" t="str">
        <f t="shared" si="50"/>
        <v>▼選択</v>
      </c>
      <c r="L105" s="21" t="str">
        <f t="shared" si="51"/>
        <v>以下について、詳細説明欄の記載及び証跡資料により確認できた
・SNS（会社アカウント・個人アカウントの両方）による募集活動の禁止は、「○○資料」P○に記載
・「○○資料」はイントラネットに掲載され、全従業員が閲覧可能である</v>
      </c>
      <c r="M105" s="464" t="str">
        <f t="shared" si="52"/>
        <v xml:space="preserve">
</v>
      </c>
      <c r="N105" s="3"/>
      <c r="O105" s="19" t="s">
        <v>2249</v>
      </c>
      <c r="P105" s="19" t="s">
        <v>2729</v>
      </c>
      <c r="Q105" s="19" t="s">
        <v>235</v>
      </c>
      <c r="R105" s="19"/>
      <c r="S105" s="19"/>
      <c r="T105" s="159"/>
      <c r="U105" s="160"/>
      <c r="V105" s="19"/>
      <c r="W105" s="161"/>
      <c r="X105" s="19"/>
      <c r="Y105" s="19"/>
      <c r="Z105" s="20"/>
      <c r="AA105" s="264" t="s">
        <v>34</v>
      </c>
      <c r="AB105" s="1109"/>
      <c r="AC105" s="264" t="s">
        <v>1998</v>
      </c>
      <c r="AD105" s="1110"/>
      <c r="AE105" s="264" t="s">
        <v>235</v>
      </c>
      <c r="AF105" s="1110"/>
      <c r="AG105" s="203" t="s">
        <v>36</v>
      </c>
      <c r="AH105" s="1096"/>
      <c r="AI105" s="204">
        <v>21</v>
      </c>
      <c r="AJ105" s="205" t="s">
        <v>272</v>
      </c>
      <c r="AK105" s="266"/>
      <c r="AL105" s="266"/>
      <c r="AM105" s="267" t="s">
        <v>273</v>
      </c>
      <c r="AN105" s="27">
        <f t="shared" si="31"/>
        <v>0</v>
      </c>
      <c r="AO105" s="27">
        <f t="shared" si="32"/>
        <v>0</v>
      </c>
      <c r="AP105" s="191">
        <f t="shared" si="33"/>
        <v>0</v>
      </c>
      <c r="AQ105" s="35">
        <f t="shared" si="34"/>
        <v>0</v>
      </c>
      <c r="AR105" s="43">
        <f t="shared" si="35"/>
        <v>0</v>
      </c>
      <c r="AS105" s="43">
        <f t="shared" si="36"/>
        <v>0</v>
      </c>
      <c r="AT105" s="35">
        <f t="shared" si="37"/>
        <v>0</v>
      </c>
      <c r="AU105" s="43">
        <f t="shared" si="55"/>
        <v>0</v>
      </c>
      <c r="AV105" s="277" t="s">
        <v>33</v>
      </c>
      <c r="AW105" s="278" t="s">
        <v>41</v>
      </c>
      <c r="AX105" s="278" t="s">
        <v>42</v>
      </c>
      <c r="AY105" s="278"/>
      <c r="AZ105" s="433" t="s">
        <v>33</v>
      </c>
      <c r="BA105" s="227" t="s">
        <v>46</v>
      </c>
      <c r="BB105" s="467"/>
      <c r="BC105" s="468"/>
      <c r="BD105" s="176"/>
      <c r="BE105" s="229" t="str">
        <f t="shared" si="56"/>
        <v>▼選択</v>
      </c>
      <c r="BF105" s="230" t="s">
        <v>16</v>
      </c>
      <c r="BG105" s="229" t="s">
        <v>31</v>
      </c>
      <c r="BH105" s="177" t="s">
        <v>6</v>
      </c>
      <c r="BI105" s="177" t="s">
        <v>7</v>
      </c>
      <c r="BJ105" s="229" t="s">
        <v>32</v>
      </c>
      <c r="BK105" s="229"/>
      <c r="BL105" s="181" t="s">
        <v>33</v>
      </c>
      <c r="BM105" s="1032" t="s">
        <v>3293</v>
      </c>
      <c r="BN105" s="172"/>
      <c r="BO105" s="172"/>
      <c r="BP105" s="172"/>
      <c r="BQ105" s="172"/>
      <c r="BR105" s="172"/>
      <c r="BS105" s="172"/>
      <c r="BT105" s="172"/>
      <c r="BU105" s="172"/>
      <c r="BV105" s="182"/>
      <c r="BW105" s="182"/>
      <c r="BX105" s="438"/>
      <c r="BY105" s="75"/>
      <c r="BZ105" s="309" t="s">
        <v>1012</v>
      </c>
      <c r="CA105" s="218" t="s">
        <v>1009</v>
      </c>
      <c r="CB105" s="280" t="s">
        <v>1010</v>
      </c>
      <c r="CC105" s="55" t="s">
        <v>2249</v>
      </c>
      <c r="CD105" s="201" t="s">
        <v>1011</v>
      </c>
    </row>
    <row r="106" spans="1:82" ht="42.75">
      <c r="A106" s="3" t="str">
        <f t="shared" si="41"/>
        <v/>
      </c>
      <c r="B106" s="5" t="s">
        <v>2850</v>
      </c>
      <c r="C106" s="3" t="str">
        <f t="shared" si="42"/>
        <v>Ⅰ.顧客対応 (1)　お客さまニーズに合致した提案の実施に向けた募集に関する態勢整備</v>
      </c>
      <c r="D106" s="3" t="str">
        <f t="shared" si="43"/>
        <v>④募集時の禁止行為・著しく不適当な行為</v>
      </c>
      <c r="E106" s="3" t="str">
        <f t="shared" si="47"/>
        <v>基本 21</v>
      </c>
      <c r="F106" s="3" t="str">
        <f t="shared" si="48"/>
        <v>21 
21-3</v>
      </c>
      <c r="G106" s="11" t="str">
        <f t="shared" si="49"/>
        <v xml:space="preserve">
＿ 【特定関係法人等に係る管理・報告態勢】
＿＿ </v>
      </c>
      <c r="H106" s="21" t="str">
        <f t="shared" si="44"/>
        <v>2023: 0
2024: －</v>
      </c>
      <c r="I106" s="21" t="str">
        <f t="shared" si="45"/>
        <v xml:space="preserve">2023: 0
2024: </v>
      </c>
      <c r="J106" s="21" t="str">
        <f t="shared" si="46"/>
        <v xml:space="preserve">2023: 0
2024: </v>
      </c>
      <c r="K106" s="21" t="str">
        <f t="shared" si="50"/>
        <v xml:space="preserve"> ― </v>
      </c>
      <c r="L106" s="21" t="str">
        <f t="shared" si="51"/>
        <v xml:space="preserve"> ― </v>
      </c>
      <c r="M106" s="464" t="str">
        <f t="shared" si="52"/>
        <v xml:space="preserve">
</v>
      </c>
      <c r="N106" s="3"/>
      <c r="O106" s="19" t="s">
        <v>2250</v>
      </c>
      <c r="P106" s="19" t="s">
        <v>2729</v>
      </c>
      <c r="Q106" s="19" t="s">
        <v>235</v>
      </c>
      <c r="R106" s="19"/>
      <c r="S106" s="19"/>
      <c r="T106" s="159"/>
      <c r="U106" s="160"/>
      <c r="V106" s="19"/>
      <c r="W106" s="161"/>
      <c r="X106" s="19"/>
      <c r="Y106" s="19"/>
      <c r="Z106" s="20"/>
      <c r="AA106" s="264" t="s">
        <v>34</v>
      </c>
      <c r="AB106" s="1109"/>
      <c r="AC106" s="264" t="s">
        <v>1998</v>
      </c>
      <c r="AD106" s="1110"/>
      <c r="AE106" s="264" t="s">
        <v>235</v>
      </c>
      <c r="AF106" s="1110"/>
      <c r="AG106" s="203" t="s">
        <v>36</v>
      </c>
      <c r="AH106" s="1096"/>
      <c r="AI106" s="204">
        <v>21</v>
      </c>
      <c r="AJ106" s="205" t="s">
        <v>274</v>
      </c>
      <c r="AK106" s="206"/>
      <c r="AL106" s="1044" t="s">
        <v>275</v>
      </c>
      <c r="AM106" s="1045"/>
      <c r="AN106" s="27">
        <f t="shared" si="31"/>
        <v>0</v>
      </c>
      <c r="AO106" s="27">
        <f t="shared" si="32"/>
        <v>0</v>
      </c>
      <c r="AP106" s="191">
        <f t="shared" si="33"/>
        <v>0</v>
      </c>
      <c r="AQ106" s="35">
        <f t="shared" si="34"/>
        <v>0</v>
      </c>
      <c r="AR106" s="43">
        <f t="shared" si="35"/>
        <v>0</v>
      </c>
      <c r="AS106" s="43">
        <f t="shared" si="36"/>
        <v>0</v>
      </c>
      <c r="AT106" s="35">
        <f t="shared" si="37"/>
        <v>0</v>
      </c>
      <c r="AU106" s="43">
        <f t="shared" si="55"/>
        <v>0</v>
      </c>
      <c r="AV106" s="262"/>
      <c r="AW106" s="263"/>
      <c r="AX106" s="263"/>
      <c r="AY106" s="263"/>
      <c r="AZ106" s="175" t="s">
        <v>661</v>
      </c>
      <c r="BA106" s="194" t="s">
        <v>29</v>
      </c>
      <c r="BB106" s="466"/>
      <c r="BC106" s="466"/>
      <c r="BD106" s="208"/>
      <c r="BE106" s="209"/>
      <c r="BF106" s="210"/>
      <c r="BG106" s="209"/>
      <c r="BH106" s="209"/>
      <c r="BI106" s="209"/>
      <c r="BJ106" s="209"/>
      <c r="BK106" s="210"/>
      <c r="BL106" s="211"/>
      <c r="BM106" s="1033"/>
      <c r="BN106" s="195"/>
      <c r="BO106" s="195"/>
      <c r="BP106" s="195"/>
      <c r="BQ106" s="195"/>
      <c r="BR106" s="195"/>
      <c r="BS106" s="195"/>
      <c r="BT106" s="195"/>
      <c r="BU106" s="195"/>
      <c r="BV106" s="210"/>
      <c r="BW106" s="210"/>
      <c r="BX106" s="354"/>
      <c r="BY106" s="75"/>
      <c r="BZ106" s="195"/>
      <c r="CA106" s="199"/>
      <c r="CB106" s="200"/>
      <c r="CC106" s="55" t="s">
        <v>2250</v>
      </c>
      <c r="CD106" s="201" t="s">
        <v>1013</v>
      </c>
    </row>
    <row r="107" spans="1:82" ht="94.5">
      <c r="A107" s="3" t="str">
        <f t="shared" si="41"/>
        <v/>
      </c>
      <c r="B107" s="5" t="s">
        <v>2851</v>
      </c>
      <c r="C107" s="3" t="str">
        <f t="shared" si="42"/>
        <v>Ⅰ.顧客対応 (1)　お客さまニーズに合致した提案の実施に向けた募集に関する態勢整備</v>
      </c>
      <c r="D107" s="3" t="str">
        <f t="shared" si="43"/>
        <v>④募集時の禁止行為・著しく不適当な行為</v>
      </c>
      <c r="E107" s="3" t="str">
        <f t="shared" si="47"/>
        <v>基本 21</v>
      </c>
      <c r="F107" s="3" t="str">
        <f t="shared" si="48"/>
        <v>21 
21-3-1</v>
      </c>
      <c r="G107" s="11" t="str">
        <f t="shared" si="49"/>
        <v xml:space="preserve">
＿ 
＿＿ 特定関係法人等の範囲の一覧表に関し、記載内容に変更のある都度、速やかにその情報を更新し、また更新したことを代理店内に周知すること</v>
      </c>
      <c r="H107" s="21" t="str">
        <f t="shared" si="44"/>
        <v>2023: 0
2024: ▼選択</v>
      </c>
      <c r="I107" s="21" t="str">
        <f t="shared" si="45"/>
        <v xml:space="preserve">2023: 0
2024: </v>
      </c>
      <c r="J107" s="21" t="str">
        <f t="shared" si="46"/>
        <v xml:space="preserve">2023: 0
2024: </v>
      </c>
      <c r="K107" s="21" t="str">
        <f t="shared" si="50"/>
        <v>▼選択</v>
      </c>
      <c r="L107" s="21" t="str">
        <f t="shared" si="51"/>
        <v>以下について、詳細説明欄の記載及び証跡資料により確認できた
・特定関係法人等を管理する部門が、特定関係法人等の追加や変更がある都度、速やかに更新し、更新した旨を社内に周知する方法は、「○○資料」P○に記載
・「○○資料」はイントラネットに掲載され、全従業員が閲覧可能である</v>
      </c>
      <c r="M107" s="464" t="str">
        <f t="shared" si="52"/>
        <v xml:space="preserve">
</v>
      </c>
      <c r="N107" s="3"/>
      <c r="O107" s="19" t="s">
        <v>2251</v>
      </c>
      <c r="P107" s="19" t="s">
        <v>2729</v>
      </c>
      <c r="Q107" s="19" t="s">
        <v>235</v>
      </c>
      <c r="R107" s="19"/>
      <c r="S107" s="19"/>
      <c r="T107" s="159"/>
      <c r="U107" s="160"/>
      <c r="V107" s="19"/>
      <c r="W107" s="161"/>
      <c r="X107" s="19"/>
      <c r="Y107" s="19"/>
      <c r="Z107" s="20"/>
      <c r="AA107" s="264" t="s">
        <v>34</v>
      </c>
      <c r="AB107" s="1109"/>
      <c r="AC107" s="264" t="s">
        <v>1998</v>
      </c>
      <c r="AD107" s="1110"/>
      <c r="AE107" s="264" t="s">
        <v>235</v>
      </c>
      <c r="AF107" s="1110"/>
      <c r="AG107" s="203" t="s">
        <v>36</v>
      </c>
      <c r="AH107" s="1096"/>
      <c r="AI107" s="204">
        <v>21</v>
      </c>
      <c r="AJ107" s="205" t="s">
        <v>276</v>
      </c>
      <c r="AK107" s="212"/>
      <c r="AL107" s="212"/>
      <c r="AM107" s="267" t="s">
        <v>277</v>
      </c>
      <c r="AN107" s="27">
        <f t="shared" si="31"/>
        <v>0</v>
      </c>
      <c r="AO107" s="27">
        <f t="shared" si="32"/>
        <v>0</v>
      </c>
      <c r="AP107" s="191">
        <f t="shared" si="33"/>
        <v>0</v>
      </c>
      <c r="AQ107" s="35">
        <f t="shared" si="34"/>
        <v>0</v>
      </c>
      <c r="AR107" s="43">
        <f t="shared" si="35"/>
        <v>0</v>
      </c>
      <c r="AS107" s="43">
        <f t="shared" si="36"/>
        <v>0</v>
      </c>
      <c r="AT107" s="35">
        <f t="shared" si="37"/>
        <v>0</v>
      </c>
      <c r="AU107" s="43">
        <f t="shared" si="55"/>
        <v>0</v>
      </c>
      <c r="AV107" s="246" t="s">
        <v>33</v>
      </c>
      <c r="AW107" s="247" t="s">
        <v>41</v>
      </c>
      <c r="AX107" s="247" t="s">
        <v>42</v>
      </c>
      <c r="AY107" s="277"/>
      <c r="AZ107" s="433" t="s">
        <v>33</v>
      </c>
      <c r="BA107" s="217" t="s">
        <v>46</v>
      </c>
      <c r="BB107" s="467"/>
      <c r="BC107" s="468"/>
      <c r="BD107" s="182"/>
      <c r="BE107" s="229" t="str">
        <f>IF(AND(AL107=AV107,AV107="○",AZ107="1.はい"),"○","▼選択")</f>
        <v>▼選択</v>
      </c>
      <c r="BF107" s="230" t="s">
        <v>16</v>
      </c>
      <c r="BG107" s="229" t="s">
        <v>31</v>
      </c>
      <c r="BH107" s="177" t="s">
        <v>6</v>
      </c>
      <c r="BI107" s="177" t="s">
        <v>7</v>
      </c>
      <c r="BJ107" s="229" t="s">
        <v>32</v>
      </c>
      <c r="BK107" s="229"/>
      <c r="BL107" s="181" t="s">
        <v>33</v>
      </c>
      <c r="BM107" s="1032" t="s">
        <v>3294</v>
      </c>
      <c r="BN107" s="172"/>
      <c r="BO107" s="172"/>
      <c r="BP107" s="172"/>
      <c r="BQ107" s="172"/>
      <c r="BR107" s="172"/>
      <c r="BS107" s="172"/>
      <c r="BT107" s="172"/>
      <c r="BU107" s="172"/>
      <c r="BV107" s="182"/>
      <c r="BW107" s="182"/>
      <c r="BX107" s="438"/>
      <c r="BY107" s="75"/>
      <c r="BZ107" s="309" t="s">
        <v>1016</v>
      </c>
      <c r="CA107" s="218" t="s">
        <v>956</v>
      </c>
      <c r="CB107" s="219" t="s">
        <v>1014</v>
      </c>
      <c r="CC107" s="55" t="s">
        <v>2251</v>
      </c>
      <c r="CD107" s="201" t="s">
        <v>1015</v>
      </c>
    </row>
    <row r="108" spans="1:82" ht="57" customHeight="1">
      <c r="A108" s="3" t="str">
        <f t="shared" si="41"/>
        <v/>
      </c>
      <c r="B108" s="5" t="s">
        <v>2852</v>
      </c>
      <c r="C108" s="3" t="str">
        <f t="shared" si="42"/>
        <v>Ⅰ.顧客対応 (1)　お客さまニーズに合致した提案の実施に向けた募集に関する態勢整備</v>
      </c>
      <c r="D108" s="3" t="str">
        <f t="shared" si="43"/>
        <v>④募集時の禁止行為・著しく不適当な行為</v>
      </c>
      <c r="E108" s="3" t="str">
        <f t="shared" si="47"/>
        <v>基本 21</v>
      </c>
      <c r="F108" s="3" t="str">
        <f t="shared" si="48"/>
        <v>21 
21-3-2</v>
      </c>
      <c r="G108" s="11" t="str">
        <f t="shared" si="49"/>
        <v xml:space="preserve">
＿ 
＿＿ 当該情報を保険会社へ報告すること</v>
      </c>
      <c r="H108" s="21" t="str">
        <f t="shared" si="44"/>
        <v>2023: 0
2024: ▼選択</v>
      </c>
      <c r="I108" s="21" t="str">
        <f t="shared" si="45"/>
        <v xml:space="preserve">2023: 0
2024: </v>
      </c>
      <c r="J108" s="21" t="str">
        <f t="shared" si="46"/>
        <v xml:space="preserve">2023: 0
2024: </v>
      </c>
      <c r="K108" s="21" t="str">
        <f t="shared" si="50"/>
        <v>▼選択</v>
      </c>
      <c r="L108" s="21" t="str">
        <f t="shared" si="51"/>
        <v>以下について、詳細説明欄の記載及び証跡資料により確認できた
・特定関係法人等を管理する部門が、特定関係法人等の追加や変更がある都度、速やかに保険会社に報告する方法は、「○○資料」P○に記載
・「○○資料」はイントラネットに掲載され、全従業員が閲覧可能である</v>
      </c>
      <c r="M108" s="464" t="str">
        <f t="shared" si="52"/>
        <v xml:space="preserve">
</v>
      </c>
      <c r="N108" s="3"/>
      <c r="O108" s="19" t="s">
        <v>2252</v>
      </c>
      <c r="P108" s="19" t="s">
        <v>2729</v>
      </c>
      <c r="Q108" s="19" t="s">
        <v>235</v>
      </c>
      <c r="R108" s="19"/>
      <c r="S108" s="19"/>
      <c r="T108" s="159"/>
      <c r="U108" s="160"/>
      <c r="V108" s="19"/>
      <c r="W108" s="161"/>
      <c r="X108" s="19"/>
      <c r="Y108" s="19"/>
      <c r="Z108" s="20"/>
      <c r="AA108" s="264" t="s">
        <v>34</v>
      </c>
      <c r="AB108" s="1109"/>
      <c r="AC108" s="264" t="s">
        <v>1998</v>
      </c>
      <c r="AD108" s="1110"/>
      <c r="AE108" s="264" t="s">
        <v>235</v>
      </c>
      <c r="AF108" s="1110"/>
      <c r="AG108" s="203" t="s">
        <v>36</v>
      </c>
      <c r="AH108" s="1096"/>
      <c r="AI108" s="204">
        <v>21</v>
      </c>
      <c r="AJ108" s="205" t="s">
        <v>278</v>
      </c>
      <c r="AK108" s="212"/>
      <c r="AL108" s="212"/>
      <c r="AM108" s="267" t="s">
        <v>279</v>
      </c>
      <c r="AN108" s="27">
        <f t="shared" si="31"/>
        <v>0</v>
      </c>
      <c r="AO108" s="27">
        <f t="shared" si="32"/>
        <v>0</v>
      </c>
      <c r="AP108" s="191">
        <f t="shared" si="33"/>
        <v>0</v>
      </c>
      <c r="AQ108" s="35">
        <f t="shared" si="34"/>
        <v>0</v>
      </c>
      <c r="AR108" s="43">
        <f t="shared" si="35"/>
        <v>0</v>
      </c>
      <c r="AS108" s="43">
        <f t="shared" si="36"/>
        <v>0</v>
      </c>
      <c r="AT108" s="35">
        <f t="shared" si="37"/>
        <v>0</v>
      </c>
      <c r="AU108" s="43">
        <f t="shared" si="55"/>
        <v>0</v>
      </c>
      <c r="AV108" s="246" t="s">
        <v>33</v>
      </c>
      <c r="AW108" s="247" t="s">
        <v>41</v>
      </c>
      <c r="AX108" s="247" t="s">
        <v>42</v>
      </c>
      <c r="AY108" s="277"/>
      <c r="AZ108" s="433" t="s">
        <v>33</v>
      </c>
      <c r="BA108" s="217" t="s">
        <v>46</v>
      </c>
      <c r="BB108" s="467"/>
      <c r="BC108" s="468"/>
      <c r="BD108" s="182"/>
      <c r="BE108" s="229" t="str">
        <f>IF(AND(AL108=AV108,AV108="○",AZ108="1.はい"),"○","▼選択")</f>
        <v>▼選択</v>
      </c>
      <c r="BF108" s="230" t="s">
        <v>16</v>
      </c>
      <c r="BG108" s="229" t="s">
        <v>31</v>
      </c>
      <c r="BH108" s="177" t="s">
        <v>6</v>
      </c>
      <c r="BI108" s="177" t="s">
        <v>7</v>
      </c>
      <c r="BJ108" s="229" t="s">
        <v>32</v>
      </c>
      <c r="BK108" s="229"/>
      <c r="BL108" s="181" t="s">
        <v>33</v>
      </c>
      <c r="BM108" s="1032" t="s">
        <v>3295</v>
      </c>
      <c r="BN108" s="172"/>
      <c r="BO108" s="172"/>
      <c r="BP108" s="172"/>
      <c r="BQ108" s="172"/>
      <c r="BR108" s="172"/>
      <c r="BS108" s="172"/>
      <c r="BT108" s="172"/>
      <c r="BU108" s="172"/>
      <c r="BV108" s="182"/>
      <c r="BW108" s="182"/>
      <c r="BX108" s="438"/>
      <c r="BY108" s="75"/>
      <c r="BZ108" s="309" t="s">
        <v>1019</v>
      </c>
      <c r="CA108" s="218" t="s">
        <v>956</v>
      </c>
      <c r="CB108" s="219" t="s">
        <v>1017</v>
      </c>
      <c r="CC108" s="55" t="s">
        <v>2252</v>
      </c>
      <c r="CD108" s="201" t="s">
        <v>1018</v>
      </c>
    </row>
    <row r="109" spans="1:82" ht="99.75">
      <c r="A109" s="3" t="str">
        <f t="shared" si="41"/>
        <v/>
      </c>
      <c r="B109" s="5" t="s">
        <v>2853</v>
      </c>
      <c r="C109" s="3" t="str">
        <f t="shared" si="42"/>
        <v>Ⅰ.顧客対応 (1)　お客さまニーズに合致した提案の実施に向けた募集に関する態勢整備</v>
      </c>
      <c r="D109" s="3" t="str">
        <f t="shared" si="43"/>
        <v>④募集時の禁止行為・著しく不適当な行為</v>
      </c>
      <c r="E109" s="3" t="str">
        <f t="shared" si="47"/>
        <v>基本 21</v>
      </c>
      <c r="F109" s="3" t="str">
        <f t="shared" si="48"/>
        <v>21 
21-4</v>
      </c>
      <c r="G109" s="11" t="str">
        <f t="shared" si="49"/>
        <v xml:space="preserve">
＿ 【自己契約・特定契約ルール】
保険料の割引・割戻し等を目的とした自己契約・特定契約（特定関係法人等を契約者とする契約）の募集を行わないこと（特定関係法人等の判定は実態に即するものとし潜脱行為とならないよう留意すること）
　※取扱う場合は手数料不払扱いで取り扱うこと
＿＿ </v>
      </c>
      <c r="H109" s="21" t="str">
        <f t="shared" si="44"/>
        <v>2023: 0
2024: ▼選択</v>
      </c>
      <c r="I109" s="21" t="str">
        <f t="shared" si="45"/>
        <v xml:space="preserve">2023: 0
2024: </v>
      </c>
      <c r="J109" s="21" t="str">
        <f t="shared" si="46"/>
        <v xml:space="preserve">2023: 0
2024: </v>
      </c>
      <c r="K109" s="21" t="str">
        <f t="shared" si="50"/>
        <v>▼選択</v>
      </c>
      <c r="L109" s="21" t="str">
        <f t="shared" si="51"/>
        <v>以下について、詳細説明欄の記載及び証跡資料により確認できた
・自己契約・特定契約の手数料不払いは、「○○資料」P○に記載
・「○○資料」はイントラネットに掲載され、全従業員が閲覧可能である</v>
      </c>
      <c r="M109" s="464" t="str">
        <f t="shared" si="52"/>
        <v xml:space="preserve">
</v>
      </c>
      <c r="N109" s="3"/>
      <c r="O109" s="19" t="s">
        <v>2253</v>
      </c>
      <c r="P109" s="19" t="s">
        <v>2729</v>
      </c>
      <c r="Q109" s="19" t="s">
        <v>235</v>
      </c>
      <c r="R109" s="19"/>
      <c r="S109" s="19"/>
      <c r="T109" s="159"/>
      <c r="U109" s="160"/>
      <c r="V109" s="19"/>
      <c r="W109" s="161"/>
      <c r="X109" s="19"/>
      <c r="Y109" s="19"/>
      <c r="Z109" s="20"/>
      <c r="AA109" s="264" t="s">
        <v>34</v>
      </c>
      <c r="AB109" s="1109"/>
      <c r="AC109" s="264" t="s">
        <v>1998</v>
      </c>
      <c r="AD109" s="1110"/>
      <c r="AE109" s="264" t="s">
        <v>235</v>
      </c>
      <c r="AF109" s="1110"/>
      <c r="AG109" s="203" t="s">
        <v>36</v>
      </c>
      <c r="AH109" s="1096"/>
      <c r="AI109" s="204">
        <v>21</v>
      </c>
      <c r="AJ109" s="205" t="s">
        <v>280</v>
      </c>
      <c r="AK109" s="212"/>
      <c r="AL109" s="1044" t="s">
        <v>1020</v>
      </c>
      <c r="AM109" s="1045"/>
      <c r="AN109" s="27">
        <f t="shared" si="31"/>
        <v>0</v>
      </c>
      <c r="AO109" s="27">
        <f t="shared" si="32"/>
        <v>0</v>
      </c>
      <c r="AP109" s="191">
        <f t="shared" si="33"/>
        <v>0</v>
      </c>
      <c r="AQ109" s="35">
        <f t="shared" si="34"/>
        <v>0</v>
      </c>
      <c r="AR109" s="43">
        <f t="shared" si="35"/>
        <v>0</v>
      </c>
      <c r="AS109" s="43">
        <f t="shared" si="36"/>
        <v>0</v>
      </c>
      <c r="AT109" s="35">
        <f t="shared" si="37"/>
        <v>0</v>
      </c>
      <c r="AU109" s="43">
        <f t="shared" si="55"/>
        <v>0</v>
      </c>
      <c r="AV109" s="235" t="s">
        <v>33</v>
      </c>
      <c r="AW109" s="236" t="s">
        <v>41</v>
      </c>
      <c r="AX109" s="236" t="s">
        <v>42</v>
      </c>
      <c r="AY109" s="281"/>
      <c r="AZ109" s="433" t="s">
        <v>33</v>
      </c>
      <c r="BA109" s="227" t="s">
        <v>46</v>
      </c>
      <c r="BB109" s="467"/>
      <c r="BC109" s="468"/>
      <c r="BD109" s="182"/>
      <c r="BE109" s="182" t="str">
        <f>IF(AND(AL109=AV109,AV109="○",AZ109="1.はい"),"○","▼選択")</f>
        <v>▼選択</v>
      </c>
      <c r="BF109" s="234" t="s">
        <v>16</v>
      </c>
      <c r="BG109" s="182" t="s">
        <v>31</v>
      </c>
      <c r="BH109" s="177" t="s">
        <v>6</v>
      </c>
      <c r="BI109" s="177" t="s">
        <v>7</v>
      </c>
      <c r="BJ109" s="182" t="s">
        <v>32</v>
      </c>
      <c r="BK109" s="182"/>
      <c r="BL109" s="181" t="s">
        <v>33</v>
      </c>
      <c r="BM109" s="1032" t="s">
        <v>3296</v>
      </c>
      <c r="BN109" s="172"/>
      <c r="BO109" s="172"/>
      <c r="BP109" s="172"/>
      <c r="BQ109" s="172"/>
      <c r="BR109" s="172"/>
      <c r="BS109" s="172"/>
      <c r="BT109" s="172"/>
      <c r="BU109" s="172"/>
      <c r="BV109" s="182"/>
      <c r="BW109" s="182"/>
      <c r="BX109" s="438"/>
      <c r="BY109" s="75"/>
      <c r="BZ109" s="309" t="s">
        <v>1023</v>
      </c>
      <c r="CA109" s="218" t="s">
        <v>956</v>
      </c>
      <c r="CB109" s="237" t="s">
        <v>1021</v>
      </c>
      <c r="CC109" s="55" t="s">
        <v>2253</v>
      </c>
      <c r="CD109" s="201" t="s">
        <v>1022</v>
      </c>
    </row>
    <row r="110" spans="1:82" ht="71.25">
      <c r="A110" s="3" t="str">
        <f t="shared" si="41"/>
        <v/>
      </c>
      <c r="B110" s="5" t="s">
        <v>2854</v>
      </c>
      <c r="C110" s="3" t="str">
        <f t="shared" si="42"/>
        <v>Ⅰ.顧客対応 (1)　お客さまニーズに合致した提案の実施に向けた募集に関する態勢整備</v>
      </c>
      <c r="D110" s="3" t="str">
        <f t="shared" si="43"/>
        <v>④募集時の禁止行為・著しく不適当な行為</v>
      </c>
      <c r="E110" s="3" t="str">
        <f t="shared" si="47"/>
        <v>基本 21</v>
      </c>
      <c r="F110" s="3" t="str">
        <f t="shared" si="48"/>
        <v>21 
21-5</v>
      </c>
      <c r="G110" s="11" t="str">
        <f t="shared" si="49"/>
        <v xml:space="preserve">
＿ 【構成員契約規制】
構成員契約規制に違反する行為（構成員契約の申込みをさせる行為）を行わないこと
＿＿ </v>
      </c>
      <c r="H110" s="21" t="str">
        <f t="shared" si="44"/>
        <v>2023: 0
2024: ▼選択</v>
      </c>
      <c r="I110" s="21" t="str">
        <f t="shared" si="45"/>
        <v xml:space="preserve">2023: 0
2024: </v>
      </c>
      <c r="J110" s="21" t="str">
        <f t="shared" si="46"/>
        <v xml:space="preserve">2023: 0
2024: </v>
      </c>
      <c r="K110" s="21" t="str">
        <f t="shared" si="50"/>
        <v>▼選択</v>
      </c>
      <c r="L110" s="21" t="str">
        <f t="shared" si="51"/>
        <v>以下について、詳細説明欄の記載及び証跡資料により確認できた
・構成員契約の申込みを行わないことは、「○○資料」P○に記載
・「○○資料」はイントラネットに掲載され、全従業員が閲覧可能である</v>
      </c>
      <c r="M110" s="464" t="str">
        <f t="shared" si="52"/>
        <v xml:space="preserve">
</v>
      </c>
      <c r="N110" s="3"/>
      <c r="O110" s="19" t="s">
        <v>2254</v>
      </c>
      <c r="P110" s="19" t="s">
        <v>2729</v>
      </c>
      <c r="Q110" s="19" t="s">
        <v>235</v>
      </c>
      <c r="R110" s="19"/>
      <c r="S110" s="19"/>
      <c r="T110" s="159"/>
      <c r="U110" s="160"/>
      <c r="V110" s="19"/>
      <c r="W110" s="161"/>
      <c r="X110" s="19"/>
      <c r="Y110" s="19"/>
      <c r="Z110" s="20"/>
      <c r="AA110" s="264" t="s">
        <v>34</v>
      </c>
      <c r="AB110" s="1109"/>
      <c r="AC110" s="264" t="s">
        <v>1998</v>
      </c>
      <c r="AD110" s="1110"/>
      <c r="AE110" s="264" t="s">
        <v>235</v>
      </c>
      <c r="AF110" s="1110"/>
      <c r="AG110" s="203" t="s">
        <v>36</v>
      </c>
      <c r="AH110" s="1096"/>
      <c r="AI110" s="244">
        <v>21</v>
      </c>
      <c r="AJ110" s="205" t="s">
        <v>281</v>
      </c>
      <c r="AK110" s="206"/>
      <c r="AL110" s="1044" t="s">
        <v>282</v>
      </c>
      <c r="AM110" s="1045"/>
      <c r="AN110" s="27">
        <f t="shared" si="31"/>
        <v>0</v>
      </c>
      <c r="AO110" s="27">
        <f t="shared" si="32"/>
        <v>0</v>
      </c>
      <c r="AP110" s="191">
        <f t="shared" si="33"/>
        <v>0</v>
      </c>
      <c r="AQ110" s="35">
        <f t="shared" si="34"/>
        <v>0</v>
      </c>
      <c r="AR110" s="43">
        <f t="shared" si="35"/>
        <v>0</v>
      </c>
      <c r="AS110" s="43">
        <f t="shared" si="36"/>
        <v>0</v>
      </c>
      <c r="AT110" s="35">
        <f t="shared" si="37"/>
        <v>0</v>
      </c>
      <c r="AU110" s="43">
        <f t="shared" si="55"/>
        <v>0</v>
      </c>
      <c r="AV110" s="235" t="s">
        <v>33</v>
      </c>
      <c r="AW110" s="236" t="s">
        <v>41</v>
      </c>
      <c r="AX110" s="236" t="s">
        <v>42</v>
      </c>
      <c r="AY110" s="281"/>
      <c r="AZ110" s="433" t="s">
        <v>33</v>
      </c>
      <c r="BA110" s="227" t="s">
        <v>46</v>
      </c>
      <c r="BB110" s="467"/>
      <c r="BC110" s="468"/>
      <c r="BD110" s="182"/>
      <c r="BE110" s="182" t="str">
        <f>IF(AND(AL110=AV110,AV110="○",AZ110="1.はい"),"○","▼選択")</f>
        <v>▼選択</v>
      </c>
      <c r="BF110" s="234" t="s">
        <v>16</v>
      </c>
      <c r="BG110" s="182" t="s">
        <v>31</v>
      </c>
      <c r="BH110" s="177" t="s">
        <v>6</v>
      </c>
      <c r="BI110" s="177" t="s">
        <v>7</v>
      </c>
      <c r="BJ110" s="182" t="s">
        <v>32</v>
      </c>
      <c r="BK110" s="182"/>
      <c r="BL110" s="181" t="s">
        <v>33</v>
      </c>
      <c r="BM110" s="1032" t="s">
        <v>3297</v>
      </c>
      <c r="BN110" s="172"/>
      <c r="BO110" s="172"/>
      <c r="BP110" s="172"/>
      <c r="BQ110" s="172"/>
      <c r="BR110" s="172"/>
      <c r="BS110" s="172"/>
      <c r="BT110" s="172"/>
      <c r="BU110" s="172"/>
      <c r="BV110" s="182"/>
      <c r="BW110" s="182"/>
      <c r="BX110" s="438"/>
      <c r="BY110" s="75"/>
      <c r="BZ110" s="309" t="s">
        <v>1026</v>
      </c>
      <c r="CA110" s="218" t="s">
        <v>956</v>
      </c>
      <c r="CB110" s="219" t="s">
        <v>1024</v>
      </c>
      <c r="CC110" s="55" t="s">
        <v>2254</v>
      </c>
      <c r="CD110" s="201" t="s">
        <v>1025</v>
      </c>
    </row>
    <row r="111" spans="1:82" ht="42.75">
      <c r="A111" s="3" t="str">
        <f t="shared" si="41"/>
        <v/>
      </c>
      <c r="B111" s="5" t="s">
        <v>2855</v>
      </c>
      <c r="C111" s="3" t="str">
        <f t="shared" si="42"/>
        <v>Ⅰ.顧客対応 (1)　お客さまニーズに合致した提案の実施に向けた募集に関する態勢整備</v>
      </c>
      <c r="D111" s="3" t="str">
        <f t="shared" si="43"/>
        <v>④募集時の禁止行為・著しく不適当な行為</v>
      </c>
      <c r="E111" s="3" t="str">
        <f t="shared" si="47"/>
        <v>基本 22</v>
      </c>
      <c r="F111" s="3" t="str">
        <f t="shared" si="48"/>
        <v>22 
見出し</v>
      </c>
      <c r="G111" s="11" t="str">
        <f t="shared" si="49"/>
        <v xml:space="preserve">お客さま向けの景品提供を伴う施策を行っている代理店のみ対象
＿ 
＿＿ </v>
      </c>
      <c r="H111" s="21" t="str">
        <f t="shared" si="44"/>
        <v>2023: 0
2024: ▼選択</v>
      </c>
      <c r="I111" s="21" t="str">
        <f t="shared" si="45"/>
        <v xml:space="preserve">2023: 0
2024: </v>
      </c>
      <c r="J111" s="21" t="str">
        <f t="shared" si="46"/>
        <v xml:space="preserve">2023: 0
2024: </v>
      </c>
      <c r="K111" s="21" t="str">
        <f t="shared" si="50"/>
        <v xml:space="preserve"> ― </v>
      </c>
      <c r="L111" s="21" t="str">
        <f t="shared" si="51"/>
        <v xml:space="preserve"> ― </v>
      </c>
      <c r="M111" s="464" t="str">
        <f t="shared" si="52"/>
        <v xml:space="preserve">
</v>
      </c>
      <c r="N111" s="3"/>
      <c r="O111" s="19" t="s">
        <v>2255</v>
      </c>
      <c r="P111" s="19" t="s">
        <v>2729</v>
      </c>
      <c r="Q111" s="19" t="s">
        <v>235</v>
      </c>
      <c r="R111" s="19"/>
      <c r="S111" s="19"/>
      <c r="T111" s="159"/>
      <c r="U111" s="160"/>
      <c r="V111" s="19"/>
      <c r="W111" s="161"/>
      <c r="X111" s="19"/>
      <c r="Y111" s="19"/>
      <c r="Z111" s="20"/>
      <c r="AA111" s="264" t="s">
        <v>34</v>
      </c>
      <c r="AB111" s="1109"/>
      <c r="AC111" s="264" t="s">
        <v>1998</v>
      </c>
      <c r="AD111" s="1110"/>
      <c r="AE111" s="264" t="s">
        <v>235</v>
      </c>
      <c r="AF111" s="1110"/>
      <c r="AG111" s="203" t="s">
        <v>36</v>
      </c>
      <c r="AH111" s="1096"/>
      <c r="AI111" s="168">
        <v>22</v>
      </c>
      <c r="AJ111" s="282" t="s">
        <v>2642</v>
      </c>
      <c r="AK111" s="1072" t="s">
        <v>283</v>
      </c>
      <c r="AL111" s="1073"/>
      <c r="AM111" s="1074"/>
      <c r="AN111" s="29">
        <f t="shared" si="31"/>
        <v>0</v>
      </c>
      <c r="AO111" s="29">
        <f t="shared" si="32"/>
        <v>0</v>
      </c>
      <c r="AP111" s="239">
        <f t="shared" si="33"/>
        <v>0</v>
      </c>
      <c r="AQ111" s="37">
        <f t="shared" si="34"/>
        <v>0</v>
      </c>
      <c r="AR111" s="45">
        <f t="shared" si="35"/>
        <v>0</v>
      </c>
      <c r="AS111" s="45">
        <f t="shared" si="36"/>
        <v>0</v>
      </c>
      <c r="AT111" s="37">
        <f t="shared" si="37"/>
        <v>0</v>
      </c>
      <c r="AU111" s="45">
        <f t="shared" si="55"/>
        <v>0</v>
      </c>
      <c r="AV111" s="235" t="s">
        <v>33</v>
      </c>
      <c r="AW111" s="236" t="s">
        <v>91</v>
      </c>
      <c r="AX111" s="236" t="s">
        <v>9</v>
      </c>
      <c r="AY111" s="236"/>
      <c r="AZ111" s="433" t="s">
        <v>33</v>
      </c>
      <c r="BA111" s="217" t="str">
        <f>IF(AZ111&lt;&gt;"対象外","　　　　　－","「対象外」と申告する理由")</f>
        <v>　　　　　－</v>
      </c>
      <c r="BB111" s="466"/>
      <c r="BC111" s="466"/>
      <c r="BD111" s="210"/>
      <c r="BE111" s="210"/>
      <c r="BF111" s="210"/>
      <c r="BG111" s="210"/>
      <c r="BH111" s="210"/>
      <c r="BI111" s="209"/>
      <c r="BJ111" s="210"/>
      <c r="BK111" s="210"/>
      <c r="BL111" s="211"/>
      <c r="BM111" s="1033"/>
      <c r="BN111" s="195"/>
      <c r="BO111" s="195"/>
      <c r="BP111" s="195"/>
      <c r="BQ111" s="195"/>
      <c r="BR111" s="195"/>
      <c r="BS111" s="195"/>
      <c r="BT111" s="195"/>
      <c r="BU111" s="195"/>
      <c r="BV111" s="210"/>
      <c r="BW111" s="210"/>
      <c r="BX111" s="354"/>
      <c r="BY111" s="75"/>
      <c r="BZ111" s="195"/>
      <c r="CA111" s="218" t="s">
        <v>1027</v>
      </c>
      <c r="CB111" s="219" t="s">
        <v>1028</v>
      </c>
      <c r="CC111" s="55" t="s">
        <v>2255</v>
      </c>
      <c r="CD111" s="201" t="s">
        <v>1029</v>
      </c>
    </row>
    <row r="112" spans="1:82" ht="78.75">
      <c r="A112" s="3" t="str">
        <f t="shared" si="41"/>
        <v/>
      </c>
      <c r="B112" s="5" t="s">
        <v>2856</v>
      </c>
      <c r="C112" s="3" t="str">
        <f t="shared" si="42"/>
        <v>Ⅰ.顧客対応 (1)　お客さまニーズに合致した提案の実施に向けた募集に関する態勢整備</v>
      </c>
      <c r="D112" s="3" t="str">
        <f t="shared" si="43"/>
        <v>④募集時の禁止行為・著しく不適当な行為</v>
      </c>
      <c r="E112" s="3" t="str">
        <f t="shared" si="47"/>
        <v>基本 22</v>
      </c>
      <c r="F112" s="3" t="str">
        <f t="shared" si="48"/>
        <v xml:space="preserve">22 
</v>
      </c>
      <c r="G112" s="11" t="str">
        <f t="shared" si="49"/>
        <v xml:space="preserve">
＿ 営業部門からの独立性を確保した担当部門・担当者による施策内容のチェックが行われ、当該景品が過度なサービス品に該当するか否かを確認する態勢（施策内容確認のための申請・承認フロー等）を整備している
＿＿ </v>
      </c>
      <c r="H112" s="21" t="str">
        <f t="shared" si="44"/>
        <v>2023: 0
2024: ▼選択</v>
      </c>
      <c r="I112" s="21" t="str">
        <f t="shared" si="45"/>
        <v xml:space="preserve">2023: 0
2024: </v>
      </c>
      <c r="J112" s="21" t="str">
        <f t="shared" si="46"/>
        <v xml:space="preserve">2023: 0
2024: </v>
      </c>
      <c r="K112" s="21" t="str">
        <f t="shared" si="50"/>
        <v>▼選択</v>
      </c>
      <c r="L112" s="21" t="str">
        <f t="shared" si="51"/>
        <v>以下について、詳細説明欄の記載及び証跡資料「○○資料」P○により確認できた
・営業部門から独立した担当部門・担当者が、お客さま向けの景品提供を伴う施策の内容をチェックし景品が妥当なものであるか否かを確認していること</v>
      </c>
      <c r="M112" s="464" t="str">
        <f t="shared" si="52"/>
        <v xml:space="preserve">
</v>
      </c>
      <c r="N112" s="3"/>
      <c r="O112" s="19" t="s">
        <v>2256</v>
      </c>
      <c r="P112" s="19" t="s">
        <v>2729</v>
      </c>
      <c r="Q112" s="19" t="s">
        <v>235</v>
      </c>
      <c r="R112" s="19"/>
      <c r="S112" s="19"/>
      <c r="T112" s="159"/>
      <c r="U112" s="160"/>
      <c r="V112" s="19"/>
      <c r="W112" s="161"/>
      <c r="X112" s="19"/>
      <c r="Y112" s="19"/>
      <c r="Z112" s="20"/>
      <c r="AA112" s="264" t="s">
        <v>34</v>
      </c>
      <c r="AB112" s="1109"/>
      <c r="AC112" s="264" t="s">
        <v>1998</v>
      </c>
      <c r="AD112" s="1110"/>
      <c r="AE112" s="202" t="s">
        <v>235</v>
      </c>
      <c r="AF112" s="1110"/>
      <c r="AG112" s="203" t="s">
        <v>36</v>
      </c>
      <c r="AH112" s="1096"/>
      <c r="AI112" s="283">
        <v>22</v>
      </c>
      <c r="AJ112" s="284" t="s">
        <v>26</v>
      </c>
      <c r="AK112" s="285"/>
      <c r="AL112" s="1044" t="s">
        <v>284</v>
      </c>
      <c r="AM112" s="1045"/>
      <c r="AN112" s="27">
        <f t="shared" si="31"/>
        <v>0</v>
      </c>
      <c r="AO112" s="27">
        <f t="shared" si="32"/>
        <v>0</v>
      </c>
      <c r="AP112" s="191">
        <f t="shared" si="33"/>
        <v>0</v>
      </c>
      <c r="AQ112" s="35">
        <f t="shared" si="34"/>
        <v>0</v>
      </c>
      <c r="AR112" s="43">
        <f t="shared" si="35"/>
        <v>0</v>
      </c>
      <c r="AS112" s="43">
        <f t="shared" si="36"/>
        <v>0</v>
      </c>
      <c r="AT112" s="35">
        <f t="shared" si="37"/>
        <v>0</v>
      </c>
      <c r="AU112" s="43">
        <f t="shared" si="55"/>
        <v>0</v>
      </c>
      <c r="AV112" s="235" t="s">
        <v>33</v>
      </c>
      <c r="AW112" s="236" t="s">
        <v>41</v>
      </c>
      <c r="AX112" s="236" t="s">
        <v>42</v>
      </c>
      <c r="AY112" s="281"/>
      <c r="AZ112" s="433" t="s">
        <v>33</v>
      </c>
      <c r="BA112" s="227" t="s">
        <v>285</v>
      </c>
      <c r="BB112" s="467"/>
      <c r="BC112" s="468"/>
      <c r="BD112" s="248" t="str">
        <f t="shared" ref="BD112:BD114" si="57">BL112</f>
        <v>▼選択</v>
      </c>
      <c r="BE112" s="182" t="s">
        <v>33</v>
      </c>
      <c r="BF112" s="234" t="s">
        <v>16</v>
      </c>
      <c r="BG112" s="182" t="s">
        <v>31</v>
      </c>
      <c r="BH112" s="177" t="s">
        <v>6</v>
      </c>
      <c r="BI112" s="177" t="s">
        <v>7</v>
      </c>
      <c r="BJ112" s="182" t="s">
        <v>32</v>
      </c>
      <c r="BK112" s="182" t="s">
        <v>9</v>
      </c>
      <c r="BL112" s="181" t="s">
        <v>33</v>
      </c>
      <c r="BM112" s="1032" t="s">
        <v>2024</v>
      </c>
      <c r="BN112" s="172"/>
      <c r="BO112" s="172"/>
      <c r="BP112" s="172"/>
      <c r="BQ112" s="172"/>
      <c r="BR112" s="172"/>
      <c r="BS112" s="172"/>
      <c r="BT112" s="172"/>
      <c r="BU112" s="172"/>
      <c r="BV112" s="182"/>
      <c r="BW112" s="182"/>
      <c r="BX112" s="438"/>
      <c r="BY112" s="75"/>
      <c r="BZ112" s="309" t="s">
        <v>2024</v>
      </c>
      <c r="CA112" s="218" t="s">
        <v>1027</v>
      </c>
      <c r="CB112" s="219" t="s">
        <v>1030</v>
      </c>
      <c r="CC112" s="55" t="s">
        <v>2256</v>
      </c>
      <c r="CD112" s="201" t="s">
        <v>1029</v>
      </c>
    </row>
    <row r="113" spans="1:82" ht="78.75">
      <c r="A113" s="3" t="str">
        <f t="shared" si="41"/>
        <v/>
      </c>
      <c r="B113" s="5" t="s">
        <v>2857</v>
      </c>
      <c r="C113" s="3" t="str">
        <f t="shared" si="42"/>
        <v>Ⅰ.顧客対応 (1)　お客さまニーズに合致した提案の実施に向けた募集に関する態勢整備</v>
      </c>
      <c r="D113" s="3" t="str">
        <f t="shared" si="43"/>
        <v>④募集時の禁止行為・著しく不適当な行為</v>
      </c>
      <c r="E113" s="3" t="str">
        <f t="shared" si="47"/>
        <v>基本 23</v>
      </c>
      <c r="F113" s="3" t="str">
        <f t="shared" si="48"/>
        <v xml:space="preserve">23 
</v>
      </c>
      <c r="G113" s="11" t="str">
        <f t="shared" si="49"/>
        <v xml:space="preserve">募集時に、締結しようとしている契約が自己契約あるいは特定契約に該当するか否か確認する態勢（チェックリストの活用、システム上のアラート等）を整備している
＿ 
＿＿ </v>
      </c>
      <c r="H113" s="21" t="str">
        <f t="shared" si="44"/>
        <v>2023: 0
2024: ▼選択</v>
      </c>
      <c r="I113" s="21" t="str">
        <f t="shared" si="45"/>
        <v xml:space="preserve">2023: 0
2024: </v>
      </c>
      <c r="J113" s="21" t="str">
        <f t="shared" si="46"/>
        <v xml:space="preserve">2023: 0
2024: </v>
      </c>
      <c r="K113" s="21" t="str">
        <f t="shared" si="50"/>
        <v>▼選択</v>
      </c>
      <c r="L113" s="21" t="str">
        <f t="shared" si="51"/>
        <v>以下について、詳細説明欄の記載及び証跡資料により確認できた
・特定関係法人等が社内共有されていることは、「○○資料」P○を確認
・募集しようとしている契約が自己契約あるいは特定契約に該当するか否か募集人が確認できることは、「○○資料」を確認</v>
      </c>
      <c r="M113" s="464" t="str">
        <f t="shared" si="52"/>
        <v xml:space="preserve">
</v>
      </c>
      <c r="N113" s="3"/>
      <c r="O113" s="19" t="s">
        <v>2257</v>
      </c>
      <c r="P113" s="19" t="s">
        <v>2729</v>
      </c>
      <c r="Q113" s="19" t="s">
        <v>235</v>
      </c>
      <c r="R113" s="19"/>
      <c r="S113" s="19"/>
      <c r="T113" s="159"/>
      <c r="U113" s="160"/>
      <c r="V113" s="19"/>
      <c r="W113" s="161"/>
      <c r="X113" s="19"/>
      <c r="Y113" s="19"/>
      <c r="Z113" s="20"/>
      <c r="AA113" s="264" t="s">
        <v>34</v>
      </c>
      <c r="AB113" s="1109"/>
      <c r="AC113" s="264" t="s">
        <v>1998</v>
      </c>
      <c r="AD113" s="1110"/>
      <c r="AE113" s="202" t="s">
        <v>235</v>
      </c>
      <c r="AF113" s="1110"/>
      <c r="AG113" s="203" t="s">
        <v>36</v>
      </c>
      <c r="AH113" s="1096"/>
      <c r="AI113" s="254">
        <v>23</v>
      </c>
      <c r="AJ113" s="190" t="s">
        <v>26</v>
      </c>
      <c r="AK113" s="1046" t="s">
        <v>286</v>
      </c>
      <c r="AL113" s="1047"/>
      <c r="AM113" s="1048"/>
      <c r="AN113" s="27">
        <f t="shared" si="31"/>
        <v>0</v>
      </c>
      <c r="AO113" s="27">
        <f t="shared" si="32"/>
        <v>0</v>
      </c>
      <c r="AP113" s="191">
        <f t="shared" si="33"/>
        <v>0</v>
      </c>
      <c r="AQ113" s="35">
        <f t="shared" si="34"/>
        <v>0</v>
      </c>
      <c r="AR113" s="43">
        <f t="shared" si="35"/>
        <v>0</v>
      </c>
      <c r="AS113" s="43">
        <f t="shared" si="36"/>
        <v>0</v>
      </c>
      <c r="AT113" s="35">
        <f t="shared" si="37"/>
        <v>0</v>
      </c>
      <c r="AU113" s="43">
        <f t="shared" si="55"/>
        <v>0</v>
      </c>
      <c r="AV113" s="246" t="s">
        <v>33</v>
      </c>
      <c r="AW113" s="247" t="s">
        <v>41</v>
      </c>
      <c r="AX113" s="247" t="s">
        <v>42</v>
      </c>
      <c r="AY113" s="277"/>
      <c r="AZ113" s="433" t="s">
        <v>33</v>
      </c>
      <c r="BA113" s="227" t="s">
        <v>287</v>
      </c>
      <c r="BB113" s="467"/>
      <c r="BC113" s="468"/>
      <c r="BD113" s="248" t="str">
        <f t="shared" si="57"/>
        <v>▼選択</v>
      </c>
      <c r="BE113" s="229" t="s">
        <v>33</v>
      </c>
      <c r="BF113" s="230" t="s">
        <v>16</v>
      </c>
      <c r="BG113" s="229" t="s">
        <v>31</v>
      </c>
      <c r="BH113" s="177" t="s">
        <v>6</v>
      </c>
      <c r="BI113" s="177" t="s">
        <v>7</v>
      </c>
      <c r="BJ113" s="229" t="s">
        <v>32</v>
      </c>
      <c r="BK113" s="229"/>
      <c r="BL113" s="181" t="s">
        <v>33</v>
      </c>
      <c r="BM113" s="1032" t="s">
        <v>3298</v>
      </c>
      <c r="BN113" s="172"/>
      <c r="BO113" s="172"/>
      <c r="BP113" s="172"/>
      <c r="BQ113" s="172"/>
      <c r="BR113" s="172"/>
      <c r="BS113" s="172"/>
      <c r="BT113" s="172"/>
      <c r="BU113" s="172"/>
      <c r="BV113" s="182"/>
      <c r="BW113" s="182"/>
      <c r="BX113" s="438"/>
      <c r="BY113" s="75"/>
      <c r="BZ113" s="309" t="s">
        <v>1034</v>
      </c>
      <c r="CA113" s="218" t="s">
        <v>1031</v>
      </c>
      <c r="CB113" s="219" t="s">
        <v>1032</v>
      </c>
      <c r="CC113" s="55" t="s">
        <v>2257</v>
      </c>
      <c r="CD113" s="201" t="s">
        <v>1033</v>
      </c>
    </row>
    <row r="114" spans="1:82" ht="78.75">
      <c r="A114" s="3" t="str">
        <f t="shared" si="41"/>
        <v/>
      </c>
      <c r="B114" s="5" t="s">
        <v>2858</v>
      </c>
      <c r="C114" s="3" t="str">
        <f t="shared" si="42"/>
        <v>Ⅰ.顧客対応 (1)　お客さまニーズに合致した提案の実施に向けた募集に関する態勢整備</v>
      </c>
      <c r="D114" s="3" t="str">
        <f t="shared" si="43"/>
        <v>④募集時の禁止行為・著しく不適当な行為</v>
      </c>
      <c r="E114" s="3" t="str">
        <f t="shared" si="47"/>
        <v>基本 24</v>
      </c>
      <c r="F114" s="3" t="str">
        <f t="shared" si="48"/>
        <v xml:space="preserve">24 
</v>
      </c>
      <c r="G114" s="11" t="str">
        <f t="shared" si="49"/>
        <v xml:space="preserve">構成員契約規制の対象となるお客さまによる規制対象商品の申込みの受付を防ぐ態勢（チェックリストの活用、システム上のアラート等）を整備している
＿ 
＿＿ </v>
      </c>
      <c r="H114" s="21" t="str">
        <f t="shared" si="44"/>
        <v>2023: 0
2024: ▼選択</v>
      </c>
      <c r="I114" s="21" t="str">
        <f t="shared" si="45"/>
        <v xml:space="preserve">2023: 0
2024: </v>
      </c>
      <c r="J114" s="21" t="str">
        <f t="shared" si="46"/>
        <v xml:space="preserve">2023: 0
2024: </v>
      </c>
      <c r="K114" s="21" t="str">
        <f t="shared" si="50"/>
        <v>▼選択</v>
      </c>
      <c r="L114" s="21" t="str">
        <f t="shared" si="51"/>
        <v>以下について、詳細説明欄の記載及び証跡資料により確認できた
・特定関係法人等が社内共有されていることは、「○○資料」P○を確認
・募集しようとしている契約が構成員契約に該当するか否か募集人が確認できることは、「○○資料」を確認</v>
      </c>
      <c r="M114" s="464" t="str">
        <f t="shared" si="52"/>
        <v xml:space="preserve">
</v>
      </c>
      <c r="N114" s="3"/>
      <c r="O114" s="19" t="s">
        <v>2258</v>
      </c>
      <c r="P114" s="19" t="s">
        <v>2729</v>
      </c>
      <c r="Q114" s="19" t="s">
        <v>235</v>
      </c>
      <c r="R114" s="19"/>
      <c r="S114" s="19"/>
      <c r="T114" s="159"/>
      <c r="U114" s="160"/>
      <c r="V114" s="19"/>
      <c r="W114" s="161"/>
      <c r="X114" s="19"/>
      <c r="Y114" s="19"/>
      <c r="Z114" s="20"/>
      <c r="AA114" s="264" t="s">
        <v>34</v>
      </c>
      <c r="AB114" s="1109"/>
      <c r="AC114" s="264" t="s">
        <v>1998</v>
      </c>
      <c r="AD114" s="1110"/>
      <c r="AE114" s="202" t="s">
        <v>235</v>
      </c>
      <c r="AF114" s="1110"/>
      <c r="AG114" s="203" t="s">
        <v>36</v>
      </c>
      <c r="AH114" s="1096"/>
      <c r="AI114" s="254">
        <v>24</v>
      </c>
      <c r="AJ114" s="190" t="s">
        <v>26</v>
      </c>
      <c r="AK114" s="1046" t="s">
        <v>288</v>
      </c>
      <c r="AL114" s="1047"/>
      <c r="AM114" s="1048"/>
      <c r="AN114" s="27">
        <f t="shared" si="31"/>
        <v>0</v>
      </c>
      <c r="AO114" s="27">
        <f t="shared" si="32"/>
        <v>0</v>
      </c>
      <c r="AP114" s="191">
        <f t="shared" si="33"/>
        <v>0</v>
      </c>
      <c r="AQ114" s="35">
        <f t="shared" si="34"/>
        <v>0</v>
      </c>
      <c r="AR114" s="43">
        <f t="shared" si="35"/>
        <v>0</v>
      </c>
      <c r="AS114" s="43">
        <f t="shared" si="36"/>
        <v>0</v>
      </c>
      <c r="AT114" s="35">
        <f t="shared" si="37"/>
        <v>0</v>
      </c>
      <c r="AU114" s="43">
        <f t="shared" si="55"/>
        <v>0</v>
      </c>
      <c r="AV114" s="246" t="s">
        <v>33</v>
      </c>
      <c r="AW114" s="247" t="s">
        <v>41</v>
      </c>
      <c r="AX114" s="247" t="s">
        <v>42</v>
      </c>
      <c r="AY114" s="277"/>
      <c r="AZ114" s="433" t="s">
        <v>33</v>
      </c>
      <c r="BA114" s="227" t="s">
        <v>289</v>
      </c>
      <c r="BB114" s="467"/>
      <c r="BC114" s="468"/>
      <c r="BD114" s="248" t="str">
        <f t="shared" si="57"/>
        <v>▼選択</v>
      </c>
      <c r="BE114" s="229" t="s">
        <v>33</v>
      </c>
      <c r="BF114" s="230" t="s">
        <v>16</v>
      </c>
      <c r="BG114" s="229" t="s">
        <v>31</v>
      </c>
      <c r="BH114" s="177" t="s">
        <v>6</v>
      </c>
      <c r="BI114" s="177" t="s">
        <v>7</v>
      </c>
      <c r="BJ114" s="229" t="s">
        <v>32</v>
      </c>
      <c r="BK114" s="229"/>
      <c r="BL114" s="181" t="s">
        <v>33</v>
      </c>
      <c r="BM114" s="1032" t="s">
        <v>3299</v>
      </c>
      <c r="BN114" s="172"/>
      <c r="BO114" s="172"/>
      <c r="BP114" s="172"/>
      <c r="BQ114" s="172"/>
      <c r="BR114" s="172"/>
      <c r="BS114" s="172"/>
      <c r="BT114" s="172"/>
      <c r="BU114" s="172"/>
      <c r="BV114" s="182"/>
      <c r="BW114" s="182"/>
      <c r="BX114" s="438"/>
      <c r="BY114" s="75"/>
      <c r="BZ114" s="309" t="s">
        <v>1038</v>
      </c>
      <c r="CA114" s="218" t="s">
        <v>1035</v>
      </c>
      <c r="CB114" s="219" t="s">
        <v>1036</v>
      </c>
      <c r="CC114" s="55" t="s">
        <v>2258</v>
      </c>
      <c r="CD114" s="201" t="s">
        <v>1037</v>
      </c>
    </row>
    <row r="115" spans="1:82" ht="42.75">
      <c r="A115" s="3" t="str">
        <f t="shared" si="41"/>
        <v/>
      </c>
      <c r="B115" s="5" t="s">
        <v>2859</v>
      </c>
      <c r="C115" s="3" t="str">
        <f t="shared" si="42"/>
        <v>Ⅰ.顧客対応 (1)　お客さまニーズに合致した提案の実施に向けた募集に関する態勢整備</v>
      </c>
      <c r="D115" s="3" t="str">
        <f t="shared" si="43"/>
        <v>④募集時の禁止行為・著しく不適当な行為</v>
      </c>
      <c r="E115" s="3" t="str">
        <f t="shared" si="47"/>
        <v>基本 25</v>
      </c>
      <c r="F115" s="3" t="str">
        <f t="shared" si="48"/>
        <v>25 
見出し</v>
      </c>
      <c r="G115" s="11" t="str">
        <f t="shared" si="49"/>
        <v xml:space="preserve">法人向け保険募集を行う代理店のみ対象
＿ 
＿＿ </v>
      </c>
      <c r="H115" s="21" t="str">
        <f t="shared" si="44"/>
        <v>2023: 0
2024: ▼選択</v>
      </c>
      <c r="I115" s="21" t="str">
        <f t="shared" si="45"/>
        <v xml:space="preserve">2023: 0
2024: </v>
      </c>
      <c r="J115" s="21" t="str">
        <f t="shared" si="46"/>
        <v xml:space="preserve">2023: 0
2024: </v>
      </c>
      <c r="K115" s="21" t="str">
        <f t="shared" si="50"/>
        <v xml:space="preserve"> ― </v>
      </c>
      <c r="L115" s="21" t="str">
        <f t="shared" si="51"/>
        <v xml:space="preserve"> ― </v>
      </c>
      <c r="M115" s="464" t="str">
        <f t="shared" si="52"/>
        <v xml:space="preserve">
</v>
      </c>
      <c r="N115" s="3"/>
      <c r="O115" s="19" t="s">
        <v>2259</v>
      </c>
      <c r="P115" s="19" t="s">
        <v>2729</v>
      </c>
      <c r="Q115" s="19" t="s">
        <v>235</v>
      </c>
      <c r="R115" s="19"/>
      <c r="S115" s="19"/>
      <c r="T115" s="159"/>
      <c r="U115" s="160"/>
      <c r="V115" s="19"/>
      <c r="W115" s="161"/>
      <c r="X115" s="19"/>
      <c r="Y115" s="19"/>
      <c r="Z115" s="20"/>
      <c r="AA115" s="264" t="s">
        <v>34</v>
      </c>
      <c r="AB115" s="1109"/>
      <c r="AC115" s="264" t="s">
        <v>1998</v>
      </c>
      <c r="AD115" s="1110"/>
      <c r="AE115" s="202" t="s">
        <v>235</v>
      </c>
      <c r="AF115" s="1110"/>
      <c r="AG115" s="203" t="s">
        <v>36</v>
      </c>
      <c r="AH115" s="1096"/>
      <c r="AI115" s="168">
        <v>25</v>
      </c>
      <c r="AJ115" s="282" t="s">
        <v>2642</v>
      </c>
      <c r="AK115" s="1072" t="s">
        <v>290</v>
      </c>
      <c r="AL115" s="1073"/>
      <c r="AM115" s="1074"/>
      <c r="AN115" s="29">
        <f t="shared" si="31"/>
        <v>0</v>
      </c>
      <c r="AO115" s="29">
        <f t="shared" si="32"/>
        <v>0</v>
      </c>
      <c r="AP115" s="239">
        <f t="shared" si="33"/>
        <v>0</v>
      </c>
      <c r="AQ115" s="37">
        <f t="shared" si="34"/>
        <v>0</v>
      </c>
      <c r="AR115" s="45">
        <f t="shared" si="35"/>
        <v>0</v>
      </c>
      <c r="AS115" s="45">
        <f t="shared" si="36"/>
        <v>0</v>
      </c>
      <c r="AT115" s="37">
        <f t="shared" si="37"/>
        <v>0</v>
      </c>
      <c r="AU115" s="45">
        <f t="shared" si="55"/>
        <v>0</v>
      </c>
      <c r="AV115" s="235" t="s">
        <v>33</v>
      </c>
      <c r="AW115" s="236" t="s">
        <v>91</v>
      </c>
      <c r="AX115" s="236" t="s">
        <v>9</v>
      </c>
      <c r="AY115" s="236"/>
      <c r="AZ115" s="433" t="s">
        <v>33</v>
      </c>
      <c r="BA115" s="217" t="str">
        <f>IF(AZ115&lt;&gt;"対象外","　　　　　－","「対象外」と申告する理由")</f>
        <v>　　　　　－</v>
      </c>
      <c r="BB115" s="466"/>
      <c r="BC115" s="466"/>
      <c r="BD115" s="210"/>
      <c r="BE115" s="210"/>
      <c r="BF115" s="210"/>
      <c r="BG115" s="210"/>
      <c r="BH115" s="210"/>
      <c r="BI115" s="209"/>
      <c r="BJ115" s="210"/>
      <c r="BK115" s="210"/>
      <c r="BL115" s="211"/>
      <c r="BM115" s="1033"/>
      <c r="BN115" s="195"/>
      <c r="BO115" s="195"/>
      <c r="BP115" s="195"/>
      <c r="BQ115" s="195"/>
      <c r="BR115" s="195"/>
      <c r="BS115" s="195"/>
      <c r="BT115" s="195"/>
      <c r="BU115" s="195"/>
      <c r="BV115" s="210"/>
      <c r="BW115" s="210"/>
      <c r="BX115" s="354"/>
      <c r="BY115" s="75"/>
      <c r="BZ115" s="195"/>
      <c r="CA115" s="218" t="s">
        <v>1039</v>
      </c>
      <c r="CB115" s="219" t="s">
        <v>1040</v>
      </c>
      <c r="CC115" s="55" t="s">
        <v>2259</v>
      </c>
      <c r="CD115" s="201" t="s">
        <v>1041</v>
      </c>
    </row>
    <row r="116" spans="1:82" ht="71.25">
      <c r="A116" s="3" t="str">
        <f t="shared" si="41"/>
        <v/>
      </c>
      <c r="B116" s="5" t="s">
        <v>2860</v>
      </c>
      <c r="C116" s="3" t="str">
        <f t="shared" si="42"/>
        <v>Ⅰ.顧客対応 (1)　お客さまニーズに合致した提案の実施に向けた募集に関する態勢整備</v>
      </c>
      <c r="D116" s="3" t="str">
        <f t="shared" si="43"/>
        <v>④募集時の禁止行為・著しく不適当な行為</v>
      </c>
      <c r="E116" s="3" t="str">
        <f t="shared" si="47"/>
        <v>基本 25</v>
      </c>
      <c r="F116" s="3" t="str">
        <f t="shared" si="48"/>
        <v xml:space="preserve">25 
</v>
      </c>
      <c r="G116" s="11" t="str">
        <f t="shared" si="49"/>
        <v xml:space="preserve">
＿ 以下の「法人向け保険商品にかかる顧客向けの注意喚起事項」を説明する態勢を整備している
※全て「1.はい」であれば達成
＿＿ </v>
      </c>
      <c r="H116" s="21" t="str">
        <f t="shared" si="44"/>
        <v>2023: 0
2024: －</v>
      </c>
      <c r="I116" s="21" t="str">
        <f t="shared" si="45"/>
        <v xml:space="preserve">2023: 0
2024: </v>
      </c>
      <c r="J116" s="21" t="str">
        <f t="shared" si="46"/>
        <v xml:space="preserve">2023: 0
2024: </v>
      </c>
      <c r="K116" s="21" t="str">
        <f t="shared" si="50"/>
        <v>▼選択</v>
      </c>
      <c r="L116" s="21">
        <f t="shared" si="51"/>
        <v>0</v>
      </c>
      <c r="M116" s="464" t="str">
        <f t="shared" si="52"/>
        <v xml:space="preserve">
</v>
      </c>
      <c r="N116" s="3"/>
      <c r="O116" s="19" t="s">
        <v>2260</v>
      </c>
      <c r="P116" s="19" t="s">
        <v>2729</v>
      </c>
      <c r="Q116" s="19" t="s">
        <v>235</v>
      </c>
      <c r="R116" s="19"/>
      <c r="S116" s="19"/>
      <c r="T116" s="159"/>
      <c r="U116" s="160"/>
      <c r="V116" s="19"/>
      <c r="W116" s="161"/>
      <c r="X116" s="19"/>
      <c r="Y116" s="19"/>
      <c r="Z116" s="20"/>
      <c r="AA116" s="264" t="s">
        <v>34</v>
      </c>
      <c r="AB116" s="1109"/>
      <c r="AC116" s="264" t="s">
        <v>1998</v>
      </c>
      <c r="AD116" s="1110"/>
      <c r="AE116" s="202" t="s">
        <v>235</v>
      </c>
      <c r="AF116" s="1110"/>
      <c r="AG116" s="203" t="s">
        <v>36</v>
      </c>
      <c r="AH116" s="1096"/>
      <c r="AI116" s="286">
        <v>25</v>
      </c>
      <c r="AJ116" s="284" t="s">
        <v>26</v>
      </c>
      <c r="AK116" s="287"/>
      <c r="AL116" s="1044" t="s">
        <v>1042</v>
      </c>
      <c r="AM116" s="1045"/>
      <c r="AN116" s="27">
        <f t="shared" si="31"/>
        <v>0</v>
      </c>
      <c r="AO116" s="27">
        <f t="shared" si="32"/>
        <v>0</v>
      </c>
      <c r="AP116" s="191">
        <f t="shared" si="33"/>
        <v>0</v>
      </c>
      <c r="AQ116" s="35">
        <f t="shared" si="34"/>
        <v>0</v>
      </c>
      <c r="AR116" s="43">
        <f t="shared" si="35"/>
        <v>0</v>
      </c>
      <c r="AS116" s="43">
        <f t="shared" si="36"/>
        <v>0</v>
      </c>
      <c r="AT116" s="35">
        <f t="shared" si="37"/>
        <v>0</v>
      </c>
      <c r="AU116" s="43">
        <f t="shared" si="55"/>
        <v>0</v>
      </c>
      <c r="AV116" s="262"/>
      <c r="AW116" s="263"/>
      <c r="AX116" s="263"/>
      <c r="AY116" s="263"/>
      <c r="AZ116" s="175" t="s">
        <v>661</v>
      </c>
      <c r="BA116" s="194" t="s">
        <v>29</v>
      </c>
      <c r="BB116" s="466"/>
      <c r="BC116" s="466"/>
      <c r="BD116" s="196" t="str">
        <f>BL116</f>
        <v>▼選択</v>
      </c>
      <c r="BE116" s="229" t="s">
        <v>33</v>
      </c>
      <c r="BF116" s="230" t="s">
        <v>16</v>
      </c>
      <c r="BG116" s="229" t="s">
        <v>31</v>
      </c>
      <c r="BH116" s="177" t="s">
        <v>6</v>
      </c>
      <c r="BI116" s="177" t="s">
        <v>7</v>
      </c>
      <c r="BJ116" s="229" t="s">
        <v>32</v>
      </c>
      <c r="BK116" s="229" t="s">
        <v>897</v>
      </c>
      <c r="BL116" s="198" t="s">
        <v>33</v>
      </c>
      <c r="BM116" s="1033"/>
      <c r="BN116" s="195"/>
      <c r="BO116" s="195"/>
      <c r="BP116" s="195"/>
      <c r="BQ116" s="195"/>
      <c r="BR116" s="195"/>
      <c r="BS116" s="195"/>
      <c r="BT116" s="195"/>
      <c r="BU116" s="195"/>
      <c r="BV116" s="182"/>
      <c r="BW116" s="182"/>
      <c r="BX116" s="438"/>
      <c r="BY116" s="75"/>
      <c r="BZ116" s="195"/>
      <c r="CA116" s="199"/>
      <c r="CB116" s="200"/>
      <c r="CC116" s="55" t="s">
        <v>2260</v>
      </c>
      <c r="CD116" s="201" t="s">
        <v>1041</v>
      </c>
    </row>
    <row r="117" spans="1:82" ht="78.75">
      <c r="A117" s="3" t="str">
        <f t="shared" si="41"/>
        <v/>
      </c>
      <c r="B117" s="5" t="s">
        <v>2861</v>
      </c>
      <c r="C117" s="3" t="str">
        <f t="shared" si="42"/>
        <v>Ⅰ.顧客対応 (1)　お客さまニーズに合致した提案の実施に向けた募集に関する態勢整備</v>
      </c>
      <c r="D117" s="3" t="str">
        <f t="shared" si="43"/>
        <v>④募集時の禁止行為・著しく不適当な行為</v>
      </c>
      <c r="E117" s="3" t="str">
        <f t="shared" si="47"/>
        <v>基本 25</v>
      </c>
      <c r="F117" s="3" t="str">
        <f t="shared" si="48"/>
        <v>25 
25-1</v>
      </c>
      <c r="G117" s="11" t="str">
        <f t="shared" si="49"/>
        <v xml:space="preserve">
＿ 
＿＿ 保障等を目的とした保険商品である旨の説明を行うこと</v>
      </c>
      <c r="H117" s="21" t="str">
        <f t="shared" si="44"/>
        <v>2023: 0
2024: ▼選択</v>
      </c>
      <c r="I117" s="21" t="str">
        <f t="shared" si="45"/>
        <v xml:space="preserve">2023: 0
2024: </v>
      </c>
      <c r="J117" s="21" t="str">
        <f t="shared" si="46"/>
        <v xml:space="preserve">2023: 0
2024: </v>
      </c>
      <c r="K117" s="21" t="str">
        <f t="shared" si="50"/>
        <v>▼選択</v>
      </c>
      <c r="L117" s="21" t="str">
        <f t="shared" si="51"/>
        <v>以下について、詳細説明欄の記載及び証跡資料により確認できた
・法人向けの保険を検討しているお客さまに、保障等を目的とした保険商品である旨の説明を行うことは、「○○資料」P○に記載
・法人向けの保険募集を行う際の説明事項について募集人に徹底されていることは、「○○資料」を確認</v>
      </c>
      <c r="M117" s="464" t="str">
        <f t="shared" si="52"/>
        <v xml:space="preserve">
</v>
      </c>
      <c r="N117" s="3"/>
      <c r="O117" s="19" t="s">
        <v>2261</v>
      </c>
      <c r="P117" s="19" t="s">
        <v>2729</v>
      </c>
      <c r="Q117" s="19" t="s">
        <v>235</v>
      </c>
      <c r="R117" s="19"/>
      <c r="S117" s="19"/>
      <c r="T117" s="159"/>
      <c r="U117" s="160"/>
      <c r="V117" s="19"/>
      <c r="W117" s="161"/>
      <c r="X117" s="19"/>
      <c r="Y117" s="19"/>
      <c r="Z117" s="20"/>
      <c r="AA117" s="264" t="s">
        <v>34</v>
      </c>
      <c r="AB117" s="1109"/>
      <c r="AC117" s="264" t="s">
        <v>1998</v>
      </c>
      <c r="AD117" s="1110"/>
      <c r="AE117" s="202" t="s">
        <v>235</v>
      </c>
      <c r="AF117" s="1110"/>
      <c r="AG117" s="203" t="s">
        <v>36</v>
      </c>
      <c r="AH117" s="1096"/>
      <c r="AI117" s="204">
        <v>25</v>
      </c>
      <c r="AJ117" s="205" t="s">
        <v>291</v>
      </c>
      <c r="AK117" s="288"/>
      <c r="AL117" s="289"/>
      <c r="AM117" s="267" t="s">
        <v>292</v>
      </c>
      <c r="AN117" s="27">
        <f t="shared" si="31"/>
        <v>0</v>
      </c>
      <c r="AO117" s="27">
        <f t="shared" si="32"/>
        <v>0</v>
      </c>
      <c r="AP117" s="191">
        <f t="shared" si="33"/>
        <v>0</v>
      </c>
      <c r="AQ117" s="35">
        <f t="shared" si="34"/>
        <v>0</v>
      </c>
      <c r="AR117" s="43">
        <f t="shared" si="35"/>
        <v>0</v>
      </c>
      <c r="AS117" s="43">
        <f t="shared" si="36"/>
        <v>0</v>
      </c>
      <c r="AT117" s="35">
        <f t="shared" si="37"/>
        <v>0</v>
      </c>
      <c r="AU117" s="43">
        <f t="shared" si="55"/>
        <v>0</v>
      </c>
      <c r="AV117" s="277" t="s">
        <v>33</v>
      </c>
      <c r="AW117" s="278" t="s">
        <v>41</v>
      </c>
      <c r="AX117" s="278" t="s">
        <v>42</v>
      </c>
      <c r="AY117" s="278"/>
      <c r="AZ117" s="433" t="s">
        <v>33</v>
      </c>
      <c r="BA117" s="227" t="s">
        <v>147</v>
      </c>
      <c r="BB117" s="467"/>
      <c r="BC117" s="468"/>
      <c r="BD117" s="176"/>
      <c r="BE117" s="229" t="str">
        <f>IF(AND(AL117=AV117,AV117="○",AZ117="1.はい"),"○","▼選択")</f>
        <v>▼選択</v>
      </c>
      <c r="BF117" s="230" t="s">
        <v>16</v>
      </c>
      <c r="BG117" s="229" t="s">
        <v>31</v>
      </c>
      <c r="BH117" s="177" t="s">
        <v>6</v>
      </c>
      <c r="BI117" s="177" t="s">
        <v>7</v>
      </c>
      <c r="BJ117" s="229" t="s">
        <v>32</v>
      </c>
      <c r="BK117" s="229"/>
      <c r="BL117" s="181" t="s">
        <v>33</v>
      </c>
      <c r="BM117" s="1032" t="s">
        <v>1045</v>
      </c>
      <c r="BN117" s="172"/>
      <c r="BO117" s="172"/>
      <c r="BP117" s="172"/>
      <c r="BQ117" s="172"/>
      <c r="BR117" s="172"/>
      <c r="BS117" s="172"/>
      <c r="BT117" s="172"/>
      <c r="BU117" s="172"/>
      <c r="BV117" s="182"/>
      <c r="BW117" s="182"/>
      <c r="BX117" s="438"/>
      <c r="BY117" s="75"/>
      <c r="BZ117" s="309" t="s">
        <v>1045</v>
      </c>
      <c r="CA117" s="218" t="s">
        <v>1039</v>
      </c>
      <c r="CB117" s="219" t="s">
        <v>1043</v>
      </c>
      <c r="CC117" s="55" t="s">
        <v>2261</v>
      </c>
      <c r="CD117" s="201" t="s">
        <v>1044</v>
      </c>
    </row>
    <row r="118" spans="1:82" ht="78.75">
      <c r="A118" s="3" t="str">
        <f t="shared" si="41"/>
        <v/>
      </c>
      <c r="B118" s="5" t="s">
        <v>2862</v>
      </c>
      <c r="C118" s="3" t="str">
        <f t="shared" si="42"/>
        <v>Ⅰ.顧客対応 (1)　お客さまニーズに合致した提案の実施に向けた募集に関する態勢整備</v>
      </c>
      <c r="D118" s="3" t="str">
        <f t="shared" si="43"/>
        <v>④募集時の禁止行為・著しく不適当な行為</v>
      </c>
      <c r="E118" s="3" t="str">
        <f t="shared" si="47"/>
        <v>基本 25</v>
      </c>
      <c r="F118" s="3" t="str">
        <f t="shared" si="48"/>
        <v>25 
25-2</v>
      </c>
      <c r="G118" s="11" t="str">
        <f t="shared" si="49"/>
        <v xml:space="preserve">
＿ 
＿＿ 原則として節税効果はない旨※の説明を行うこと
※法人から役員等の個人へ名義変更を実施した場合も含まれることに留意</v>
      </c>
      <c r="H118" s="21" t="str">
        <f t="shared" si="44"/>
        <v>2023: 0
2024: ▼選択</v>
      </c>
      <c r="I118" s="21" t="str">
        <f t="shared" si="45"/>
        <v xml:space="preserve">2023: 0
2024: </v>
      </c>
      <c r="J118" s="21" t="str">
        <f t="shared" si="46"/>
        <v xml:space="preserve">2023: 0
2024: </v>
      </c>
      <c r="K118" s="21" t="str">
        <f t="shared" si="50"/>
        <v>▼選択</v>
      </c>
      <c r="L118" s="21" t="str">
        <f t="shared" si="51"/>
        <v>以下について、詳細説明欄の記載及び証跡資料により確認できた
・法人向けの保険を検討しているお客さまに、原則として節税効果はない旨の説明を行うことは、「○○資料」P○に記載
・法人向けの保険募集を行う際の説明事項について募集人に徹底されていることは、「○○資料」を確認</v>
      </c>
      <c r="M118" s="464" t="str">
        <f t="shared" si="52"/>
        <v xml:space="preserve">
</v>
      </c>
      <c r="N118" s="3"/>
      <c r="O118" s="19" t="s">
        <v>2262</v>
      </c>
      <c r="P118" s="19" t="s">
        <v>2729</v>
      </c>
      <c r="Q118" s="19" t="s">
        <v>235</v>
      </c>
      <c r="R118" s="19"/>
      <c r="S118" s="19"/>
      <c r="T118" s="159"/>
      <c r="U118" s="160"/>
      <c r="V118" s="19"/>
      <c r="W118" s="161"/>
      <c r="X118" s="19"/>
      <c r="Y118" s="19"/>
      <c r="Z118" s="20"/>
      <c r="AA118" s="264" t="s">
        <v>34</v>
      </c>
      <c r="AB118" s="1109"/>
      <c r="AC118" s="264" t="s">
        <v>1998</v>
      </c>
      <c r="AD118" s="1110"/>
      <c r="AE118" s="202" t="s">
        <v>235</v>
      </c>
      <c r="AF118" s="1110"/>
      <c r="AG118" s="203" t="s">
        <v>36</v>
      </c>
      <c r="AH118" s="1096"/>
      <c r="AI118" s="204">
        <v>25</v>
      </c>
      <c r="AJ118" s="205" t="s">
        <v>293</v>
      </c>
      <c r="AK118" s="288"/>
      <c r="AL118" s="290"/>
      <c r="AM118" s="267" t="s">
        <v>1046</v>
      </c>
      <c r="AN118" s="27">
        <f t="shared" si="31"/>
        <v>0</v>
      </c>
      <c r="AO118" s="27">
        <f t="shared" si="32"/>
        <v>0</v>
      </c>
      <c r="AP118" s="191">
        <f t="shared" si="33"/>
        <v>0</v>
      </c>
      <c r="AQ118" s="35">
        <f t="shared" si="34"/>
        <v>0</v>
      </c>
      <c r="AR118" s="43">
        <f t="shared" si="35"/>
        <v>0</v>
      </c>
      <c r="AS118" s="43">
        <f t="shared" si="36"/>
        <v>0</v>
      </c>
      <c r="AT118" s="35">
        <f t="shared" si="37"/>
        <v>0</v>
      </c>
      <c r="AU118" s="43">
        <f t="shared" si="55"/>
        <v>0</v>
      </c>
      <c r="AV118" s="277" t="s">
        <v>33</v>
      </c>
      <c r="AW118" s="278" t="s">
        <v>41</v>
      </c>
      <c r="AX118" s="278" t="s">
        <v>42</v>
      </c>
      <c r="AY118" s="278"/>
      <c r="AZ118" s="433" t="s">
        <v>33</v>
      </c>
      <c r="BA118" s="227" t="s">
        <v>147</v>
      </c>
      <c r="BB118" s="467"/>
      <c r="BC118" s="468"/>
      <c r="BD118" s="176"/>
      <c r="BE118" s="229" t="str">
        <f>IF(AND(AL118=AV118,AV118="○",AZ118="1.はい"),"○","▼選択")</f>
        <v>▼選択</v>
      </c>
      <c r="BF118" s="230" t="s">
        <v>16</v>
      </c>
      <c r="BG118" s="229" t="s">
        <v>31</v>
      </c>
      <c r="BH118" s="177" t="s">
        <v>6</v>
      </c>
      <c r="BI118" s="177" t="s">
        <v>7</v>
      </c>
      <c r="BJ118" s="229" t="s">
        <v>32</v>
      </c>
      <c r="BK118" s="229"/>
      <c r="BL118" s="181" t="s">
        <v>33</v>
      </c>
      <c r="BM118" s="1032" t="s">
        <v>1049</v>
      </c>
      <c r="BN118" s="172"/>
      <c r="BO118" s="172"/>
      <c r="BP118" s="172"/>
      <c r="BQ118" s="172"/>
      <c r="BR118" s="172"/>
      <c r="BS118" s="172"/>
      <c r="BT118" s="172"/>
      <c r="BU118" s="172"/>
      <c r="BV118" s="182"/>
      <c r="BW118" s="182"/>
      <c r="BX118" s="438"/>
      <c r="BY118" s="75"/>
      <c r="BZ118" s="309" t="s">
        <v>1049</v>
      </c>
      <c r="CA118" s="218" t="s">
        <v>1039</v>
      </c>
      <c r="CB118" s="219" t="s">
        <v>1047</v>
      </c>
      <c r="CC118" s="55" t="s">
        <v>2262</v>
      </c>
      <c r="CD118" s="201" t="s">
        <v>1048</v>
      </c>
    </row>
    <row r="119" spans="1:82" ht="78.75">
      <c r="A119" s="3" t="str">
        <f t="shared" si="41"/>
        <v/>
      </c>
      <c r="B119" s="5" t="s">
        <v>2863</v>
      </c>
      <c r="C119" s="3" t="str">
        <f t="shared" si="42"/>
        <v>Ⅰ.顧客対応 (1)　お客さまニーズに合致した提案の実施に向けた募集に関する態勢整備</v>
      </c>
      <c r="D119" s="3" t="str">
        <f t="shared" si="43"/>
        <v>④募集時の禁止行為・著しく不適当な行為</v>
      </c>
      <c r="E119" s="3" t="str">
        <f t="shared" si="47"/>
        <v>基本 26</v>
      </c>
      <c r="F119" s="3" t="str">
        <f t="shared" si="48"/>
        <v xml:space="preserve">26 
</v>
      </c>
      <c r="G119" s="11" t="str">
        <f t="shared" si="49"/>
        <v xml:space="preserve">禁止行為・不適切行為に関し、実施すべき事項（No.21～25の内容）を募集人に徹底（年１回以上の研修実施等）している
＿ 
＿＿ </v>
      </c>
      <c r="H119" s="21" t="str">
        <f t="shared" si="44"/>
        <v>2023: 0
2024: ▼選択</v>
      </c>
      <c r="I119" s="21" t="str">
        <f t="shared" si="45"/>
        <v xml:space="preserve">2023: 0
2024: </v>
      </c>
      <c r="J119" s="21" t="str">
        <f t="shared" si="46"/>
        <v xml:space="preserve">2023: 0
2024: </v>
      </c>
      <c r="K119" s="21" t="str">
        <f t="shared" si="50"/>
        <v>▼選択</v>
      </c>
      <c r="L119" s="21" t="str">
        <f t="shared" si="51"/>
        <v>以下について、詳細説明欄の記載及び証跡資料により確認できた
・教育項目と教育内容が不足していないことは、「○○資料」P○および詳細説明欄の記載にて確認
・募集行為を行う従業員全員に対して教育を行っていることは、「○○資料」および詳細説明欄の記載にて確認</v>
      </c>
      <c r="M119" s="464" t="str">
        <f t="shared" si="52"/>
        <v xml:space="preserve">
</v>
      </c>
      <c r="N119" s="3"/>
      <c r="O119" s="19" t="s">
        <v>2263</v>
      </c>
      <c r="P119" s="19" t="s">
        <v>2729</v>
      </c>
      <c r="Q119" s="19" t="s">
        <v>235</v>
      </c>
      <c r="R119" s="19"/>
      <c r="S119" s="19"/>
      <c r="T119" s="159"/>
      <c r="U119" s="160"/>
      <c r="V119" s="19"/>
      <c r="W119" s="161"/>
      <c r="X119" s="19"/>
      <c r="Y119" s="19"/>
      <c r="Z119" s="20"/>
      <c r="AA119" s="279" t="s">
        <v>34</v>
      </c>
      <c r="AB119" s="1071"/>
      <c r="AC119" s="279" t="s">
        <v>1998</v>
      </c>
      <c r="AD119" s="1111"/>
      <c r="AE119" s="250" t="s">
        <v>235</v>
      </c>
      <c r="AF119" s="1111"/>
      <c r="AG119" s="251" t="s">
        <v>36</v>
      </c>
      <c r="AH119" s="1079"/>
      <c r="AI119" s="254">
        <v>26</v>
      </c>
      <c r="AJ119" s="252" t="s">
        <v>26</v>
      </c>
      <c r="AK119" s="1077" t="s">
        <v>294</v>
      </c>
      <c r="AL119" s="1047"/>
      <c r="AM119" s="1048"/>
      <c r="AN119" s="27">
        <f t="shared" si="31"/>
        <v>0</v>
      </c>
      <c r="AO119" s="27">
        <f t="shared" si="32"/>
        <v>0</v>
      </c>
      <c r="AP119" s="191">
        <f t="shared" si="33"/>
        <v>0</v>
      </c>
      <c r="AQ119" s="35">
        <f t="shared" si="34"/>
        <v>0</v>
      </c>
      <c r="AR119" s="43">
        <f t="shared" si="35"/>
        <v>0</v>
      </c>
      <c r="AS119" s="43">
        <f t="shared" si="36"/>
        <v>0</v>
      </c>
      <c r="AT119" s="35">
        <f t="shared" si="37"/>
        <v>0</v>
      </c>
      <c r="AU119" s="43">
        <f t="shared" si="55"/>
        <v>0</v>
      </c>
      <c r="AV119" s="246" t="s">
        <v>33</v>
      </c>
      <c r="AW119" s="247" t="s">
        <v>41</v>
      </c>
      <c r="AX119" s="247" t="s">
        <v>42</v>
      </c>
      <c r="AY119" s="277"/>
      <c r="AZ119" s="433" t="s">
        <v>33</v>
      </c>
      <c r="BA119" s="227" t="s">
        <v>128</v>
      </c>
      <c r="BB119" s="467"/>
      <c r="BC119" s="468"/>
      <c r="BD119" s="248" t="str">
        <f t="shared" ref="BD119:BD120" si="58">BL119</f>
        <v>▼選択</v>
      </c>
      <c r="BE119" s="229" t="s">
        <v>33</v>
      </c>
      <c r="BF119" s="230" t="s">
        <v>16</v>
      </c>
      <c r="BG119" s="229" t="s">
        <v>31</v>
      </c>
      <c r="BH119" s="177" t="s">
        <v>6</v>
      </c>
      <c r="BI119" s="177" t="s">
        <v>7</v>
      </c>
      <c r="BJ119" s="229" t="s">
        <v>32</v>
      </c>
      <c r="BK119" s="229"/>
      <c r="BL119" s="181" t="s">
        <v>33</v>
      </c>
      <c r="BM119" s="1032" t="s">
        <v>3300</v>
      </c>
      <c r="BN119" s="172"/>
      <c r="BO119" s="172"/>
      <c r="BP119" s="172"/>
      <c r="BQ119" s="172"/>
      <c r="BR119" s="172"/>
      <c r="BS119" s="172"/>
      <c r="BT119" s="172"/>
      <c r="BU119" s="172"/>
      <c r="BV119" s="182"/>
      <c r="BW119" s="182"/>
      <c r="BX119" s="438"/>
      <c r="BY119" s="75"/>
      <c r="BZ119" s="309" t="s">
        <v>1053</v>
      </c>
      <c r="CA119" s="218" t="s">
        <v>1050</v>
      </c>
      <c r="CB119" s="219" t="s">
        <v>1051</v>
      </c>
      <c r="CC119" s="55" t="s">
        <v>2263</v>
      </c>
      <c r="CD119" s="201" t="s">
        <v>1052</v>
      </c>
    </row>
    <row r="120" spans="1:82" ht="71.25">
      <c r="A120" s="3" t="str">
        <f t="shared" si="41"/>
        <v/>
      </c>
      <c r="B120" s="5" t="s">
        <v>2864</v>
      </c>
      <c r="C120" s="3" t="str">
        <f t="shared" si="42"/>
        <v>Ⅰ.顧客対応 (1)　お客さまニーズに合致した提案の実施に向けた募集に関する態勢整備</v>
      </c>
      <c r="D120" s="3" t="str">
        <f t="shared" si="43"/>
        <v>④募集時の禁止行為・著しく不適当な行為</v>
      </c>
      <c r="E120" s="3" t="str">
        <f t="shared" si="47"/>
        <v>応用 27</v>
      </c>
      <c r="F120" s="3" t="str">
        <f t="shared" si="48"/>
        <v xml:space="preserve">27 
</v>
      </c>
      <c r="G120" s="11" t="str">
        <f t="shared" si="49"/>
        <v xml:space="preserve">全店舗/拠点/事務所（以下、「全拠点」）で独自で過度なサービス品提供がされていないか、営業部門からの独立性を確保した担当部門・担当者が定期的にモニタリングを実施している
＿ 
＿＿ </v>
      </c>
      <c r="H120" s="21" t="str">
        <f t="shared" si="44"/>
        <v>2023: 0
2024: ▼選択</v>
      </c>
      <c r="I120" s="21" t="str">
        <f t="shared" si="45"/>
        <v xml:space="preserve">2023: 0
2024: </v>
      </c>
      <c r="J120" s="21" t="str">
        <f t="shared" si="46"/>
        <v xml:space="preserve">2023: 0
2024: </v>
      </c>
      <c r="K120" s="21" t="str">
        <f t="shared" si="50"/>
        <v>▼選択</v>
      </c>
      <c r="L120" s="21" t="str">
        <f t="shared" si="51"/>
        <v>以下について、詳細説明欄の記載及び証跡資料により確認できた
・営業部門から独立した担当部門・担当者が、拠点独自で過度なサービス品提供が行われていないかモニタリングしていることは、「○○資料」P○を確認</v>
      </c>
      <c r="M120" s="464" t="str">
        <f t="shared" si="52"/>
        <v xml:space="preserve">
</v>
      </c>
      <c r="N120" s="3"/>
      <c r="O120" s="19" t="s">
        <v>2264</v>
      </c>
      <c r="P120" s="19" t="s">
        <v>2729</v>
      </c>
      <c r="Q120" s="19" t="s">
        <v>235</v>
      </c>
      <c r="R120" s="19"/>
      <c r="S120" s="19"/>
      <c r="T120" s="159"/>
      <c r="U120" s="160"/>
      <c r="V120" s="19"/>
      <c r="W120" s="161"/>
      <c r="X120" s="19"/>
      <c r="Y120" s="19"/>
      <c r="Z120" s="20"/>
      <c r="AA120" s="261" t="s">
        <v>1996</v>
      </c>
      <c r="AB120" s="1049" t="s">
        <v>21</v>
      </c>
      <c r="AC120" s="275" t="s">
        <v>1998</v>
      </c>
      <c r="AD120" s="1060" t="s">
        <v>22</v>
      </c>
      <c r="AE120" s="261" t="s">
        <v>1972</v>
      </c>
      <c r="AF120" s="1060" t="s">
        <v>234</v>
      </c>
      <c r="AG120" s="253" t="s">
        <v>140</v>
      </c>
      <c r="AH120" s="1064" t="s">
        <v>228</v>
      </c>
      <c r="AI120" s="254">
        <v>27</v>
      </c>
      <c r="AJ120" s="190" t="s">
        <v>26</v>
      </c>
      <c r="AK120" s="1046" t="s">
        <v>295</v>
      </c>
      <c r="AL120" s="1047"/>
      <c r="AM120" s="1048"/>
      <c r="AN120" s="27">
        <f t="shared" si="31"/>
        <v>0</v>
      </c>
      <c r="AO120" s="27">
        <f t="shared" si="32"/>
        <v>0</v>
      </c>
      <c r="AP120" s="191">
        <f t="shared" si="33"/>
        <v>0</v>
      </c>
      <c r="AQ120" s="35">
        <f t="shared" si="34"/>
        <v>0</v>
      </c>
      <c r="AR120" s="43">
        <f t="shared" si="35"/>
        <v>0</v>
      </c>
      <c r="AS120" s="43">
        <f t="shared" si="36"/>
        <v>0</v>
      </c>
      <c r="AT120" s="35">
        <f t="shared" si="37"/>
        <v>0</v>
      </c>
      <c r="AU120" s="43">
        <f t="shared" si="55"/>
        <v>0</v>
      </c>
      <c r="AV120" s="246" t="s">
        <v>33</v>
      </c>
      <c r="AW120" s="247" t="s">
        <v>41</v>
      </c>
      <c r="AX120" s="247" t="s">
        <v>42</v>
      </c>
      <c r="AY120" s="277"/>
      <c r="AZ120" s="433" t="s">
        <v>33</v>
      </c>
      <c r="BA120" s="227" t="s">
        <v>285</v>
      </c>
      <c r="BB120" s="467"/>
      <c r="BC120" s="468"/>
      <c r="BD120" s="255" t="str">
        <f t="shared" si="58"/>
        <v>▼選択</v>
      </c>
      <c r="BE120" s="229" t="s">
        <v>33</v>
      </c>
      <c r="BF120" s="230" t="s">
        <v>16</v>
      </c>
      <c r="BG120" s="229" t="s">
        <v>31</v>
      </c>
      <c r="BH120" s="177" t="s">
        <v>6</v>
      </c>
      <c r="BI120" s="177" t="s">
        <v>7</v>
      </c>
      <c r="BJ120" s="229" t="s">
        <v>32</v>
      </c>
      <c r="BK120" s="229"/>
      <c r="BL120" s="181" t="s">
        <v>33</v>
      </c>
      <c r="BM120" s="1032" t="s">
        <v>3301</v>
      </c>
      <c r="BN120" s="172"/>
      <c r="BO120" s="172"/>
      <c r="BP120" s="172"/>
      <c r="BQ120" s="172"/>
      <c r="BR120" s="172"/>
      <c r="BS120" s="172"/>
      <c r="BT120" s="172"/>
      <c r="BU120" s="172"/>
      <c r="BV120" s="182"/>
      <c r="BW120" s="182"/>
      <c r="BX120" s="438"/>
      <c r="BY120" s="75"/>
      <c r="BZ120" s="309" t="s">
        <v>1057</v>
      </c>
      <c r="CA120" s="218" t="s">
        <v>1054</v>
      </c>
      <c r="CB120" s="237" t="s">
        <v>1055</v>
      </c>
      <c r="CC120" s="55" t="s">
        <v>2264</v>
      </c>
      <c r="CD120" s="201" t="s">
        <v>1056</v>
      </c>
    </row>
    <row r="121" spans="1:82" ht="85.5">
      <c r="A121" s="3" t="str">
        <f t="shared" si="41"/>
        <v/>
      </c>
      <c r="B121" s="5" t="s">
        <v>2865</v>
      </c>
      <c r="C121" s="3" t="str">
        <f t="shared" si="42"/>
        <v>Ⅰ.顧客対応 (1)　お客さまニーズに合致した提案の実施に向けた募集に関する態勢整備</v>
      </c>
      <c r="D121" s="3" t="str">
        <f t="shared" si="43"/>
        <v>④募集時の禁止行為・著しく不適当な行為</v>
      </c>
      <c r="E121" s="3" t="str">
        <f t="shared" si="47"/>
        <v>応用 ④EX</v>
      </c>
      <c r="F121" s="3" t="str">
        <f t="shared" si="48"/>
        <v xml:space="preserve">④EX 
</v>
      </c>
      <c r="G121" s="11" t="str">
        <f t="shared" si="49"/>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21" s="21" t="str">
        <f t="shared" si="44"/>
        <v>2023: 0
2024: ▼選択</v>
      </c>
      <c r="I121" s="21" t="str">
        <f t="shared" si="45"/>
        <v xml:space="preserve">2023: 0
2024: </v>
      </c>
      <c r="J121" s="21" t="str">
        <f t="shared" si="46"/>
        <v xml:space="preserve">2023: 0
2024: </v>
      </c>
      <c r="K121" s="21" t="str">
        <f t="shared" si="50"/>
        <v>▼選択</v>
      </c>
      <c r="L121" s="21" t="str">
        <f t="shared" si="51"/>
        <v>④募集時の禁止行為・著しく不適当な行為 に関する貴社取組み［お客さまへアピールしたい取組み／募集人等従業者に好評な取組み］として認識しました。（［ ］内は判定時に不要文言を削除する）</v>
      </c>
      <c r="M121" s="464" t="str">
        <f t="shared" si="52"/>
        <v xml:space="preserve">
</v>
      </c>
      <c r="N121" s="3"/>
      <c r="O121" s="19" t="s">
        <v>2265</v>
      </c>
      <c r="P121" s="19" t="s">
        <v>2729</v>
      </c>
      <c r="Q121" s="19" t="s">
        <v>235</v>
      </c>
      <c r="R121" s="19"/>
      <c r="S121" s="19"/>
      <c r="T121" s="159"/>
      <c r="U121" s="160"/>
      <c r="V121" s="19"/>
      <c r="W121" s="161"/>
      <c r="X121" s="19"/>
      <c r="Y121" s="19"/>
      <c r="Z121" s="20"/>
      <c r="AA121" s="250" t="s">
        <v>34</v>
      </c>
      <c r="AB121" s="1071"/>
      <c r="AC121" s="250" t="s">
        <v>1998</v>
      </c>
      <c r="AD121" s="1111"/>
      <c r="AE121" s="250" t="s">
        <v>235</v>
      </c>
      <c r="AF121" s="1111"/>
      <c r="AG121" s="257" t="s">
        <v>140</v>
      </c>
      <c r="AH121" s="1066"/>
      <c r="AI121" s="258" t="s">
        <v>296</v>
      </c>
      <c r="AJ121" s="252"/>
      <c r="AK121" s="1069" t="s">
        <v>2017</v>
      </c>
      <c r="AL121" s="1042"/>
      <c r="AM121" s="1070"/>
      <c r="AN121" s="30">
        <f t="shared" si="31"/>
        <v>0</v>
      </c>
      <c r="AO121" s="30">
        <f t="shared" si="32"/>
        <v>0</v>
      </c>
      <c r="AP121" s="259">
        <f t="shared" si="33"/>
        <v>0</v>
      </c>
      <c r="AQ121" s="35">
        <f t="shared" si="34"/>
        <v>0</v>
      </c>
      <c r="AR121" s="43">
        <f t="shared" si="35"/>
        <v>0</v>
      </c>
      <c r="AS121" s="43">
        <f t="shared" si="36"/>
        <v>0</v>
      </c>
      <c r="AT121" s="35">
        <f t="shared" si="37"/>
        <v>0</v>
      </c>
      <c r="AU121" s="43">
        <f t="shared" si="55"/>
        <v>0</v>
      </c>
      <c r="AV121" s="246" t="s">
        <v>33</v>
      </c>
      <c r="AW121" s="247" t="s">
        <v>41</v>
      </c>
      <c r="AX121" s="452" t="s">
        <v>877</v>
      </c>
      <c r="AY121" s="247"/>
      <c r="AZ121" s="433" t="s">
        <v>33</v>
      </c>
      <c r="BA121" s="260" t="s">
        <v>147</v>
      </c>
      <c r="BB121" s="467"/>
      <c r="BC121" s="468"/>
      <c r="BD121" s="182"/>
      <c r="BE121" s="182" t="str">
        <f>IF(AND(AL121=AV121,AV121="○",AZ121="1.はい"),"○","▼選択")</f>
        <v>▼選択</v>
      </c>
      <c r="BF121" s="234" t="s">
        <v>16</v>
      </c>
      <c r="BG121" s="182" t="s">
        <v>31</v>
      </c>
      <c r="BH121" s="177" t="s">
        <v>6</v>
      </c>
      <c r="BI121" s="177" t="s">
        <v>7</v>
      </c>
      <c r="BJ121" s="182" t="s">
        <v>32</v>
      </c>
      <c r="BK121" s="182"/>
      <c r="BL121" s="181" t="s">
        <v>33</v>
      </c>
      <c r="BM121" s="1032" t="s">
        <v>3302</v>
      </c>
      <c r="BN121" s="172"/>
      <c r="BO121" s="172"/>
      <c r="BP121" s="172"/>
      <c r="BQ121" s="172"/>
      <c r="BR121" s="172"/>
      <c r="BS121" s="172"/>
      <c r="BT121" s="172"/>
      <c r="BU121" s="172"/>
      <c r="BV121" s="182"/>
      <c r="BW121" s="182"/>
      <c r="BX121" s="438"/>
      <c r="BY121" s="75"/>
      <c r="BZ121" s="309" t="s">
        <v>2025</v>
      </c>
      <c r="CA121" s="183" t="s">
        <v>1058</v>
      </c>
      <c r="CB121" s="237" t="s">
        <v>1059</v>
      </c>
      <c r="CC121" s="55" t="s">
        <v>2265</v>
      </c>
      <c r="CD121" s="201" t="s">
        <v>1060</v>
      </c>
    </row>
    <row r="122" spans="1:82" ht="57">
      <c r="A122" s="3" t="str">
        <f t="shared" si="41"/>
        <v/>
      </c>
      <c r="B122" s="53" t="s">
        <v>2866</v>
      </c>
      <c r="C122" s="3" t="str">
        <f t="shared" ref="C122" si="59">CONCATENATE(AA122," ",AC122)</f>
        <v>Ⅰ.顧客対応 (1)　お客さまニーズに合致した提案の実施に向けた募集に関する態勢整備</v>
      </c>
      <c r="D122" s="3" t="str">
        <f t="shared" ref="D122" si="60">AE122</f>
        <v>⑤特定保険契約募集に関するルール</v>
      </c>
      <c r="E122" s="3" t="str">
        <f t="shared" ref="E122" si="61">CONCATENATE(AG122," ",AI122)</f>
        <v>基本 28</v>
      </c>
      <c r="F122" s="3" t="str">
        <f t="shared" ref="F122" si="62">CONCATENATE(AI122," ",CHAR(10),AJ122)</f>
        <v>28 
見出し</v>
      </c>
      <c r="G122" s="11" t="str">
        <f t="shared" ref="G122" si="63">CONCATENATE(AK122,CHAR(10),"＿ ",AL122,CHAR(10),"＿＿ ",AM122)</f>
        <v xml:space="preserve">特定保険契約を取扱っている代理店のみ対象
※特定保険契約を取扱っていない場合は「対象外」を選択
＿ 
＿＿ </v>
      </c>
      <c r="H122" s="21" t="str">
        <f t="shared" ref="H122" si="64">CONCATENATE("2023: ",AQ122,CHAR(10),"2024: ",AZ122)</f>
        <v>2023: 0
2024: ▼選択</v>
      </c>
      <c r="I122" s="21" t="str">
        <f t="shared" si="45"/>
        <v xml:space="preserve">2023: 0
2024: </v>
      </c>
      <c r="J122" s="21" t="str">
        <f t="shared" si="46"/>
        <v xml:space="preserve">2023: 0
2024: </v>
      </c>
      <c r="K122" s="21" t="str">
        <f t="shared" ref="K122" si="65">IF(BL122=0," ― ",BL122)</f>
        <v xml:space="preserve"> ― </v>
      </c>
      <c r="L122" s="21" t="str">
        <f t="shared" ref="L122" si="66">IF(BL122=0," ― ",BM122)</f>
        <v xml:space="preserve"> ― </v>
      </c>
      <c r="M122" s="464" t="str">
        <f t="shared" ref="M122" si="67">CONCATENATE(BV122,CHAR(10),BW122)</f>
        <v xml:space="preserve">
</v>
      </c>
      <c r="N122" s="3"/>
      <c r="O122" s="57" t="s">
        <v>2730</v>
      </c>
      <c r="P122" s="19" t="s">
        <v>2729</v>
      </c>
      <c r="Q122" s="19">
        <v>0</v>
      </c>
      <c r="R122" s="19"/>
      <c r="S122" s="19"/>
      <c r="T122" s="159"/>
      <c r="U122" s="160"/>
      <c r="V122" s="19"/>
      <c r="W122" s="161"/>
      <c r="X122" s="19"/>
      <c r="Y122" s="19"/>
      <c r="Z122" s="20"/>
      <c r="AA122" s="186" t="s">
        <v>1996</v>
      </c>
      <c r="AB122" s="1049" t="s">
        <v>297</v>
      </c>
      <c r="AC122" s="186" t="s">
        <v>1998</v>
      </c>
      <c r="AD122" s="1052" t="s">
        <v>22</v>
      </c>
      <c r="AE122" s="186" t="s">
        <v>1973</v>
      </c>
      <c r="AF122" s="1060" t="s">
        <v>298</v>
      </c>
      <c r="AG122" s="188" t="s">
        <v>36</v>
      </c>
      <c r="AH122" s="1078" t="s">
        <v>25</v>
      </c>
      <c r="AI122" s="291">
        <v>28</v>
      </c>
      <c r="AJ122" s="282" t="s">
        <v>2642</v>
      </c>
      <c r="AK122" s="1159" t="s">
        <v>3517</v>
      </c>
      <c r="AL122" s="1160"/>
      <c r="AM122" s="1161"/>
      <c r="AN122" s="29">
        <f t="shared" ref="AN122" si="68">R122</f>
        <v>0</v>
      </c>
      <c r="AO122" s="29">
        <f t="shared" ref="AO122" si="69">S122</f>
        <v>0</v>
      </c>
      <c r="AP122" s="239">
        <f t="shared" ref="AP122" si="70">T122</f>
        <v>0</v>
      </c>
      <c r="AQ122" s="37">
        <f t="shared" ref="AQ122" si="71">U122</f>
        <v>0</v>
      </c>
      <c r="AR122" s="45">
        <f t="shared" ref="AR122" si="72">V122</f>
        <v>0</v>
      </c>
      <c r="AS122" s="45">
        <f t="shared" ref="AS122" si="73">W122</f>
        <v>0</v>
      </c>
      <c r="AT122" s="37">
        <f t="shared" ref="AT122" si="74">X122</f>
        <v>0</v>
      </c>
      <c r="AU122" s="45">
        <f t="shared" ref="AU122" si="75">Y122</f>
        <v>0</v>
      </c>
      <c r="AV122" s="235" t="s">
        <v>33</v>
      </c>
      <c r="AW122" s="236" t="s">
        <v>91</v>
      </c>
      <c r="AX122" s="236" t="s">
        <v>9</v>
      </c>
      <c r="AY122" s="236"/>
      <c r="AZ122" s="433" t="s">
        <v>33</v>
      </c>
      <c r="BA122" s="194" t="s">
        <v>29</v>
      </c>
      <c r="BB122" s="466"/>
      <c r="BC122" s="466"/>
      <c r="BD122" s="210"/>
      <c r="BE122" s="210"/>
      <c r="BF122" s="210"/>
      <c r="BG122" s="210"/>
      <c r="BH122" s="210"/>
      <c r="BI122" s="209"/>
      <c r="BJ122" s="210"/>
      <c r="BK122" s="210"/>
      <c r="BL122" s="211"/>
      <c r="BM122" s="1033"/>
      <c r="BN122" s="195"/>
      <c r="BO122" s="195"/>
      <c r="BP122" s="195"/>
      <c r="BQ122" s="195"/>
      <c r="BR122" s="195"/>
      <c r="BS122" s="195"/>
      <c r="BT122" s="195"/>
      <c r="BU122" s="195"/>
      <c r="BV122" s="210"/>
      <c r="BW122" s="210"/>
      <c r="BX122" s="354"/>
      <c r="BY122" s="75"/>
      <c r="BZ122" s="457"/>
      <c r="CA122" s="183" t="s">
        <v>131</v>
      </c>
      <c r="CB122" s="184" t="s">
        <v>2724</v>
      </c>
      <c r="CC122" s="54" t="s">
        <v>2638</v>
      </c>
      <c r="CD122" s="185" t="s">
        <v>2724</v>
      </c>
    </row>
    <row r="123" spans="1:82" ht="57">
      <c r="A123" s="3" t="str">
        <f t="shared" si="41"/>
        <v/>
      </c>
      <c r="B123" s="5" t="s">
        <v>2867</v>
      </c>
      <c r="C123" s="3" t="str">
        <f t="shared" si="42"/>
        <v>Ⅰ.顧客対応 (1)　お客さまニーズに合致した提案の実施に向けた募集に関する態勢整備</v>
      </c>
      <c r="D123" s="3" t="str">
        <f t="shared" si="43"/>
        <v>⑤特定保険契約募集に関するルール</v>
      </c>
      <c r="E123" s="3" t="str">
        <f t="shared" si="47"/>
        <v>基本 28</v>
      </c>
      <c r="F123" s="3" t="str">
        <f t="shared" si="48"/>
        <v xml:space="preserve">28 
</v>
      </c>
      <c r="G123" s="11" t="str">
        <f t="shared" si="49"/>
        <v xml:space="preserve">
＿ 以下の事項が明文化され従業員がいつでも閲覧可能な状態になっている
※全て「1.はい」であれば達成
＿＿ </v>
      </c>
      <c r="H123" s="21" t="str">
        <f t="shared" si="44"/>
        <v>2023: 0
2024: －</v>
      </c>
      <c r="I123" s="21" t="str">
        <f t="shared" si="45"/>
        <v xml:space="preserve">2023: 0
2024: </v>
      </c>
      <c r="J123" s="21" t="str">
        <f t="shared" si="46"/>
        <v xml:space="preserve">2023: 0
2024: </v>
      </c>
      <c r="K123" s="21" t="str">
        <f t="shared" si="50"/>
        <v>▼選択</v>
      </c>
      <c r="L123" s="21">
        <f t="shared" si="51"/>
        <v>0</v>
      </c>
      <c r="M123" s="464" t="str">
        <f t="shared" si="52"/>
        <v xml:space="preserve">
</v>
      </c>
      <c r="N123" s="3"/>
      <c r="O123" s="19" t="s">
        <v>2266</v>
      </c>
      <c r="P123" s="19" t="s">
        <v>2729</v>
      </c>
      <c r="Q123" s="19" t="s">
        <v>302</v>
      </c>
      <c r="R123" s="19"/>
      <c r="S123" s="19"/>
      <c r="T123" s="159"/>
      <c r="U123" s="160"/>
      <c r="V123" s="19"/>
      <c r="W123" s="161"/>
      <c r="X123" s="19"/>
      <c r="Y123" s="19"/>
      <c r="Z123" s="20"/>
      <c r="AA123" s="202" t="s">
        <v>1996</v>
      </c>
      <c r="AB123" s="1050"/>
      <c r="AC123" s="202" t="s">
        <v>1998</v>
      </c>
      <c r="AD123" s="1053"/>
      <c r="AE123" s="202" t="s">
        <v>302</v>
      </c>
      <c r="AF123" s="1157"/>
      <c r="AG123" s="203" t="s">
        <v>36</v>
      </c>
      <c r="AH123" s="1096"/>
      <c r="AI123" s="292">
        <v>28</v>
      </c>
      <c r="AJ123" s="293" t="s">
        <v>26</v>
      </c>
      <c r="AK123" s="240"/>
      <c r="AL123" s="1162" t="s">
        <v>2643</v>
      </c>
      <c r="AM123" s="1163"/>
      <c r="AN123" s="27">
        <f t="shared" si="31"/>
        <v>0</v>
      </c>
      <c r="AO123" s="27">
        <f t="shared" si="32"/>
        <v>0</v>
      </c>
      <c r="AP123" s="191">
        <f t="shared" si="33"/>
        <v>0</v>
      </c>
      <c r="AQ123" s="35">
        <f t="shared" si="34"/>
        <v>0</v>
      </c>
      <c r="AR123" s="43">
        <f t="shared" si="35"/>
        <v>0</v>
      </c>
      <c r="AS123" s="43">
        <f t="shared" si="36"/>
        <v>0</v>
      </c>
      <c r="AT123" s="35">
        <f t="shared" si="37"/>
        <v>0</v>
      </c>
      <c r="AU123" s="43">
        <f>Y123</f>
        <v>0</v>
      </c>
      <c r="AV123" s="262"/>
      <c r="AW123" s="263"/>
      <c r="AX123" s="263"/>
      <c r="AY123" s="263"/>
      <c r="AZ123" s="175" t="s">
        <v>661</v>
      </c>
      <c r="BA123" s="194" t="s">
        <v>29</v>
      </c>
      <c r="BB123" s="466"/>
      <c r="BC123" s="466"/>
      <c r="BD123" s="196" t="str">
        <f>BL123</f>
        <v>▼選択</v>
      </c>
      <c r="BE123" s="229" t="s">
        <v>33</v>
      </c>
      <c r="BF123" s="230" t="s">
        <v>16</v>
      </c>
      <c r="BG123" s="229" t="s">
        <v>31</v>
      </c>
      <c r="BH123" s="177" t="s">
        <v>6</v>
      </c>
      <c r="BI123" s="177" t="s">
        <v>7</v>
      </c>
      <c r="BJ123" s="229" t="s">
        <v>32</v>
      </c>
      <c r="BK123" s="229" t="s">
        <v>897</v>
      </c>
      <c r="BL123" s="198" t="s">
        <v>33</v>
      </c>
      <c r="BM123" s="1033"/>
      <c r="BN123" s="195"/>
      <c r="BO123" s="195"/>
      <c r="BP123" s="195"/>
      <c r="BQ123" s="195"/>
      <c r="BR123" s="195"/>
      <c r="BS123" s="195"/>
      <c r="BT123" s="195"/>
      <c r="BU123" s="195"/>
      <c r="BV123" s="182"/>
      <c r="BW123" s="182"/>
      <c r="BX123" s="438"/>
      <c r="BY123" s="75"/>
      <c r="BZ123" s="195"/>
      <c r="CA123" s="218" t="s">
        <v>1061</v>
      </c>
      <c r="CB123" s="237" t="s">
        <v>1062</v>
      </c>
      <c r="CC123" s="55" t="s">
        <v>2266</v>
      </c>
      <c r="CD123" s="201" t="s">
        <v>1063</v>
      </c>
    </row>
    <row r="124" spans="1:82" ht="57">
      <c r="A124" s="3" t="str">
        <f t="shared" si="41"/>
        <v/>
      </c>
      <c r="B124" s="5" t="s">
        <v>2868</v>
      </c>
      <c r="C124" s="3" t="str">
        <f t="shared" si="42"/>
        <v>Ⅰ.顧客対応 (1)　お客さまニーズに合致した提案の実施に向けた募集に関する態勢整備</v>
      </c>
      <c r="D124" s="3" t="str">
        <f t="shared" si="43"/>
        <v>⑤特定保険契約募集に関するルール</v>
      </c>
      <c r="E124" s="3" t="str">
        <f t="shared" si="47"/>
        <v>基本 28</v>
      </c>
      <c r="F124" s="3" t="str">
        <f t="shared" si="48"/>
        <v>28 
28-1</v>
      </c>
      <c r="G124" s="11" t="str">
        <f t="shared" si="49"/>
        <v xml:space="preserve">
＿ 【特定保険契約の場合】
特定保険契約の場合は以下の情報を把握すること
＿＿ </v>
      </c>
      <c r="H124" s="21" t="str">
        <f t="shared" si="44"/>
        <v>2023: 0
2024: －</v>
      </c>
      <c r="I124" s="21" t="str">
        <f t="shared" si="45"/>
        <v xml:space="preserve">2023: 0
2024: </v>
      </c>
      <c r="J124" s="21" t="str">
        <f t="shared" si="46"/>
        <v xml:space="preserve">2023: 0
2024: </v>
      </c>
      <c r="K124" s="21" t="str">
        <f t="shared" si="50"/>
        <v xml:space="preserve"> ― </v>
      </c>
      <c r="L124" s="21" t="str">
        <f t="shared" si="51"/>
        <v xml:space="preserve"> ― </v>
      </c>
      <c r="M124" s="464" t="str">
        <f t="shared" si="52"/>
        <v xml:space="preserve">
</v>
      </c>
      <c r="N124" s="3"/>
      <c r="O124" s="19" t="s">
        <v>2267</v>
      </c>
      <c r="P124" s="19" t="s">
        <v>2729</v>
      </c>
      <c r="Q124" s="19" t="s">
        <v>302</v>
      </c>
      <c r="R124" s="19"/>
      <c r="S124" s="19"/>
      <c r="T124" s="159"/>
      <c r="U124" s="160"/>
      <c r="V124" s="19"/>
      <c r="W124" s="161"/>
      <c r="X124" s="19"/>
      <c r="Y124" s="19"/>
      <c r="Z124" s="20"/>
      <c r="AA124" s="202" t="s">
        <v>34</v>
      </c>
      <c r="AB124" s="1050"/>
      <c r="AC124" s="202" t="s">
        <v>1998</v>
      </c>
      <c r="AD124" s="1053"/>
      <c r="AE124" s="202" t="s">
        <v>302</v>
      </c>
      <c r="AF124" s="1157"/>
      <c r="AG124" s="203" t="s">
        <v>36</v>
      </c>
      <c r="AH124" s="1096"/>
      <c r="AI124" s="204">
        <v>28</v>
      </c>
      <c r="AJ124" s="205" t="s">
        <v>303</v>
      </c>
      <c r="AK124" s="287"/>
      <c r="AL124" s="1044" t="s">
        <v>304</v>
      </c>
      <c r="AM124" s="1045"/>
      <c r="AN124" s="27">
        <f t="shared" ref="AN124:AN187" si="76">R124</f>
        <v>0</v>
      </c>
      <c r="AO124" s="27">
        <f t="shared" ref="AO124:AO187" si="77">S124</f>
        <v>0</v>
      </c>
      <c r="AP124" s="191">
        <f t="shared" ref="AP124:AP187" si="78">T124</f>
        <v>0</v>
      </c>
      <c r="AQ124" s="35">
        <f t="shared" ref="AQ124:AQ187" si="79">U124</f>
        <v>0</v>
      </c>
      <c r="AR124" s="43">
        <f t="shared" ref="AR124:AR187" si="80">V124</f>
        <v>0</v>
      </c>
      <c r="AS124" s="43">
        <f t="shared" ref="AS124:AS187" si="81">W124</f>
        <v>0</v>
      </c>
      <c r="AT124" s="35">
        <f t="shared" ref="AT124:AT187" si="82">X124</f>
        <v>0</v>
      </c>
      <c r="AU124" s="43">
        <f t="shared" ref="AU124:AU187" si="83">Y124</f>
        <v>0</v>
      </c>
      <c r="AV124" s="262"/>
      <c r="AW124" s="263"/>
      <c r="AX124" s="263"/>
      <c r="AY124" s="263"/>
      <c r="AZ124" s="175" t="s">
        <v>661</v>
      </c>
      <c r="BA124" s="194" t="s">
        <v>29</v>
      </c>
      <c r="BB124" s="466"/>
      <c r="BC124" s="466"/>
      <c r="BD124" s="210"/>
      <c r="BE124" s="210"/>
      <c r="BF124" s="210"/>
      <c r="BG124" s="210"/>
      <c r="BH124" s="210"/>
      <c r="BI124" s="209"/>
      <c r="BJ124" s="210"/>
      <c r="BK124" s="210"/>
      <c r="BL124" s="211"/>
      <c r="BM124" s="1033"/>
      <c r="BN124" s="195"/>
      <c r="BO124" s="195"/>
      <c r="BP124" s="195"/>
      <c r="BQ124" s="195"/>
      <c r="BR124" s="195"/>
      <c r="BS124" s="195"/>
      <c r="BT124" s="195"/>
      <c r="BU124" s="195"/>
      <c r="BV124" s="210"/>
      <c r="BW124" s="210"/>
      <c r="BX124" s="354"/>
      <c r="BY124" s="75"/>
      <c r="BZ124" s="195"/>
      <c r="CA124" s="199"/>
      <c r="CB124" s="200"/>
      <c r="CC124" s="55" t="s">
        <v>2267</v>
      </c>
      <c r="CD124" s="201" t="s">
        <v>1064</v>
      </c>
    </row>
    <row r="125" spans="1:82" ht="66" customHeight="1">
      <c r="A125" s="3" t="str">
        <f t="shared" si="41"/>
        <v/>
      </c>
      <c r="B125" s="5" t="s">
        <v>2869</v>
      </c>
      <c r="C125" s="3" t="str">
        <f t="shared" si="42"/>
        <v>Ⅰ.顧客対応 (1)　お客さまニーズに合致した提案の実施に向けた募集に関する態勢整備</v>
      </c>
      <c r="D125" s="3" t="str">
        <f t="shared" si="43"/>
        <v>⑤特定保険契約募集に関するルール</v>
      </c>
      <c r="E125" s="3" t="str">
        <f t="shared" si="47"/>
        <v>基本 28</v>
      </c>
      <c r="F125" s="3" t="str">
        <f t="shared" si="48"/>
        <v>28 
28-1-1</v>
      </c>
      <c r="G125" s="11" t="str">
        <f t="shared" si="49"/>
        <v xml:space="preserve">
＿ 
＿＿ 収益獲得を目的に投資する資金があるか</v>
      </c>
      <c r="H125" s="21" t="str">
        <f t="shared" si="44"/>
        <v>2023: 0
2024: ▼選択</v>
      </c>
      <c r="I125" s="21" t="str">
        <f t="shared" si="45"/>
        <v xml:space="preserve">2023: 0
2024: </v>
      </c>
      <c r="J125" s="21" t="str">
        <f t="shared" si="46"/>
        <v xml:space="preserve">2023: 0
2024: </v>
      </c>
      <c r="K125" s="21" t="str">
        <f t="shared" si="50"/>
        <v>▼選択</v>
      </c>
      <c r="L125" s="21" t="str">
        <f t="shared" si="51"/>
        <v>以下について、詳細説明欄の記載及び証跡資料により確認できた
・特定保険契約募集時にお客さまから「収益獲得を目的に投資する資金があるか」の情報収集をすることは、「○○資料」P○に記載
・「○○資料」はイントラネットに掲載され、全従業員が閲覧可能である</v>
      </c>
      <c r="M125" s="464" t="str">
        <f t="shared" si="52"/>
        <v xml:space="preserve">
</v>
      </c>
      <c r="N125" s="3"/>
      <c r="O125" s="19" t="s">
        <v>2268</v>
      </c>
      <c r="P125" s="19" t="s">
        <v>2729</v>
      </c>
      <c r="Q125" s="19" t="s">
        <v>302</v>
      </c>
      <c r="R125" s="19"/>
      <c r="S125" s="19"/>
      <c r="T125" s="159"/>
      <c r="U125" s="160"/>
      <c r="V125" s="19"/>
      <c r="W125" s="161"/>
      <c r="X125" s="19"/>
      <c r="Y125" s="19"/>
      <c r="Z125" s="20"/>
      <c r="AA125" s="202" t="s">
        <v>34</v>
      </c>
      <c r="AB125" s="1050"/>
      <c r="AC125" s="202" t="s">
        <v>1998</v>
      </c>
      <c r="AD125" s="1053"/>
      <c r="AE125" s="202" t="s">
        <v>302</v>
      </c>
      <c r="AF125" s="1157"/>
      <c r="AG125" s="203" t="s">
        <v>36</v>
      </c>
      <c r="AH125" s="1096"/>
      <c r="AI125" s="204">
        <v>28</v>
      </c>
      <c r="AJ125" s="205" t="s">
        <v>305</v>
      </c>
      <c r="AK125" s="240"/>
      <c r="AL125" s="212"/>
      <c r="AM125" s="267" t="s">
        <v>306</v>
      </c>
      <c r="AN125" s="27">
        <f t="shared" si="76"/>
        <v>0</v>
      </c>
      <c r="AO125" s="27">
        <f t="shared" si="77"/>
        <v>0</v>
      </c>
      <c r="AP125" s="191">
        <f t="shared" si="78"/>
        <v>0</v>
      </c>
      <c r="AQ125" s="35">
        <f t="shared" si="79"/>
        <v>0</v>
      </c>
      <c r="AR125" s="43">
        <f t="shared" si="80"/>
        <v>0</v>
      </c>
      <c r="AS125" s="43">
        <f t="shared" si="81"/>
        <v>0</v>
      </c>
      <c r="AT125" s="35">
        <f t="shared" si="82"/>
        <v>0</v>
      </c>
      <c r="AU125" s="43">
        <f t="shared" si="83"/>
        <v>0</v>
      </c>
      <c r="AV125" s="277" t="s">
        <v>33</v>
      </c>
      <c r="AW125" s="278" t="s">
        <v>41</v>
      </c>
      <c r="AX125" s="278" t="s">
        <v>42</v>
      </c>
      <c r="AY125" s="278"/>
      <c r="AZ125" s="433" t="s">
        <v>33</v>
      </c>
      <c r="BA125" s="217" t="s">
        <v>46</v>
      </c>
      <c r="BB125" s="467"/>
      <c r="BC125" s="468"/>
      <c r="BD125" s="176"/>
      <c r="BE125" s="229" t="str">
        <f>IF(AND(AL125=AV125,AV125="○",AZ125="1.はい"),"○","▼選択")</f>
        <v>▼選択</v>
      </c>
      <c r="BF125" s="230" t="s">
        <v>16</v>
      </c>
      <c r="BG125" s="229" t="s">
        <v>31</v>
      </c>
      <c r="BH125" s="177" t="s">
        <v>6</v>
      </c>
      <c r="BI125" s="177" t="s">
        <v>7</v>
      </c>
      <c r="BJ125" s="229" t="s">
        <v>32</v>
      </c>
      <c r="BK125" s="229"/>
      <c r="BL125" s="181" t="s">
        <v>33</v>
      </c>
      <c r="BM125" s="1032" t="s">
        <v>1067</v>
      </c>
      <c r="BN125" s="172"/>
      <c r="BO125" s="172"/>
      <c r="BP125" s="172"/>
      <c r="BQ125" s="172"/>
      <c r="BR125" s="172"/>
      <c r="BS125" s="172"/>
      <c r="BT125" s="172"/>
      <c r="BU125" s="172"/>
      <c r="BV125" s="182"/>
      <c r="BW125" s="182"/>
      <c r="BX125" s="438"/>
      <c r="BY125" s="75"/>
      <c r="BZ125" s="309" t="s">
        <v>1067</v>
      </c>
      <c r="CA125" s="218" t="s">
        <v>1061</v>
      </c>
      <c r="CB125" s="219" t="s">
        <v>1065</v>
      </c>
      <c r="CC125" s="55" t="s">
        <v>2268</v>
      </c>
      <c r="CD125" s="201" t="s">
        <v>1066</v>
      </c>
    </row>
    <row r="126" spans="1:82" ht="66" customHeight="1">
      <c r="A126" s="3" t="str">
        <f t="shared" si="41"/>
        <v/>
      </c>
      <c r="B126" s="5" t="s">
        <v>2870</v>
      </c>
      <c r="C126" s="3" t="str">
        <f t="shared" si="42"/>
        <v>Ⅰ.顧客対応 (1)　お客さまニーズに合致した提案の実施に向けた募集に関する態勢整備</v>
      </c>
      <c r="D126" s="3" t="str">
        <f t="shared" si="43"/>
        <v>⑤特定保険契約募集に関するルール</v>
      </c>
      <c r="E126" s="3" t="str">
        <f t="shared" si="47"/>
        <v>基本 28</v>
      </c>
      <c r="F126" s="3" t="str">
        <f t="shared" si="48"/>
        <v>28 
28-1-2</v>
      </c>
      <c r="G126" s="11" t="str">
        <f t="shared" si="49"/>
        <v xml:space="preserve">
＿ 
＿＿ 預金とは異なる中長期の投資商品を購入する意思はあるか</v>
      </c>
      <c r="H126" s="21" t="str">
        <f t="shared" si="44"/>
        <v>2023: 0
2024: ▼選択</v>
      </c>
      <c r="I126" s="21" t="str">
        <f t="shared" si="45"/>
        <v xml:space="preserve">2023: 0
2024: </v>
      </c>
      <c r="J126" s="21" t="str">
        <f t="shared" si="46"/>
        <v xml:space="preserve">2023: 0
2024: </v>
      </c>
      <c r="K126" s="21" t="str">
        <f t="shared" si="50"/>
        <v>▼選択</v>
      </c>
      <c r="L126" s="21" t="str">
        <f t="shared" si="51"/>
        <v>以下について、詳細説明欄の記載及び証跡資料により確認できた
・特定保険契約募集時にお客さまから「預金とは異なる中長期の投資商品を購入する意思はあるか」の情報収集をすることは、「○○資料」P○に記載
・「○○資料」はイントラネットに掲載され、全従業員が閲覧可能である</v>
      </c>
      <c r="M126" s="464" t="str">
        <f t="shared" si="52"/>
        <v xml:space="preserve">
</v>
      </c>
      <c r="N126" s="3"/>
      <c r="O126" s="19" t="s">
        <v>2269</v>
      </c>
      <c r="P126" s="19" t="s">
        <v>2729</v>
      </c>
      <c r="Q126" s="19" t="s">
        <v>302</v>
      </c>
      <c r="R126" s="19"/>
      <c r="S126" s="19"/>
      <c r="T126" s="159"/>
      <c r="U126" s="160"/>
      <c r="V126" s="19"/>
      <c r="W126" s="161"/>
      <c r="X126" s="19"/>
      <c r="Y126" s="19"/>
      <c r="Z126" s="20"/>
      <c r="AA126" s="202" t="s">
        <v>34</v>
      </c>
      <c r="AB126" s="1050"/>
      <c r="AC126" s="202" t="s">
        <v>1998</v>
      </c>
      <c r="AD126" s="1053"/>
      <c r="AE126" s="202" t="s">
        <v>302</v>
      </c>
      <c r="AF126" s="1157"/>
      <c r="AG126" s="203" t="s">
        <v>36</v>
      </c>
      <c r="AH126" s="1096"/>
      <c r="AI126" s="204">
        <v>28</v>
      </c>
      <c r="AJ126" s="205" t="s">
        <v>307</v>
      </c>
      <c r="AK126" s="240"/>
      <c r="AL126" s="212"/>
      <c r="AM126" s="267" t="s">
        <v>308</v>
      </c>
      <c r="AN126" s="27">
        <f t="shared" si="76"/>
        <v>0</v>
      </c>
      <c r="AO126" s="27">
        <f t="shared" si="77"/>
        <v>0</v>
      </c>
      <c r="AP126" s="191">
        <f t="shared" si="78"/>
        <v>0</v>
      </c>
      <c r="AQ126" s="35">
        <f t="shared" si="79"/>
        <v>0</v>
      </c>
      <c r="AR126" s="43">
        <f t="shared" si="80"/>
        <v>0</v>
      </c>
      <c r="AS126" s="43">
        <f t="shared" si="81"/>
        <v>0</v>
      </c>
      <c r="AT126" s="35">
        <f t="shared" si="82"/>
        <v>0</v>
      </c>
      <c r="AU126" s="43">
        <f t="shared" si="83"/>
        <v>0</v>
      </c>
      <c r="AV126" s="277" t="s">
        <v>33</v>
      </c>
      <c r="AW126" s="278" t="s">
        <v>41</v>
      </c>
      <c r="AX126" s="278" t="s">
        <v>42</v>
      </c>
      <c r="AY126" s="278"/>
      <c r="AZ126" s="433" t="s">
        <v>33</v>
      </c>
      <c r="BA126" s="217" t="s">
        <v>46</v>
      </c>
      <c r="BB126" s="467"/>
      <c r="BC126" s="468"/>
      <c r="BD126" s="176"/>
      <c r="BE126" s="229" t="str">
        <f>IF(AND(AL126=AV126,AV126="○",AZ126="1.はい"),"○","▼選択")</f>
        <v>▼選択</v>
      </c>
      <c r="BF126" s="230" t="s">
        <v>16</v>
      </c>
      <c r="BG126" s="229" t="s">
        <v>31</v>
      </c>
      <c r="BH126" s="177" t="s">
        <v>6</v>
      </c>
      <c r="BI126" s="177" t="s">
        <v>7</v>
      </c>
      <c r="BJ126" s="229" t="s">
        <v>32</v>
      </c>
      <c r="BK126" s="229"/>
      <c r="BL126" s="181" t="s">
        <v>33</v>
      </c>
      <c r="BM126" s="1032" t="s">
        <v>1070</v>
      </c>
      <c r="BN126" s="172"/>
      <c r="BO126" s="172"/>
      <c r="BP126" s="172"/>
      <c r="BQ126" s="172"/>
      <c r="BR126" s="172"/>
      <c r="BS126" s="172"/>
      <c r="BT126" s="172"/>
      <c r="BU126" s="172"/>
      <c r="BV126" s="182"/>
      <c r="BW126" s="182"/>
      <c r="BX126" s="438"/>
      <c r="BY126" s="75"/>
      <c r="BZ126" s="309" t="s">
        <v>1070</v>
      </c>
      <c r="CA126" s="218" t="s">
        <v>1061</v>
      </c>
      <c r="CB126" s="219" t="s">
        <v>1068</v>
      </c>
      <c r="CC126" s="55" t="s">
        <v>2269</v>
      </c>
      <c r="CD126" s="201" t="s">
        <v>1069</v>
      </c>
    </row>
    <row r="127" spans="1:82" ht="66" customHeight="1">
      <c r="A127" s="3" t="str">
        <f t="shared" si="41"/>
        <v/>
      </c>
      <c r="B127" s="5" t="s">
        <v>2871</v>
      </c>
      <c r="C127" s="3" t="str">
        <f t="shared" si="42"/>
        <v>Ⅰ.顧客対応 (1)　お客さまニーズに合致した提案の実施に向けた募集に関する態勢整備</v>
      </c>
      <c r="D127" s="3" t="str">
        <f t="shared" si="43"/>
        <v>⑤特定保険契約募集に関するルール</v>
      </c>
      <c r="E127" s="3" t="str">
        <f t="shared" si="47"/>
        <v>基本 28</v>
      </c>
      <c r="F127" s="3" t="str">
        <f t="shared" si="48"/>
        <v>28 
28-1-3</v>
      </c>
      <c r="G127" s="11" t="str">
        <f t="shared" si="49"/>
        <v xml:space="preserve">
＿ 
＿＿ 資産価額が運用成果に応じて変動することを承知しているか</v>
      </c>
      <c r="H127" s="21" t="str">
        <f t="shared" si="44"/>
        <v>2023: 0
2024: ▼選択</v>
      </c>
      <c r="I127" s="21" t="str">
        <f t="shared" si="45"/>
        <v xml:space="preserve">2023: 0
2024: </v>
      </c>
      <c r="J127" s="21" t="str">
        <f t="shared" si="46"/>
        <v xml:space="preserve">2023: 0
2024: </v>
      </c>
      <c r="K127" s="21" t="str">
        <f t="shared" si="50"/>
        <v>▼選択</v>
      </c>
      <c r="L127" s="21" t="str">
        <f t="shared" si="51"/>
        <v>以下について、詳細説明欄の記載及び証跡資料により確認できた
・特定保険契約募集時にお客さまから「資産価額が運用成果に応じて変動することを承知しているか」の情報収集をすることは、「○○資料」P○に記載
・「○○資料」はイントラネットに掲載され、全従業員が閲覧可能である</v>
      </c>
      <c r="M127" s="464" t="str">
        <f t="shared" si="52"/>
        <v xml:space="preserve">
</v>
      </c>
      <c r="N127" s="3"/>
      <c r="O127" s="19" t="s">
        <v>2270</v>
      </c>
      <c r="P127" s="19" t="s">
        <v>2729</v>
      </c>
      <c r="Q127" s="19" t="s">
        <v>302</v>
      </c>
      <c r="R127" s="19"/>
      <c r="S127" s="19"/>
      <c r="T127" s="159"/>
      <c r="U127" s="160"/>
      <c r="V127" s="19"/>
      <c r="W127" s="161"/>
      <c r="X127" s="19"/>
      <c r="Y127" s="19"/>
      <c r="Z127" s="20"/>
      <c r="AA127" s="202" t="s">
        <v>34</v>
      </c>
      <c r="AB127" s="1050"/>
      <c r="AC127" s="202" t="s">
        <v>1998</v>
      </c>
      <c r="AD127" s="1053"/>
      <c r="AE127" s="202" t="s">
        <v>302</v>
      </c>
      <c r="AF127" s="1157"/>
      <c r="AG127" s="203" t="s">
        <v>36</v>
      </c>
      <c r="AH127" s="1096"/>
      <c r="AI127" s="204">
        <v>28</v>
      </c>
      <c r="AJ127" s="205" t="s">
        <v>309</v>
      </c>
      <c r="AK127" s="240"/>
      <c r="AL127" s="212"/>
      <c r="AM127" s="267" t="s">
        <v>310</v>
      </c>
      <c r="AN127" s="27">
        <f t="shared" si="76"/>
        <v>0</v>
      </c>
      <c r="AO127" s="27">
        <f t="shared" si="77"/>
        <v>0</v>
      </c>
      <c r="AP127" s="191">
        <f t="shared" si="78"/>
        <v>0</v>
      </c>
      <c r="AQ127" s="35">
        <f t="shared" si="79"/>
        <v>0</v>
      </c>
      <c r="AR127" s="43">
        <f t="shared" si="80"/>
        <v>0</v>
      </c>
      <c r="AS127" s="43">
        <f t="shared" si="81"/>
        <v>0</v>
      </c>
      <c r="AT127" s="35">
        <f t="shared" si="82"/>
        <v>0</v>
      </c>
      <c r="AU127" s="43">
        <f t="shared" si="83"/>
        <v>0</v>
      </c>
      <c r="AV127" s="277" t="s">
        <v>33</v>
      </c>
      <c r="AW127" s="278" t="s">
        <v>41</v>
      </c>
      <c r="AX127" s="278" t="s">
        <v>42</v>
      </c>
      <c r="AY127" s="278"/>
      <c r="AZ127" s="433" t="s">
        <v>33</v>
      </c>
      <c r="BA127" s="217" t="s">
        <v>46</v>
      </c>
      <c r="BB127" s="467"/>
      <c r="BC127" s="468"/>
      <c r="BD127" s="176"/>
      <c r="BE127" s="229" t="str">
        <f>IF(AND(AL127=AV127,AV127="○",AZ127="1.はい"),"○","▼選択")</f>
        <v>▼選択</v>
      </c>
      <c r="BF127" s="230" t="s">
        <v>16</v>
      </c>
      <c r="BG127" s="229" t="s">
        <v>31</v>
      </c>
      <c r="BH127" s="177" t="s">
        <v>6</v>
      </c>
      <c r="BI127" s="177" t="s">
        <v>7</v>
      </c>
      <c r="BJ127" s="229" t="s">
        <v>32</v>
      </c>
      <c r="BK127" s="229"/>
      <c r="BL127" s="181" t="s">
        <v>33</v>
      </c>
      <c r="BM127" s="1032" t="s">
        <v>1073</v>
      </c>
      <c r="BN127" s="172"/>
      <c r="BO127" s="172"/>
      <c r="BP127" s="172"/>
      <c r="BQ127" s="172"/>
      <c r="BR127" s="172"/>
      <c r="BS127" s="172"/>
      <c r="BT127" s="172"/>
      <c r="BU127" s="172"/>
      <c r="BV127" s="182"/>
      <c r="BW127" s="182"/>
      <c r="BX127" s="438"/>
      <c r="BY127" s="75"/>
      <c r="BZ127" s="309" t="s">
        <v>1073</v>
      </c>
      <c r="CA127" s="218" t="s">
        <v>1061</v>
      </c>
      <c r="CB127" s="219" t="s">
        <v>1071</v>
      </c>
      <c r="CC127" s="55" t="s">
        <v>2270</v>
      </c>
      <c r="CD127" s="201" t="s">
        <v>1072</v>
      </c>
    </row>
    <row r="128" spans="1:82" ht="57">
      <c r="A128" s="3" t="str">
        <f t="shared" si="41"/>
        <v/>
      </c>
      <c r="B128" s="5" t="s">
        <v>2872</v>
      </c>
      <c r="C128" s="3" t="str">
        <f t="shared" si="42"/>
        <v>Ⅰ.顧客対応 (1)　お客さまニーズに合致した提案の実施に向けた募集に関する態勢整備</v>
      </c>
      <c r="D128" s="3" t="str">
        <f t="shared" si="43"/>
        <v>⑤特定保険契約募集に関するルール</v>
      </c>
      <c r="E128" s="3" t="str">
        <f t="shared" si="47"/>
        <v>基本 28</v>
      </c>
      <c r="F128" s="3" t="str">
        <f t="shared" si="48"/>
        <v>28 
28-2</v>
      </c>
      <c r="G128" s="11" t="str">
        <f t="shared" si="49"/>
        <v xml:space="preserve">
＿ 【特定保険契約に係る禁止行為】
以下の事項の禁止
＿＿ </v>
      </c>
      <c r="H128" s="21" t="str">
        <f t="shared" si="44"/>
        <v>2023: 0
2024: －</v>
      </c>
      <c r="I128" s="21" t="str">
        <f t="shared" si="45"/>
        <v xml:space="preserve">2023: 0
2024: </v>
      </c>
      <c r="J128" s="21" t="str">
        <f t="shared" si="46"/>
        <v xml:space="preserve">2023: 0
2024: </v>
      </c>
      <c r="K128" s="21" t="str">
        <f t="shared" si="50"/>
        <v xml:space="preserve"> ― </v>
      </c>
      <c r="L128" s="21" t="str">
        <f t="shared" si="51"/>
        <v xml:space="preserve"> ― </v>
      </c>
      <c r="M128" s="464" t="str">
        <f t="shared" si="52"/>
        <v xml:space="preserve">
</v>
      </c>
      <c r="N128" s="3"/>
      <c r="O128" s="19" t="s">
        <v>2271</v>
      </c>
      <c r="P128" s="19" t="s">
        <v>2729</v>
      </c>
      <c r="Q128" s="19" t="s">
        <v>302</v>
      </c>
      <c r="R128" s="19"/>
      <c r="S128" s="19"/>
      <c r="T128" s="159"/>
      <c r="U128" s="160"/>
      <c r="V128" s="19"/>
      <c r="W128" s="161"/>
      <c r="X128" s="19"/>
      <c r="Y128" s="19"/>
      <c r="Z128" s="20"/>
      <c r="AA128" s="202" t="s">
        <v>34</v>
      </c>
      <c r="AB128" s="1050"/>
      <c r="AC128" s="202" t="s">
        <v>1998</v>
      </c>
      <c r="AD128" s="1053"/>
      <c r="AE128" s="202" t="s">
        <v>302</v>
      </c>
      <c r="AF128" s="1157"/>
      <c r="AG128" s="203" t="s">
        <v>36</v>
      </c>
      <c r="AH128" s="1096"/>
      <c r="AI128" s="204">
        <v>28</v>
      </c>
      <c r="AJ128" s="205" t="s">
        <v>311</v>
      </c>
      <c r="AK128" s="287"/>
      <c r="AL128" s="1044" t="s">
        <v>312</v>
      </c>
      <c r="AM128" s="1045"/>
      <c r="AN128" s="27">
        <f t="shared" si="76"/>
        <v>0</v>
      </c>
      <c r="AO128" s="27">
        <f t="shared" si="77"/>
        <v>0</v>
      </c>
      <c r="AP128" s="191">
        <f t="shared" si="78"/>
        <v>0</v>
      </c>
      <c r="AQ128" s="35">
        <f t="shared" si="79"/>
        <v>0</v>
      </c>
      <c r="AR128" s="43">
        <f t="shared" si="80"/>
        <v>0</v>
      </c>
      <c r="AS128" s="43">
        <f t="shared" si="81"/>
        <v>0</v>
      </c>
      <c r="AT128" s="35">
        <f t="shared" si="82"/>
        <v>0</v>
      </c>
      <c r="AU128" s="43">
        <f t="shared" si="83"/>
        <v>0</v>
      </c>
      <c r="AV128" s="262"/>
      <c r="AW128" s="263"/>
      <c r="AX128" s="263"/>
      <c r="AY128" s="263"/>
      <c r="AZ128" s="175" t="s">
        <v>661</v>
      </c>
      <c r="BA128" s="194" t="s">
        <v>29</v>
      </c>
      <c r="BB128" s="466"/>
      <c r="BC128" s="466"/>
      <c r="BD128" s="210"/>
      <c r="BE128" s="210"/>
      <c r="BF128" s="210"/>
      <c r="BG128" s="210"/>
      <c r="BH128" s="210"/>
      <c r="BI128" s="209"/>
      <c r="BJ128" s="210"/>
      <c r="BK128" s="210"/>
      <c r="BL128" s="211"/>
      <c r="BM128" s="1033"/>
      <c r="BN128" s="195"/>
      <c r="BO128" s="195"/>
      <c r="BP128" s="195"/>
      <c r="BQ128" s="195"/>
      <c r="BR128" s="195"/>
      <c r="BS128" s="195"/>
      <c r="BT128" s="195"/>
      <c r="BU128" s="195"/>
      <c r="BV128" s="210"/>
      <c r="BW128" s="210"/>
      <c r="BX128" s="354"/>
      <c r="BY128" s="75"/>
      <c r="BZ128" s="195"/>
      <c r="CA128" s="199"/>
      <c r="CB128" s="200" t="s">
        <v>1074</v>
      </c>
      <c r="CC128" s="55" t="s">
        <v>2271</v>
      </c>
      <c r="CD128" s="201" t="s">
        <v>1075</v>
      </c>
    </row>
    <row r="129" spans="1:82" ht="61.15" customHeight="1">
      <c r="A129" s="3" t="str">
        <f t="shared" si="41"/>
        <v/>
      </c>
      <c r="B129" s="5" t="s">
        <v>2873</v>
      </c>
      <c r="C129" s="3" t="str">
        <f t="shared" si="42"/>
        <v>Ⅰ.顧客対応 (1)　お客さまニーズに合致した提案の実施に向けた募集に関する態勢整備</v>
      </c>
      <c r="D129" s="3" t="str">
        <f t="shared" si="43"/>
        <v>⑤特定保険契約募集に関するルール</v>
      </c>
      <c r="E129" s="3" t="str">
        <f t="shared" si="47"/>
        <v>基本 28</v>
      </c>
      <c r="F129" s="3" t="str">
        <f t="shared" si="48"/>
        <v>28 
28-2-1</v>
      </c>
      <c r="G129" s="11" t="str">
        <f t="shared" si="49"/>
        <v xml:space="preserve">
＿ 
＿＿ お客さまに迷惑となるような時間の電話または訪問</v>
      </c>
      <c r="H129" s="21" t="str">
        <f t="shared" si="44"/>
        <v>2023: 0
2024: ▼選択</v>
      </c>
      <c r="I129" s="21" t="str">
        <f t="shared" si="45"/>
        <v xml:space="preserve">2023: 0
2024: </v>
      </c>
      <c r="J129" s="21" t="str">
        <f t="shared" si="46"/>
        <v xml:space="preserve">2023: 0
2024: </v>
      </c>
      <c r="K129" s="21" t="str">
        <f t="shared" si="50"/>
        <v>▼選択</v>
      </c>
      <c r="L129" s="21" t="str">
        <f t="shared" si="51"/>
        <v>以下について、詳細説明欄の記載及び証跡資料により確認できた
・特定保険契約募集時の禁止事項として「お客さまに迷惑となるような時間の電話または訪問の禁止」を定めていることは、「○○資料」P○に記載
・「○○資料」はイントラネットに掲載され、全従業員が閲覧可能である</v>
      </c>
      <c r="M129" s="464" t="str">
        <f t="shared" si="52"/>
        <v xml:space="preserve">
</v>
      </c>
      <c r="N129" s="3"/>
      <c r="O129" s="19" t="s">
        <v>2272</v>
      </c>
      <c r="P129" s="19" t="s">
        <v>2729</v>
      </c>
      <c r="Q129" s="19" t="s">
        <v>302</v>
      </c>
      <c r="R129" s="19"/>
      <c r="S129" s="19"/>
      <c r="T129" s="159"/>
      <c r="U129" s="160"/>
      <c r="V129" s="19"/>
      <c r="W129" s="161"/>
      <c r="X129" s="19"/>
      <c r="Y129" s="19"/>
      <c r="Z129" s="20"/>
      <c r="AA129" s="202" t="s">
        <v>34</v>
      </c>
      <c r="AB129" s="1050"/>
      <c r="AC129" s="202" t="s">
        <v>1998</v>
      </c>
      <c r="AD129" s="1053"/>
      <c r="AE129" s="202" t="s">
        <v>302</v>
      </c>
      <c r="AF129" s="1157"/>
      <c r="AG129" s="203" t="s">
        <v>36</v>
      </c>
      <c r="AH129" s="1096"/>
      <c r="AI129" s="204">
        <v>28</v>
      </c>
      <c r="AJ129" s="205" t="s">
        <v>313</v>
      </c>
      <c r="AK129" s="240"/>
      <c r="AL129" s="212"/>
      <c r="AM129" s="267" t="s">
        <v>314</v>
      </c>
      <c r="AN129" s="27">
        <f t="shared" si="76"/>
        <v>0</v>
      </c>
      <c r="AO129" s="27">
        <f t="shared" si="77"/>
        <v>0</v>
      </c>
      <c r="AP129" s="191">
        <f t="shared" si="78"/>
        <v>0</v>
      </c>
      <c r="AQ129" s="35">
        <f t="shared" si="79"/>
        <v>0</v>
      </c>
      <c r="AR129" s="43">
        <f t="shared" si="80"/>
        <v>0</v>
      </c>
      <c r="AS129" s="43">
        <f t="shared" si="81"/>
        <v>0</v>
      </c>
      <c r="AT129" s="35">
        <f t="shared" si="82"/>
        <v>0</v>
      </c>
      <c r="AU129" s="43">
        <f t="shared" si="83"/>
        <v>0</v>
      </c>
      <c r="AV129" s="277" t="s">
        <v>33</v>
      </c>
      <c r="AW129" s="278" t="s">
        <v>41</v>
      </c>
      <c r="AX129" s="278" t="s">
        <v>42</v>
      </c>
      <c r="AY129" s="278"/>
      <c r="AZ129" s="433" t="s">
        <v>33</v>
      </c>
      <c r="BA129" s="217" t="s">
        <v>46</v>
      </c>
      <c r="BB129" s="467"/>
      <c r="BC129" s="468"/>
      <c r="BD129" s="176"/>
      <c r="BE129" s="229" t="str">
        <f>IF(AND(AL129=AV129,AV129="○",AZ129="1.はい"),"○","▼選択")</f>
        <v>▼選択</v>
      </c>
      <c r="BF129" s="230" t="s">
        <v>16</v>
      </c>
      <c r="BG129" s="229" t="s">
        <v>31</v>
      </c>
      <c r="BH129" s="177" t="s">
        <v>6</v>
      </c>
      <c r="BI129" s="177" t="s">
        <v>7</v>
      </c>
      <c r="BJ129" s="229" t="s">
        <v>32</v>
      </c>
      <c r="BK129" s="229"/>
      <c r="BL129" s="181" t="s">
        <v>33</v>
      </c>
      <c r="BM129" s="1032" t="s">
        <v>1078</v>
      </c>
      <c r="BN129" s="172"/>
      <c r="BO129" s="172"/>
      <c r="BP129" s="172"/>
      <c r="BQ129" s="172"/>
      <c r="BR129" s="172"/>
      <c r="BS129" s="172"/>
      <c r="BT129" s="172"/>
      <c r="BU129" s="172"/>
      <c r="BV129" s="182"/>
      <c r="BW129" s="182"/>
      <c r="BX129" s="438"/>
      <c r="BY129" s="75"/>
      <c r="BZ129" s="309" t="s">
        <v>1078</v>
      </c>
      <c r="CA129" s="218" t="s">
        <v>1061</v>
      </c>
      <c r="CB129" s="219" t="s">
        <v>1076</v>
      </c>
      <c r="CC129" s="55" t="s">
        <v>2272</v>
      </c>
      <c r="CD129" s="201" t="s">
        <v>1077</v>
      </c>
    </row>
    <row r="130" spans="1:82" ht="61.15" customHeight="1">
      <c r="A130" s="3" t="str">
        <f t="shared" si="41"/>
        <v/>
      </c>
      <c r="B130" s="5" t="s">
        <v>2874</v>
      </c>
      <c r="C130" s="3" t="str">
        <f t="shared" si="42"/>
        <v>Ⅰ.顧客対応 (1)　お客さまニーズに合致した提案の実施に向けた募集に関する態勢整備</v>
      </c>
      <c r="D130" s="3" t="str">
        <f t="shared" si="43"/>
        <v>⑤特定保険契約募集に関するルール</v>
      </c>
      <c r="E130" s="3" t="str">
        <f t="shared" si="47"/>
        <v>基本 28</v>
      </c>
      <c r="F130" s="3" t="str">
        <f t="shared" si="48"/>
        <v>28 
28-2-2</v>
      </c>
      <c r="G130" s="11" t="str">
        <f t="shared" si="49"/>
        <v xml:space="preserve">
＿ 
＿＿ 契約締結にあたりお客さまへの利益提供や損失が生じた場合の補てん等ならびに補てんの約束等</v>
      </c>
      <c r="H130" s="21" t="str">
        <f t="shared" si="44"/>
        <v>2023: 0
2024: ▼選択</v>
      </c>
      <c r="I130" s="21" t="str">
        <f t="shared" si="45"/>
        <v xml:space="preserve">2023: 0
2024: </v>
      </c>
      <c r="J130" s="21" t="str">
        <f t="shared" si="46"/>
        <v xml:space="preserve">2023: 0
2024: </v>
      </c>
      <c r="K130" s="21" t="str">
        <f t="shared" si="50"/>
        <v>▼選択</v>
      </c>
      <c r="L130" s="21" t="str">
        <f t="shared" si="51"/>
        <v>以下について、詳細説明欄の記載及び証跡資料により確認できた
・特定保険契約募集時の禁止事項として「契約締結にあたりお客さまへの利益提供や損失が生じた場合の補てん等ならびに補てんの約束の禁止」を定めていることは、「○○資料」P○に記載
・「○○資料」はイントラネットに掲載され、全従業員が閲覧可能である</v>
      </c>
      <c r="M130" s="464" t="str">
        <f t="shared" si="52"/>
        <v xml:space="preserve">
</v>
      </c>
      <c r="N130" s="3"/>
      <c r="O130" s="19" t="s">
        <v>2273</v>
      </c>
      <c r="P130" s="19" t="s">
        <v>2729</v>
      </c>
      <c r="Q130" s="19" t="s">
        <v>302</v>
      </c>
      <c r="R130" s="19"/>
      <c r="S130" s="19"/>
      <c r="T130" s="159"/>
      <c r="U130" s="160"/>
      <c r="V130" s="19"/>
      <c r="W130" s="161"/>
      <c r="X130" s="19"/>
      <c r="Y130" s="19"/>
      <c r="Z130" s="20"/>
      <c r="AA130" s="202" t="s">
        <v>34</v>
      </c>
      <c r="AB130" s="1050"/>
      <c r="AC130" s="202" t="s">
        <v>1998</v>
      </c>
      <c r="AD130" s="1053"/>
      <c r="AE130" s="202" t="s">
        <v>302</v>
      </c>
      <c r="AF130" s="1157"/>
      <c r="AG130" s="203" t="s">
        <v>36</v>
      </c>
      <c r="AH130" s="1096"/>
      <c r="AI130" s="204">
        <v>28</v>
      </c>
      <c r="AJ130" s="205" t="s">
        <v>315</v>
      </c>
      <c r="AK130" s="240"/>
      <c r="AL130" s="212"/>
      <c r="AM130" s="267" t="s">
        <v>316</v>
      </c>
      <c r="AN130" s="27">
        <f t="shared" si="76"/>
        <v>0</v>
      </c>
      <c r="AO130" s="27">
        <f t="shared" si="77"/>
        <v>0</v>
      </c>
      <c r="AP130" s="191">
        <f t="shared" si="78"/>
        <v>0</v>
      </c>
      <c r="AQ130" s="35">
        <f t="shared" si="79"/>
        <v>0</v>
      </c>
      <c r="AR130" s="43">
        <f t="shared" si="80"/>
        <v>0</v>
      </c>
      <c r="AS130" s="43">
        <f t="shared" si="81"/>
        <v>0</v>
      </c>
      <c r="AT130" s="35">
        <f t="shared" si="82"/>
        <v>0</v>
      </c>
      <c r="AU130" s="43">
        <f t="shared" si="83"/>
        <v>0</v>
      </c>
      <c r="AV130" s="277" t="s">
        <v>33</v>
      </c>
      <c r="AW130" s="278" t="s">
        <v>41</v>
      </c>
      <c r="AX130" s="278" t="s">
        <v>42</v>
      </c>
      <c r="AY130" s="278"/>
      <c r="AZ130" s="433" t="s">
        <v>33</v>
      </c>
      <c r="BA130" s="217" t="s">
        <v>46</v>
      </c>
      <c r="BB130" s="467"/>
      <c r="BC130" s="468"/>
      <c r="BD130" s="176"/>
      <c r="BE130" s="229" t="str">
        <f>IF(AND(AL130=AV130,AV130="○",AZ130="1.はい"),"○","▼選択")</f>
        <v>▼選択</v>
      </c>
      <c r="BF130" s="230" t="s">
        <v>16</v>
      </c>
      <c r="BG130" s="229" t="s">
        <v>31</v>
      </c>
      <c r="BH130" s="177" t="s">
        <v>6</v>
      </c>
      <c r="BI130" s="177" t="s">
        <v>7</v>
      </c>
      <c r="BJ130" s="229" t="s">
        <v>32</v>
      </c>
      <c r="BK130" s="229"/>
      <c r="BL130" s="181" t="s">
        <v>33</v>
      </c>
      <c r="BM130" s="1032" t="s">
        <v>1081</v>
      </c>
      <c r="BN130" s="172"/>
      <c r="BO130" s="172"/>
      <c r="BP130" s="172"/>
      <c r="BQ130" s="172"/>
      <c r="BR130" s="172"/>
      <c r="BS130" s="172"/>
      <c r="BT130" s="172"/>
      <c r="BU130" s="172"/>
      <c r="BV130" s="182"/>
      <c r="BW130" s="182"/>
      <c r="BX130" s="438"/>
      <c r="BY130" s="75"/>
      <c r="BZ130" s="309" t="s">
        <v>1081</v>
      </c>
      <c r="CA130" s="218" t="s">
        <v>1061</v>
      </c>
      <c r="CB130" s="219" t="s">
        <v>1079</v>
      </c>
      <c r="CC130" s="55" t="s">
        <v>2273</v>
      </c>
      <c r="CD130" s="201" t="s">
        <v>1080</v>
      </c>
    </row>
    <row r="131" spans="1:82" ht="57">
      <c r="A131" s="3" t="str">
        <f t="shared" si="41"/>
        <v/>
      </c>
      <c r="B131" s="5" t="s">
        <v>2875</v>
      </c>
      <c r="C131" s="3" t="str">
        <f t="shared" si="42"/>
        <v>Ⅰ.顧客対応 (1)　お客さまニーズに合致した提案の実施に向けた募集に関する態勢整備</v>
      </c>
      <c r="D131" s="3" t="str">
        <f t="shared" si="43"/>
        <v>⑤特定保険契約募集に関するルール</v>
      </c>
      <c r="E131" s="3" t="str">
        <f t="shared" si="47"/>
        <v>基本 28</v>
      </c>
      <c r="F131" s="3" t="str">
        <f t="shared" si="48"/>
        <v>28 
28-3</v>
      </c>
      <c r="G131" s="11" t="str">
        <f t="shared" si="49"/>
        <v xml:space="preserve">
＿ 【特定保険契約に係る適合性確認】
適合性確認のための以下の情報を収集すること
＿＿ </v>
      </c>
      <c r="H131" s="21" t="str">
        <f t="shared" si="44"/>
        <v>2023: 0
2024: －</v>
      </c>
      <c r="I131" s="21" t="str">
        <f t="shared" si="45"/>
        <v xml:space="preserve">2023: 0
2024: </v>
      </c>
      <c r="J131" s="21" t="str">
        <f t="shared" si="46"/>
        <v xml:space="preserve">2023: 0
2024: </v>
      </c>
      <c r="K131" s="21" t="str">
        <f t="shared" si="50"/>
        <v xml:space="preserve"> ― </v>
      </c>
      <c r="L131" s="21" t="str">
        <f t="shared" si="51"/>
        <v xml:space="preserve"> ― </v>
      </c>
      <c r="M131" s="464" t="str">
        <f t="shared" si="52"/>
        <v xml:space="preserve">
</v>
      </c>
      <c r="N131" s="3"/>
      <c r="O131" s="19" t="s">
        <v>2274</v>
      </c>
      <c r="P131" s="19" t="s">
        <v>2729</v>
      </c>
      <c r="Q131" s="19" t="s">
        <v>302</v>
      </c>
      <c r="R131" s="19"/>
      <c r="S131" s="19"/>
      <c r="T131" s="159"/>
      <c r="U131" s="160"/>
      <c r="V131" s="19"/>
      <c r="W131" s="161"/>
      <c r="X131" s="19"/>
      <c r="Y131" s="19"/>
      <c r="Z131" s="20"/>
      <c r="AA131" s="202" t="s">
        <v>34</v>
      </c>
      <c r="AB131" s="1050"/>
      <c r="AC131" s="202" t="s">
        <v>1998</v>
      </c>
      <c r="AD131" s="1053"/>
      <c r="AE131" s="202" t="s">
        <v>302</v>
      </c>
      <c r="AF131" s="1157"/>
      <c r="AG131" s="203" t="s">
        <v>36</v>
      </c>
      <c r="AH131" s="1096"/>
      <c r="AI131" s="204">
        <v>28</v>
      </c>
      <c r="AJ131" s="205" t="s">
        <v>317</v>
      </c>
      <c r="AK131" s="287"/>
      <c r="AL131" s="1044" t="s">
        <v>318</v>
      </c>
      <c r="AM131" s="1045"/>
      <c r="AN131" s="27">
        <f t="shared" si="76"/>
        <v>0</v>
      </c>
      <c r="AO131" s="27">
        <f t="shared" si="77"/>
        <v>0</v>
      </c>
      <c r="AP131" s="191">
        <f t="shared" si="78"/>
        <v>0</v>
      </c>
      <c r="AQ131" s="35">
        <f t="shared" si="79"/>
        <v>0</v>
      </c>
      <c r="AR131" s="43">
        <f t="shared" si="80"/>
        <v>0</v>
      </c>
      <c r="AS131" s="43">
        <f t="shared" si="81"/>
        <v>0</v>
      </c>
      <c r="AT131" s="35">
        <f t="shared" si="82"/>
        <v>0</v>
      </c>
      <c r="AU131" s="43">
        <f t="shared" si="83"/>
        <v>0</v>
      </c>
      <c r="AV131" s="262"/>
      <c r="AW131" s="263"/>
      <c r="AX131" s="263"/>
      <c r="AY131" s="263"/>
      <c r="AZ131" s="175" t="s">
        <v>661</v>
      </c>
      <c r="BA131" s="194" t="s">
        <v>29</v>
      </c>
      <c r="BB131" s="466"/>
      <c r="BC131" s="466"/>
      <c r="BD131" s="210"/>
      <c r="BE131" s="210"/>
      <c r="BF131" s="210"/>
      <c r="BG131" s="210"/>
      <c r="BH131" s="210"/>
      <c r="BI131" s="209"/>
      <c r="BJ131" s="210"/>
      <c r="BK131" s="210"/>
      <c r="BL131" s="211"/>
      <c r="BM131" s="1033"/>
      <c r="BN131" s="195"/>
      <c r="BO131" s="195"/>
      <c r="BP131" s="195"/>
      <c r="BQ131" s="195"/>
      <c r="BR131" s="195"/>
      <c r="BS131" s="195"/>
      <c r="BT131" s="195"/>
      <c r="BU131" s="195"/>
      <c r="BV131" s="210"/>
      <c r="BW131" s="210"/>
      <c r="BX131" s="354"/>
      <c r="BY131" s="75"/>
      <c r="BZ131" s="195"/>
      <c r="CA131" s="199"/>
      <c r="CB131" s="200"/>
      <c r="CC131" s="55" t="s">
        <v>2274</v>
      </c>
      <c r="CD131" s="201" t="s">
        <v>1082</v>
      </c>
    </row>
    <row r="132" spans="1:82" ht="55.15" customHeight="1">
      <c r="A132" s="3" t="str">
        <f t="shared" ref="A132:A194" si="84">ASC($BB$5)</f>
        <v/>
      </c>
      <c r="B132" s="5" t="s">
        <v>2876</v>
      </c>
      <c r="C132" s="3" t="str">
        <f t="shared" si="42"/>
        <v>Ⅰ.顧客対応 (1)　お客さまニーズに合致した提案の実施に向けた募集に関する態勢整備</v>
      </c>
      <c r="D132" s="3" t="str">
        <f t="shared" si="43"/>
        <v>⑤特定保険契約募集に関するルール</v>
      </c>
      <c r="E132" s="3" t="str">
        <f t="shared" si="47"/>
        <v>基本 28</v>
      </c>
      <c r="F132" s="3" t="str">
        <f t="shared" si="48"/>
        <v>28 
28-3-1</v>
      </c>
      <c r="G132" s="11" t="str">
        <f t="shared" si="49"/>
        <v xml:space="preserve">
＿ 
＿＿ お客さまの年齢</v>
      </c>
      <c r="H132" s="21" t="str">
        <f t="shared" si="44"/>
        <v>2023: 0
2024: ▼選択</v>
      </c>
      <c r="I132" s="21" t="str">
        <f t="shared" si="45"/>
        <v xml:space="preserve">2023: 0
2024: </v>
      </c>
      <c r="J132" s="21" t="str">
        <f t="shared" si="46"/>
        <v xml:space="preserve">2023: 0
2024: </v>
      </c>
      <c r="K132" s="21" t="str">
        <f t="shared" si="50"/>
        <v>▼選択</v>
      </c>
      <c r="L132" s="21" t="str">
        <f t="shared" si="51"/>
        <v>以下について、詳細説明欄の記載及び証跡資料により確認できた
・特定保険契約に係る適合性確認事項として「お客さまの年齢（生年月日）」を定めていることは、「○○資料」P○に記載
・「○○資料」はイントラネットに掲載され、全従業員が閲覧可能である</v>
      </c>
      <c r="M132" s="464" t="str">
        <f t="shared" si="52"/>
        <v xml:space="preserve">
</v>
      </c>
      <c r="N132" s="3"/>
      <c r="O132" s="19" t="s">
        <v>2275</v>
      </c>
      <c r="P132" s="19" t="s">
        <v>2729</v>
      </c>
      <c r="Q132" s="19" t="s">
        <v>302</v>
      </c>
      <c r="R132" s="19"/>
      <c r="S132" s="19"/>
      <c r="T132" s="159"/>
      <c r="U132" s="160"/>
      <c r="V132" s="19"/>
      <c r="W132" s="161"/>
      <c r="X132" s="19"/>
      <c r="Y132" s="19"/>
      <c r="Z132" s="20"/>
      <c r="AA132" s="202" t="s">
        <v>34</v>
      </c>
      <c r="AB132" s="1050"/>
      <c r="AC132" s="202" t="s">
        <v>1998</v>
      </c>
      <c r="AD132" s="1053"/>
      <c r="AE132" s="202" t="s">
        <v>302</v>
      </c>
      <c r="AF132" s="1157"/>
      <c r="AG132" s="203" t="s">
        <v>36</v>
      </c>
      <c r="AH132" s="1096"/>
      <c r="AI132" s="204">
        <v>28</v>
      </c>
      <c r="AJ132" s="205" t="s">
        <v>319</v>
      </c>
      <c r="AK132" s="240"/>
      <c r="AL132" s="212"/>
      <c r="AM132" s="267" t="s">
        <v>320</v>
      </c>
      <c r="AN132" s="27">
        <f t="shared" si="76"/>
        <v>0</v>
      </c>
      <c r="AO132" s="27">
        <f t="shared" si="77"/>
        <v>0</v>
      </c>
      <c r="AP132" s="191">
        <f t="shared" si="78"/>
        <v>0</v>
      </c>
      <c r="AQ132" s="35">
        <f t="shared" si="79"/>
        <v>0</v>
      </c>
      <c r="AR132" s="43">
        <f t="shared" si="80"/>
        <v>0</v>
      </c>
      <c r="AS132" s="43">
        <f t="shared" si="81"/>
        <v>0</v>
      </c>
      <c r="AT132" s="35">
        <f t="shared" si="82"/>
        <v>0</v>
      </c>
      <c r="AU132" s="43">
        <f t="shared" si="83"/>
        <v>0</v>
      </c>
      <c r="AV132" s="277" t="s">
        <v>33</v>
      </c>
      <c r="AW132" s="278" t="s">
        <v>41</v>
      </c>
      <c r="AX132" s="278" t="s">
        <v>42</v>
      </c>
      <c r="AY132" s="278"/>
      <c r="AZ132" s="433" t="s">
        <v>33</v>
      </c>
      <c r="BA132" s="217" t="s">
        <v>46</v>
      </c>
      <c r="BB132" s="467"/>
      <c r="BC132" s="468"/>
      <c r="BD132" s="176"/>
      <c r="BE132" s="229" t="str">
        <f t="shared" ref="BE132:BE139" si="85">IF(AND(AL132=AV132,AV132="○",AZ132="1.はい"),"○","▼選択")</f>
        <v>▼選択</v>
      </c>
      <c r="BF132" s="230" t="s">
        <v>16</v>
      </c>
      <c r="BG132" s="229" t="s">
        <v>31</v>
      </c>
      <c r="BH132" s="177" t="s">
        <v>6</v>
      </c>
      <c r="BI132" s="177" t="s">
        <v>7</v>
      </c>
      <c r="BJ132" s="229" t="s">
        <v>32</v>
      </c>
      <c r="BK132" s="229"/>
      <c r="BL132" s="181" t="s">
        <v>33</v>
      </c>
      <c r="BM132" s="1032" t="s">
        <v>1085</v>
      </c>
      <c r="BN132" s="172"/>
      <c r="BO132" s="172"/>
      <c r="BP132" s="172"/>
      <c r="BQ132" s="172"/>
      <c r="BR132" s="172"/>
      <c r="BS132" s="172"/>
      <c r="BT132" s="172"/>
      <c r="BU132" s="172"/>
      <c r="BV132" s="182"/>
      <c r="BW132" s="182"/>
      <c r="BX132" s="438"/>
      <c r="BY132" s="75"/>
      <c r="BZ132" s="309" t="s">
        <v>1085</v>
      </c>
      <c r="CA132" s="218" t="s">
        <v>1061</v>
      </c>
      <c r="CB132" s="219" t="s">
        <v>1083</v>
      </c>
      <c r="CC132" s="55" t="s">
        <v>2275</v>
      </c>
      <c r="CD132" s="201" t="s">
        <v>1084</v>
      </c>
    </row>
    <row r="133" spans="1:82" ht="55.15" customHeight="1">
      <c r="A133" s="3" t="str">
        <f t="shared" si="84"/>
        <v/>
      </c>
      <c r="B133" s="5" t="s">
        <v>2877</v>
      </c>
      <c r="C133" s="3" t="str">
        <f t="shared" si="42"/>
        <v>Ⅰ.顧客対応 (1)　お客さまニーズに合致した提案の実施に向けた募集に関する態勢整備</v>
      </c>
      <c r="D133" s="3" t="str">
        <f t="shared" si="43"/>
        <v>⑤特定保険契約募集に関するルール</v>
      </c>
      <c r="E133" s="3" t="str">
        <f t="shared" si="47"/>
        <v>基本 28</v>
      </c>
      <c r="F133" s="3" t="str">
        <f t="shared" si="48"/>
        <v>28 
28-3-2</v>
      </c>
      <c r="G133" s="11" t="str">
        <f t="shared" si="49"/>
        <v xml:space="preserve">
＿ 
＿＿ 職業</v>
      </c>
      <c r="H133" s="21" t="str">
        <f t="shared" si="44"/>
        <v>2023: 0
2024: ▼選択</v>
      </c>
      <c r="I133" s="21" t="str">
        <f t="shared" si="45"/>
        <v xml:space="preserve">2023: 0
2024: </v>
      </c>
      <c r="J133" s="21" t="str">
        <f t="shared" si="46"/>
        <v xml:space="preserve">2023: 0
2024: </v>
      </c>
      <c r="K133" s="21" t="str">
        <f t="shared" si="50"/>
        <v>▼選択</v>
      </c>
      <c r="L133" s="21" t="str">
        <f t="shared" si="51"/>
        <v>以下について、詳細説明欄の記載及び証跡資料により確認できた
・特定保険契約に係る適合性確認事項として「職業」を定めていることは、「○○資料」P○に記載
・「○○資料」はイントラネットに掲載され、全従業員が閲覧可能である</v>
      </c>
      <c r="M133" s="464" t="str">
        <f t="shared" si="52"/>
        <v xml:space="preserve">
</v>
      </c>
      <c r="N133" s="3"/>
      <c r="O133" s="19" t="s">
        <v>2276</v>
      </c>
      <c r="P133" s="19" t="s">
        <v>2729</v>
      </c>
      <c r="Q133" s="19" t="s">
        <v>302</v>
      </c>
      <c r="R133" s="19"/>
      <c r="S133" s="19"/>
      <c r="T133" s="159"/>
      <c r="U133" s="160"/>
      <c r="V133" s="19"/>
      <c r="W133" s="161"/>
      <c r="X133" s="19"/>
      <c r="Y133" s="19"/>
      <c r="Z133" s="20"/>
      <c r="AA133" s="202" t="s">
        <v>34</v>
      </c>
      <c r="AB133" s="1050"/>
      <c r="AC133" s="202" t="s">
        <v>1998</v>
      </c>
      <c r="AD133" s="1053"/>
      <c r="AE133" s="202" t="s">
        <v>302</v>
      </c>
      <c r="AF133" s="1157"/>
      <c r="AG133" s="203" t="s">
        <v>36</v>
      </c>
      <c r="AH133" s="1096"/>
      <c r="AI133" s="204">
        <v>28</v>
      </c>
      <c r="AJ133" s="205" t="s">
        <v>321</v>
      </c>
      <c r="AK133" s="240"/>
      <c r="AL133" s="212"/>
      <c r="AM133" s="267" t="s">
        <v>322</v>
      </c>
      <c r="AN133" s="27">
        <f t="shared" si="76"/>
        <v>0</v>
      </c>
      <c r="AO133" s="27">
        <f t="shared" si="77"/>
        <v>0</v>
      </c>
      <c r="AP133" s="191">
        <f t="shared" si="78"/>
        <v>0</v>
      </c>
      <c r="AQ133" s="35">
        <f t="shared" si="79"/>
        <v>0</v>
      </c>
      <c r="AR133" s="43">
        <f t="shared" si="80"/>
        <v>0</v>
      </c>
      <c r="AS133" s="43">
        <f t="shared" si="81"/>
        <v>0</v>
      </c>
      <c r="AT133" s="35">
        <f t="shared" si="82"/>
        <v>0</v>
      </c>
      <c r="AU133" s="43">
        <f t="shared" si="83"/>
        <v>0</v>
      </c>
      <c r="AV133" s="277" t="s">
        <v>33</v>
      </c>
      <c r="AW133" s="278" t="s">
        <v>41</v>
      </c>
      <c r="AX133" s="278" t="s">
        <v>42</v>
      </c>
      <c r="AY133" s="278"/>
      <c r="AZ133" s="433" t="s">
        <v>33</v>
      </c>
      <c r="BA133" s="217" t="s">
        <v>46</v>
      </c>
      <c r="BB133" s="467"/>
      <c r="BC133" s="468"/>
      <c r="BD133" s="176"/>
      <c r="BE133" s="229" t="str">
        <f t="shared" si="85"/>
        <v>▼選択</v>
      </c>
      <c r="BF133" s="230" t="s">
        <v>16</v>
      </c>
      <c r="BG133" s="229" t="s">
        <v>31</v>
      </c>
      <c r="BH133" s="177" t="s">
        <v>6</v>
      </c>
      <c r="BI133" s="177" t="s">
        <v>7</v>
      </c>
      <c r="BJ133" s="229" t="s">
        <v>32</v>
      </c>
      <c r="BK133" s="229"/>
      <c r="BL133" s="181" t="s">
        <v>33</v>
      </c>
      <c r="BM133" s="1032" t="s">
        <v>1088</v>
      </c>
      <c r="BN133" s="172"/>
      <c r="BO133" s="172"/>
      <c r="BP133" s="172"/>
      <c r="BQ133" s="172"/>
      <c r="BR133" s="172"/>
      <c r="BS133" s="172"/>
      <c r="BT133" s="172"/>
      <c r="BU133" s="172"/>
      <c r="BV133" s="182"/>
      <c r="BW133" s="182"/>
      <c r="BX133" s="438"/>
      <c r="BY133" s="75"/>
      <c r="BZ133" s="309" t="s">
        <v>1088</v>
      </c>
      <c r="CA133" s="218" t="s">
        <v>1061</v>
      </c>
      <c r="CB133" s="219" t="s">
        <v>1086</v>
      </c>
      <c r="CC133" s="55" t="s">
        <v>2276</v>
      </c>
      <c r="CD133" s="201" t="s">
        <v>1087</v>
      </c>
    </row>
    <row r="134" spans="1:82" ht="55.15" customHeight="1">
      <c r="A134" s="3" t="str">
        <f t="shared" si="84"/>
        <v/>
      </c>
      <c r="B134" s="5" t="s">
        <v>2878</v>
      </c>
      <c r="C134" s="3" t="str">
        <f t="shared" si="42"/>
        <v>Ⅰ.顧客対応 (1)　お客さまニーズに合致した提案の実施に向けた募集に関する態勢整備</v>
      </c>
      <c r="D134" s="3" t="str">
        <f t="shared" si="43"/>
        <v>⑤特定保険契約募集に関するルール</v>
      </c>
      <c r="E134" s="3" t="str">
        <f t="shared" si="47"/>
        <v>基本 28</v>
      </c>
      <c r="F134" s="3" t="str">
        <f t="shared" si="48"/>
        <v>28 
28-3-3</v>
      </c>
      <c r="G134" s="11" t="str">
        <f t="shared" si="49"/>
        <v xml:space="preserve">
＿ 
＿＿ 資産・収入等の財産状況</v>
      </c>
      <c r="H134" s="21" t="str">
        <f t="shared" si="44"/>
        <v>2023: 0
2024: ▼選択</v>
      </c>
      <c r="I134" s="21" t="str">
        <f t="shared" si="45"/>
        <v xml:space="preserve">2023: 0
2024: </v>
      </c>
      <c r="J134" s="21" t="str">
        <f t="shared" si="46"/>
        <v xml:space="preserve">2023: 0
2024: </v>
      </c>
      <c r="K134" s="21" t="str">
        <f t="shared" si="50"/>
        <v>▼選択</v>
      </c>
      <c r="L134" s="21" t="str">
        <f t="shared" si="51"/>
        <v>以下について、詳細説明欄の記載及び証跡資料により確認できた
・特定保険契約に係る適合性確認事項として「資産・収入等の財産状況」を定めていることは、「○○資料」P○に記載
・「○○資料」はイントラネットに掲載され、全従業員が閲覧可能である</v>
      </c>
      <c r="M134" s="464" t="str">
        <f t="shared" si="52"/>
        <v xml:space="preserve">
</v>
      </c>
      <c r="N134" s="3"/>
      <c r="O134" s="19" t="s">
        <v>2277</v>
      </c>
      <c r="P134" s="19" t="s">
        <v>2729</v>
      </c>
      <c r="Q134" s="19" t="s">
        <v>302</v>
      </c>
      <c r="R134" s="19"/>
      <c r="S134" s="19"/>
      <c r="T134" s="159"/>
      <c r="U134" s="160"/>
      <c r="V134" s="19"/>
      <c r="W134" s="161"/>
      <c r="X134" s="19"/>
      <c r="Y134" s="19"/>
      <c r="Z134" s="20"/>
      <c r="AA134" s="202" t="s">
        <v>34</v>
      </c>
      <c r="AB134" s="1050"/>
      <c r="AC134" s="202" t="s">
        <v>1998</v>
      </c>
      <c r="AD134" s="1053"/>
      <c r="AE134" s="202" t="s">
        <v>302</v>
      </c>
      <c r="AF134" s="1157"/>
      <c r="AG134" s="203" t="s">
        <v>36</v>
      </c>
      <c r="AH134" s="1096"/>
      <c r="AI134" s="204">
        <v>28</v>
      </c>
      <c r="AJ134" s="205" t="s">
        <v>323</v>
      </c>
      <c r="AK134" s="240"/>
      <c r="AL134" s="212"/>
      <c r="AM134" s="267" t="s">
        <v>324</v>
      </c>
      <c r="AN134" s="27">
        <f t="shared" si="76"/>
        <v>0</v>
      </c>
      <c r="AO134" s="27">
        <f t="shared" si="77"/>
        <v>0</v>
      </c>
      <c r="AP134" s="191">
        <f t="shared" si="78"/>
        <v>0</v>
      </c>
      <c r="AQ134" s="35">
        <f t="shared" si="79"/>
        <v>0</v>
      </c>
      <c r="AR134" s="43">
        <f t="shared" si="80"/>
        <v>0</v>
      </c>
      <c r="AS134" s="43">
        <f t="shared" si="81"/>
        <v>0</v>
      </c>
      <c r="AT134" s="35">
        <f t="shared" si="82"/>
        <v>0</v>
      </c>
      <c r="AU134" s="43">
        <f t="shared" si="83"/>
        <v>0</v>
      </c>
      <c r="AV134" s="277" t="s">
        <v>33</v>
      </c>
      <c r="AW134" s="278" t="s">
        <v>41</v>
      </c>
      <c r="AX134" s="278" t="s">
        <v>42</v>
      </c>
      <c r="AY134" s="278"/>
      <c r="AZ134" s="433" t="s">
        <v>33</v>
      </c>
      <c r="BA134" s="217" t="s">
        <v>46</v>
      </c>
      <c r="BB134" s="467"/>
      <c r="BC134" s="468"/>
      <c r="BD134" s="176"/>
      <c r="BE134" s="229" t="str">
        <f t="shared" si="85"/>
        <v>▼選択</v>
      </c>
      <c r="BF134" s="230" t="s">
        <v>16</v>
      </c>
      <c r="BG134" s="229" t="s">
        <v>31</v>
      </c>
      <c r="BH134" s="177" t="s">
        <v>6</v>
      </c>
      <c r="BI134" s="177" t="s">
        <v>7</v>
      </c>
      <c r="BJ134" s="229" t="s">
        <v>32</v>
      </c>
      <c r="BK134" s="229"/>
      <c r="BL134" s="181" t="s">
        <v>33</v>
      </c>
      <c r="BM134" s="1032" t="s">
        <v>1091</v>
      </c>
      <c r="BN134" s="172"/>
      <c r="BO134" s="172"/>
      <c r="BP134" s="172"/>
      <c r="BQ134" s="172"/>
      <c r="BR134" s="172"/>
      <c r="BS134" s="172"/>
      <c r="BT134" s="172"/>
      <c r="BU134" s="172"/>
      <c r="BV134" s="182"/>
      <c r="BW134" s="182"/>
      <c r="BX134" s="438"/>
      <c r="BY134" s="75"/>
      <c r="BZ134" s="309" t="s">
        <v>1091</v>
      </c>
      <c r="CA134" s="218" t="s">
        <v>1061</v>
      </c>
      <c r="CB134" s="219" t="s">
        <v>1089</v>
      </c>
      <c r="CC134" s="55" t="s">
        <v>2277</v>
      </c>
      <c r="CD134" s="201" t="s">
        <v>1090</v>
      </c>
    </row>
    <row r="135" spans="1:82" ht="55.15" customHeight="1">
      <c r="A135" s="3" t="str">
        <f t="shared" si="84"/>
        <v/>
      </c>
      <c r="B135" s="5" t="s">
        <v>2879</v>
      </c>
      <c r="C135" s="3" t="str">
        <f t="shared" si="42"/>
        <v>Ⅰ.顧客対応 (1)　お客さまニーズに合致した提案の実施に向けた募集に関する態勢整備</v>
      </c>
      <c r="D135" s="3" t="str">
        <f t="shared" si="43"/>
        <v>⑤特定保険契約募集に関するルール</v>
      </c>
      <c r="E135" s="3" t="str">
        <f t="shared" si="47"/>
        <v>基本 28</v>
      </c>
      <c r="F135" s="3" t="str">
        <f t="shared" si="48"/>
        <v>28 
28-3-4</v>
      </c>
      <c r="G135" s="11" t="str">
        <f t="shared" si="49"/>
        <v xml:space="preserve">
＿ 
＿＿ 過去の金融商品の取引・購入経験</v>
      </c>
      <c r="H135" s="21" t="str">
        <f t="shared" si="44"/>
        <v>2023: 0
2024: ▼選択</v>
      </c>
      <c r="I135" s="21" t="str">
        <f t="shared" si="45"/>
        <v xml:space="preserve">2023: 0
2024: </v>
      </c>
      <c r="J135" s="21" t="str">
        <f t="shared" si="46"/>
        <v xml:space="preserve">2023: 0
2024: </v>
      </c>
      <c r="K135" s="21" t="str">
        <f t="shared" si="50"/>
        <v>▼選択</v>
      </c>
      <c r="L135" s="21" t="str">
        <f t="shared" si="51"/>
        <v>以下について、詳細説明欄の記載及び証跡資料により確認できた
・特定保険契約に係る適合性確認事項として「過去の金融商品の取引・購入経験」を定めていることは、「○○資料」P○に記載
・「○○資料」はイントラネットに掲載され、全従業員が閲覧可能である</v>
      </c>
      <c r="M135" s="464" t="str">
        <f t="shared" si="52"/>
        <v xml:space="preserve">
</v>
      </c>
      <c r="N135" s="3"/>
      <c r="O135" s="19" t="s">
        <v>2278</v>
      </c>
      <c r="P135" s="19" t="s">
        <v>2729</v>
      </c>
      <c r="Q135" s="19" t="s">
        <v>302</v>
      </c>
      <c r="R135" s="19"/>
      <c r="S135" s="19"/>
      <c r="T135" s="159"/>
      <c r="U135" s="160"/>
      <c r="V135" s="19"/>
      <c r="W135" s="161"/>
      <c r="X135" s="19"/>
      <c r="Y135" s="19"/>
      <c r="Z135" s="20"/>
      <c r="AA135" s="202" t="s">
        <v>34</v>
      </c>
      <c r="AB135" s="1050"/>
      <c r="AC135" s="202" t="s">
        <v>1998</v>
      </c>
      <c r="AD135" s="1053"/>
      <c r="AE135" s="202" t="s">
        <v>302</v>
      </c>
      <c r="AF135" s="1157"/>
      <c r="AG135" s="203" t="s">
        <v>36</v>
      </c>
      <c r="AH135" s="1096"/>
      <c r="AI135" s="204">
        <v>28</v>
      </c>
      <c r="AJ135" s="205" t="s">
        <v>325</v>
      </c>
      <c r="AK135" s="240"/>
      <c r="AL135" s="212"/>
      <c r="AM135" s="267" t="s">
        <v>326</v>
      </c>
      <c r="AN135" s="27">
        <f t="shared" si="76"/>
        <v>0</v>
      </c>
      <c r="AO135" s="27">
        <f t="shared" si="77"/>
        <v>0</v>
      </c>
      <c r="AP135" s="191">
        <f t="shared" si="78"/>
        <v>0</v>
      </c>
      <c r="AQ135" s="35">
        <f t="shared" si="79"/>
        <v>0</v>
      </c>
      <c r="AR135" s="43">
        <f t="shared" si="80"/>
        <v>0</v>
      </c>
      <c r="AS135" s="43">
        <f t="shared" si="81"/>
        <v>0</v>
      </c>
      <c r="AT135" s="35">
        <f t="shared" si="82"/>
        <v>0</v>
      </c>
      <c r="AU135" s="43">
        <f t="shared" si="83"/>
        <v>0</v>
      </c>
      <c r="AV135" s="277" t="s">
        <v>33</v>
      </c>
      <c r="AW135" s="278" t="s">
        <v>41</v>
      </c>
      <c r="AX135" s="278" t="s">
        <v>42</v>
      </c>
      <c r="AY135" s="278"/>
      <c r="AZ135" s="433" t="s">
        <v>33</v>
      </c>
      <c r="BA135" s="217" t="s">
        <v>46</v>
      </c>
      <c r="BB135" s="467"/>
      <c r="BC135" s="468"/>
      <c r="BD135" s="176"/>
      <c r="BE135" s="229" t="str">
        <f t="shared" si="85"/>
        <v>▼選択</v>
      </c>
      <c r="BF135" s="230" t="s">
        <v>16</v>
      </c>
      <c r="BG135" s="229" t="s">
        <v>31</v>
      </c>
      <c r="BH135" s="177" t="s">
        <v>6</v>
      </c>
      <c r="BI135" s="177" t="s">
        <v>7</v>
      </c>
      <c r="BJ135" s="229" t="s">
        <v>32</v>
      </c>
      <c r="BK135" s="229"/>
      <c r="BL135" s="181" t="s">
        <v>33</v>
      </c>
      <c r="BM135" s="1032" t="s">
        <v>1094</v>
      </c>
      <c r="BN135" s="172"/>
      <c r="BO135" s="172"/>
      <c r="BP135" s="172"/>
      <c r="BQ135" s="172"/>
      <c r="BR135" s="172"/>
      <c r="BS135" s="172"/>
      <c r="BT135" s="172"/>
      <c r="BU135" s="172"/>
      <c r="BV135" s="182"/>
      <c r="BW135" s="182"/>
      <c r="BX135" s="438"/>
      <c r="BY135" s="75"/>
      <c r="BZ135" s="309" t="s">
        <v>1094</v>
      </c>
      <c r="CA135" s="218" t="s">
        <v>1061</v>
      </c>
      <c r="CB135" s="219" t="s">
        <v>1092</v>
      </c>
      <c r="CC135" s="55" t="s">
        <v>2278</v>
      </c>
      <c r="CD135" s="201" t="s">
        <v>1093</v>
      </c>
    </row>
    <row r="136" spans="1:82" ht="55.15" customHeight="1">
      <c r="A136" s="3" t="str">
        <f t="shared" si="84"/>
        <v/>
      </c>
      <c r="B136" s="5" t="s">
        <v>2880</v>
      </c>
      <c r="C136" s="3" t="str">
        <f t="shared" si="42"/>
        <v>Ⅰ.顧客対応 (1)　お客さまニーズに合致した提案の実施に向けた募集に関する態勢整備</v>
      </c>
      <c r="D136" s="3" t="str">
        <f t="shared" si="43"/>
        <v>⑤特定保険契約募集に関するルール</v>
      </c>
      <c r="E136" s="3" t="str">
        <f t="shared" si="47"/>
        <v>基本 28</v>
      </c>
      <c r="F136" s="3" t="str">
        <f t="shared" si="48"/>
        <v>28 
28-3-5</v>
      </c>
      <c r="G136" s="11" t="str">
        <f t="shared" si="49"/>
        <v xml:space="preserve">
＿ 
＿＿ 保険料原資が既に締結されている金融商品の満期金または解約返戻金である場合、当該金融商品の種類</v>
      </c>
      <c r="H136" s="21" t="str">
        <f t="shared" si="44"/>
        <v>2023: 0
2024: ▼選択</v>
      </c>
      <c r="I136" s="21" t="str">
        <f t="shared" si="45"/>
        <v xml:space="preserve">2023: 0
2024: </v>
      </c>
      <c r="J136" s="21" t="str">
        <f t="shared" si="46"/>
        <v xml:space="preserve">2023: 0
2024: </v>
      </c>
      <c r="K136" s="21" t="str">
        <f t="shared" si="50"/>
        <v>▼選択</v>
      </c>
      <c r="L136" s="21" t="str">
        <f t="shared" si="51"/>
        <v>以下について、詳細説明欄の記載及び証跡資料により確認できた
・特定保険契約に係る適合性確認事項として「保険料原資が既に締結されている金融商品の満期金または解約返戻金である場合、当該金融商品の種類」を定めていることは「○○資料」P○に記載
・「○○資料」はイントラネットに掲載され、全従業員が閲覧可能である</v>
      </c>
      <c r="M136" s="464" t="str">
        <f t="shared" si="52"/>
        <v xml:space="preserve">
</v>
      </c>
      <c r="N136" s="3"/>
      <c r="O136" s="19" t="s">
        <v>2279</v>
      </c>
      <c r="P136" s="19" t="s">
        <v>2729</v>
      </c>
      <c r="Q136" s="19" t="s">
        <v>302</v>
      </c>
      <c r="R136" s="19"/>
      <c r="S136" s="19"/>
      <c r="T136" s="159"/>
      <c r="U136" s="160"/>
      <c r="V136" s="19"/>
      <c r="W136" s="161"/>
      <c r="X136" s="19"/>
      <c r="Y136" s="19"/>
      <c r="Z136" s="20"/>
      <c r="AA136" s="202" t="s">
        <v>34</v>
      </c>
      <c r="AB136" s="1050"/>
      <c r="AC136" s="202" t="s">
        <v>1998</v>
      </c>
      <c r="AD136" s="1053"/>
      <c r="AE136" s="202" t="s">
        <v>302</v>
      </c>
      <c r="AF136" s="1157"/>
      <c r="AG136" s="203" t="s">
        <v>36</v>
      </c>
      <c r="AH136" s="1096"/>
      <c r="AI136" s="204">
        <v>28</v>
      </c>
      <c r="AJ136" s="205" t="s">
        <v>327</v>
      </c>
      <c r="AK136" s="240"/>
      <c r="AL136" s="212"/>
      <c r="AM136" s="267" t="s">
        <v>328</v>
      </c>
      <c r="AN136" s="27">
        <f t="shared" si="76"/>
        <v>0</v>
      </c>
      <c r="AO136" s="27">
        <f t="shared" si="77"/>
        <v>0</v>
      </c>
      <c r="AP136" s="191">
        <f t="shared" si="78"/>
        <v>0</v>
      </c>
      <c r="AQ136" s="35">
        <f t="shared" si="79"/>
        <v>0</v>
      </c>
      <c r="AR136" s="43">
        <f t="shared" si="80"/>
        <v>0</v>
      </c>
      <c r="AS136" s="43">
        <f t="shared" si="81"/>
        <v>0</v>
      </c>
      <c r="AT136" s="35">
        <f t="shared" si="82"/>
        <v>0</v>
      </c>
      <c r="AU136" s="43">
        <f t="shared" si="83"/>
        <v>0</v>
      </c>
      <c r="AV136" s="277" t="s">
        <v>33</v>
      </c>
      <c r="AW136" s="278" t="s">
        <v>41</v>
      </c>
      <c r="AX136" s="278" t="s">
        <v>42</v>
      </c>
      <c r="AY136" s="278"/>
      <c r="AZ136" s="433" t="s">
        <v>33</v>
      </c>
      <c r="BA136" s="217" t="s">
        <v>46</v>
      </c>
      <c r="BB136" s="467"/>
      <c r="BC136" s="468"/>
      <c r="BD136" s="176"/>
      <c r="BE136" s="229" t="str">
        <f t="shared" si="85"/>
        <v>▼選択</v>
      </c>
      <c r="BF136" s="230" t="s">
        <v>16</v>
      </c>
      <c r="BG136" s="229" t="s">
        <v>31</v>
      </c>
      <c r="BH136" s="177" t="s">
        <v>6</v>
      </c>
      <c r="BI136" s="177" t="s">
        <v>7</v>
      </c>
      <c r="BJ136" s="229" t="s">
        <v>32</v>
      </c>
      <c r="BK136" s="229"/>
      <c r="BL136" s="181" t="s">
        <v>33</v>
      </c>
      <c r="BM136" s="1032" t="s">
        <v>1097</v>
      </c>
      <c r="BN136" s="172"/>
      <c r="BO136" s="172"/>
      <c r="BP136" s="172"/>
      <c r="BQ136" s="172"/>
      <c r="BR136" s="172"/>
      <c r="BS136" s="172"/>
      <c r="BT136" s="172"/>
      <c r="BU136" s="172"/>
      <c r="BV136" s="182"/>
      <c r="BW136" s="182"/>
      <c r="BX136" s="438"/>
      <c r="BY136" s="75"/>
      <c r="BZ136" s="309" t="s">
        <v>1097</v>
      </c>
      <c r="CA136" s="218" t="s">
        <v>1061</v>
      </c>
      <c r="CB136" s="219" t="s">
        <v>1095</v>
      </c>
      <c r="CC136" s="55" t="s">
        <v>2279</v>
      </c>
      <c r="CD136" s="201" t="s">
        <v>1096</v>
      </c>
    </row>
    <row r="137" spans="1:82" ht="55.15" customHeight="1">
      <c r="A137" s="3" t="str">
        <f t="shared" si="84"/>
        <v/>
      </c>
      <c r="B137" s="5" t="s">
        <v>2881</v>
      </c>
      <c r="C137" s="3" t="str">
        <f t="shared" si="42"/>
        <v>Ⅰ.顧客対応 (1)　お客さまニーズに合致した提案の実施に向けた募集に関する態勢整備</v>
      </c>
      <c r="D137" s="3" t="str">
        <f t="shared" si="43"/>
        <v>⑤特定保険契約募集に関するルール</v>
      </c>
      <c r="E137" s="3" t="str">
        <f t="shared" si="47"/>
        <v>基本 28</v>
      </c>
      <c r="F137" s="3" t="str">
        <f t="shared" si="48"/>
        <v>28 
28-3-6</v>
      </c>
      <c r="G137" s="11" t="str">
        <f t="shared" si="49"/>
        <v xml:space="preserve">
＿ 
＿＿ 加入目的</v>
      </c>
      <c r="H137" s="21" t="str">
        <f t="shared" si="44"/>
        <v>2023: 0
2024: ▼選択</v>
      </c>
      <c r="I137" s="21" t="str">
        <f t="shared" si="45"/>
        <v xml:space="preserve">2023: 0
2024: </v>
      </c>
      <c r="J137" s="21" t="str">
        <f t="shared" si="46"/>
        <v xml:space="preserve">2023: 0
2024: </v>
      </c>
      <c r="K137" s="21" t="str">
        <f t="shared" si="50"/>
        <v>▼選択</v>
      </c>
      <c r="L137" s="21" t="str">
        <f t="shared" si="51"/>
        <v>以下について、詳細説明欄の記載及び証跡資料により確認できた
・特定保険契約に係る適合性確認事項として「加入目的」を定めていることは、「○○資料」P○に記載
・「○○資料」はイントラネットに掲載され、全従業員が閲覧可能である</v>
      </c>
      <c r="M137" s="464" t="str">
        <f t="shared" si="52"/>
        <v xml:space="preserve">
</v>
      </c>
      <c r="N137" s="3"/>
      <c r="O137" s="19" t="s">
        <v>2280</v>
      </c>
      <c r="P137" s="19" t="s">
        <v>2729</v>
      </c>
      <c r="Q137" s="19" t="s">
        <v>302</v>
      </c>
      <c r="R137" s="19"/>
      <c r="S137" s="19"/>
      <c r="T137" s="159"/>
      <c r="U137" s="160"/>
      <c r="V137" s="19"/>
      <c r="W137" s="161"/>
      <c r="X137" s="19"/>
      <c r="Y137" s="19"/>
      <c r="Z137" s="20"/>
      <c r="AA137" s="202" t="s">
        <v>34</v>
      </c>
      <c r="AB137" s="1050"/>
      <c r="AC137" s="202" t="s">
        <v>1998</v>
      </c>
      <c r="AD137" s="1053"/>
      <c r="AE137" s="202" t="s">
        <v>302</v>
      </c>
      <c r="AF137" s="1157"/>
      <c r="AG137" s="203" t="s">
        <v>36</v>
      </c>
      <c r="AH137" s="1096"/>
      <c r="AI137" s="204">
        <v>28</v>
      </c>
      <c r="AJ137" s="205" t="s">
        <v>329</v>
      </c>
      <c r="AK137" s="240"/>
      <c r="AL137" s="212"/>
      <c r="AM137" s="267" t="s">
        <v>330</v>
      </c>
      <c r="AN137" s="27">
        <f t="shared" si="76"/>
        <v>0</v>
      </c>
      <c r="AO137" s="27">
        <f t="shared" si="77"/>
        <v>0</v>
      </c>
      <c r="AP137" s="191">
        <f t="shared" si="78"/>
        <v>0</v>
      </c>
      <c r="AQ137" s="35">
        <f t="shared" si="79"/>
        <v>0</v>
      </c>
      <c r="AR137" s="43">
        <f t="shared" si="80"/>
        <v>0</v>
      </c>
      <c r="AS137" s="43">
        <f t="shared" si="81"/>
        <v>0</v>
      </c>
      <c r="AT137" s="35">
        <f t="shared" si="82"/>
        <v>0</v>
      </c>
      <c r="AU137" s="43">
        <f t="shared" si="83"/>
        <v>0</v>
      </c>
      <c r="AV137" s="277" t="s">
        <v>33</v>
      </c>
      <c r="AW137" s="278" t="s">
        <v>41</v>
      </c>
      <c r="AX137" s="278" t="s">
        <v>42</v>
      </c>
      <c r="AY137" s="278"/>
      <c r="AZ137" s="433" t="s">
        <v>33</v>
      </c>
      <c r="BA137" s="217" t="s">
        <v>46</v>
      </c>
      <c r="BB137" s="467"/>
      <c r="BC137" s="468"/>
      <c r="BD137" s="176"/>
      <c r="BE137" s="229" t="str">
        <f t="shared" si="85"/>
        <v>▼選択</v>
      </c>
      <c r="BF137" s="230" t="s">
        <v>16</v>
      </c>
      <c r="BG137" s="229" t="s">
        <v>31</v>
      </c>
      <c r="BH137" s="177" t="s">
        <v>6</v>
      </c>
      <c r="BI137" s="177" t="s">
        <v>7</v>
      </c>
      <c r="BJ137" s="229" t="s">
        <v>32</v>
      </c>
      <c r="BK137" s="229"/>
      <c r="BL137" s="181" t="s">
        <v>33</v>
      </c>
      <c r="BM137" s="1032" t="s">
        <v>1100</v>
      </c>
      <c r="BN137" s="172"/>
      <c r="BO137" s="172"/>
      <c r="BP137" s="172"/>
      <c r="BQ137" s="172"/>
      <c r="BR137" s="172"/>
      <c r="BS137" s="172"/>
      <c r="BT137" s="172"/>
      <c r="BU137" s="172"/>
      <c r="BV137" s="182"/>
      <c r="BW137" s="182"/>
      <c r="BX137" s="438"/>
      <c r="BY137" s="75"/>
      <c r="BZ137" s="309" t="s">
        <v>1100</v>
      </c>
      <c r="CA137" s="218" t="s">
        <v>1061</v>
      </c>
      <c r="CB137" s="219" t="s">
        <v>1098</v>
      </c>
      <c r="CC137" s="55" t="s">
        <v>2280</v>
      </c>
      <c r="CD137" s="201" t="s">
        <v>1099</v>
      </c>
    </row>
    <row r="138" spans="1:82" ht="94.5">
      <c r="A138" s="3" t="str">
        <f t="shared" si="84"/>
        <v/>
      </c>
      <c r="B138" s="5" t="s">
        <v>2882</v>
      </c>
      <c r="C138" s="3" t="str">
        <f t="shared" si="42"/>
        <v>Ⅰ.顧客対応 (1)　お客さまニーズに合致した提案の実施に向けた募集に関する態勢整備</v>
      </c>
      <c r="D138" s="3" t="str">
        <f t="shared" si="43"/>
        <v>⑤特定保険契約募集に関するルール</v>
      </c>
      <c r="E138" s="3" t="str">
        <f t="shared" si="47"/>
        <v>基本 28</v>
      </c>
      <c r="F138" s="3" t="str">
        <f t="shared" si="48"/>
        <v>28 
28-4</v>
      </c>
      <c r="G138" s="11" t="str">
        <f t="shared" si="49"/>
        <v xml:space="preserve">
＿ 特に「高齢のお客さま」に関して、「理解能力や判断能力」、「投資経験」、「投資性資産の保有割合」等の観点を踏まえた、一般的な適合性確認の基準に比してより一層厳格な適合性確認の基準（適合性を判断する上で、不適当と認められる場合には当該勧誘を中止する旨を含む）
＿＿ </v>
      </c>
      <c r="H138" s="21" t="str">
        <f t="shared" si="44"/>
        <v>2023: 0
2024: ▼選択</v>
      </c>
      <c r="I138" s="21" t="str">
        <f t="shared" si="45"/>
        <v xml:space="preserve">2023: 0
2024: </v>
      </c>
      <c r="J138" s="21" t="str">
        <f t="shared" si="46"/>
        <v xml:space="preserve">2023: 0
2024: </v>
      </c>
      <c r="K138" s="21" t="str">
        <f t="shared" si="50"/>
        <v>▼選択</v>
      </c>
      <c r="L138" s="21" t="str">
        <f t="shared" si="51"/>
        <v>以下について、詳細説明欄の記載及び証跡資料により確認できた
・高齢のお客さまに市場リスクを有する特定保険契約を販売する際には、「理解能力や判断能力」、「投資経験」、「投資性資産の保有割合」を十分に留意した基準の設定は、「○○資料」P○に記載
・「○○資料」はイントラネットに掲載され、全従業員が閲覧可能である</v>
      </c>
      <c r="M138" s="464" t="str">
        <f t="shared" si="52"/>
        <v xml:space="preserve">
</v>
      </c>
      <c r="N138" s="3"/>
      <c r="O138" s="19" t="s">
        <v>2281</v>
      </c>
      <c r="P138" s="19" t="s">
        <v>2729</v>
      </c>
      <c r="Q138" s="19" t="s">
        <v>302</v>
      </c>
      <c r="R138" s="19"/>
      <c r="S138" s="19"/>
      <c r="T138" s="159"/>
      <c r="U138" s="160"/>
      <c r="V138" s="19"/>
      <c r="W138" s="161"/>
      <c r="X138" s="19"/>
      <c r="Y138" s="19"/>
      <c r="Z138" s="20"/>
      <c r="AA138" s="202" t="s">
        <v>34</v>
      </c>
      <c r="AB138" s="1050"/>
      <c r="AC138" s="202" t="s">
        <v>1998</v>
      </c>
      <c r="AD138" s="1053"/>
      <c r="AE138" s="202" t="s">
        <v>302</v>
      </c>
      <c r="AF138" s="1157"/>
      <c r="AG138" s="203" t="s">
        <v>36</v>
      </c>
      <c r="AH138" s="1096"/>
      <c r="AI138" s="204">
        <v>28</v>
      </c>
      <c r="AJ138" s="205" t="s">
        <v>331</v>
      </c>
      <c r="AK138" s="240"/>
      <c r="AL138" s="1044" t="s">
        <v>332</v>
      </c>
      <c r="AM138" s="1045"/>
      <c r="AN138" s="27">
        <f t="shared" si="76"/>
        <v>0</v>
      </c>
      <c r="AO138" s="27">
        <f t="shared" si="77"/>
        <v>0</v>
      </c>
      <c r="AP138" s="191">
        <f t="shared" si="78"/>
        <v>0</v>
      </c>
      <c r="AQ138" s="35">
        <f t="shared" si="79"/>
        <v>0</v>
      </c>
      <c r="AR138" s="43">
        <f t="shared" si="80"/>
        <v>0</v>
      </c>
      <c r="AS138" s="43">
        <f t="shared" si="81"/>
        <v>0</v>
      </c>
      <c r="AT138" s="35">
        <f t="shared" si="82"/>
        <v>0</v>
      </c>
      <c r="AU138" s="43">
        <f t="shared" si="83"/>
        <v>0</v>
      </c>
      <c r="AV138" s="235" t="s">
        <v>33</v>
      </c>
      <c r="AW138" s="236" t="s">
        <v>41</v>
      </c>
      <c r="AX138" s="236" t="s">
        <v>42</v>
      </c>
      <c r="AY138" s="278"/>
      <c r="AZ138" s="433" t="s">
        <v>33</v>
      </c>
      <c r="BA138" s="227" t="s">
        <v>46</v>
      </c>
      <c r="BB138" s="467"/>
      <c r="BC138" s="468"/>
      <c r="BD138" s="182"/>
      <c r="BE138" s="182" t="str">
        <f t="shared" si="85"/>
        <v>▼選択</v>
      </c>
      <c r="BF138" s="230" t="s">
        <v>16</v>
      </c>
      <c r="BG138" s="182" t="s">
        <v>31</v>
      </c>
      <c r="BH138" s="177" t="s">
        <v>6</v>
      </c>
      <c r="BI138" s="177" t="s">
        <v>7</v>
      </c>
      <c r="BJ138" s="182" t="s">
        <v>32</v>
      </c>
      <c r="BK138" s="229"/>
      <c r="BL138" s="181" t="s">
        <v>33</v>
      </c>
      <c r="BM138" s="1032" t="s">
        <v>1103</v>
      </c>
      <c r="BN138" s="172"/>
      <c r="BO138" s="172"/>
      <c r="BP138" s="172"/>
      <c r="BQ138" s="172"/>
      <c r="BR138" s="172"/>
      <c r="BS138" s="172"/>
      <c r="BT138" s="172"/>
      <c r="BU138" s="172"/>
      <c r="BV138" s="182"/>
      <c r="BW138" s="182"/>
      <c r="BX138" s="438"/>
      <c r="BY138" s="75"/>
      <c r="BZ138" s="309" t="s">
        <v>1103</v>
      </c>
      <c r="CA138" s="218" t="s">
        <v>1061</v>
      </c>
      <c r="CB138" s="219" t="s">
        <v>1101</v>
      </c>
      <c r="CC138" s="55" t="s">
        <v>2281</v>
      </c>
      <c r="CD138" s="201" t="s">
        <v>1102</v>
      </c>
    </row>
    <row r="139" spans="1:82" ht="78.75">
      <c r="A139" s="3" t="str">
        <f t="shared" si="84"/>
        <v/>
      </c>
      <c r="B139" s="5" t="s">
        <v>2883</v>
      </c>
      <c r="C139" s="3" t="str">
        <f t="shared" si="42"/>
        <v>Ⅰ.顧客対応 (1)　お客さまニーズに合致した提案の実施に向けた募集に関する態勢整備</v>
      </c>
      <c r="D139" s="3" t="str">
        <f t="shared" si="43"/>
        <v>⑤特定保険契約募集に関するルール</v>
      </c>
      <c r="E139" s="3" t="str">
        <f t="shared" si="47"/>
        <v>基本 28</v>
      </c>
      <c r="F139" s="3" t="str">
        <f t="shared" si="48"/>
        <v>28 
28-5</v>
      </c>
      <c r="G139" s="11" t="str">
        <f t="shared" si="49"/>
        <v xml:space="preserve">
＿ 収集したお客さまの情報、加入目的等に照らして不適当と認められる勧誘を行わないよう、適合性確認の基準や方法、当該基準に該当する場合の具体的な方策
＿＿ </v>
      </c>
      <c r="H139" s="21" t="str">
        <f t="shared" si="44"/>
        <v>2023: 0
2024: ▼選択</v>
      </c>
      <c r="I139" s="21" t="str">
        <f t="shared" si="45"/>
        <v xml:space="preserve">2023: 0
2024: </v>
      </c>
      <c r="J139" s="21" t="str">
        <f t="shared" si="46"/>
        <v xml:space="preserve">2023: 0
2024: </v>
      </c>
      <c r="K139" s="21" t="str">
        <f t="shared" si="50"/>
        <v>▼選択</v>
      </c>
      <c r="L139" s="21" t="str">
        <f t="shared" si="51"/>
        <v>以下について、詳細説明欄の記載及び証跡資料により確認できた
・適合性確認の基準や方法、当該基準に該当する場合の具体的な方策や基準は、「○○資料」P○に記載
・「○○資料」はイントラネットに掲載され、全従業員が閲覧可能である</v>
      </c>
      <c r="M139" s="464" t="str">
        <f t="shared" si="52"/>
        <v xml:space="preserve">
</v>
      </c>
      <c r="N139" s="3"/>
      <c r="O139" s="19" t="s">
        <v>2282</v>
      </c>
      <c r="P139" s="19" t="s">
        <v>2729</v>
      </c>
      <c r="Q139" s="19" t="s">
        <v>302</v>
      </c>
      <c r="R139" s="19"/>
      <c r="S139" s="19"/>
      <c r="T139" s="159"/>
      <c r="U139" s="160"/>
      <c r="V139" s="19"/>
      <c r="W139" s="161"/>
      <c r="X139" s="19"/>
      <c r="Y139" s="19"/>
      <c r="Z139" s="20"/>
      <c r="AA139" s="202" t="s">
        <v>34</v>
      </c>
      <c r="AB139" s="1050"/>
      <c r="AC139" s="202" t="s">
        <v>1998</v>
      </c>
      <c r="AD139" s="1053"/>
      <c r="AE139" s="202" t="s">
        <v>302</v>
      </c>
      <c r="AF139" s="1157"/>
      <c r="AG139" s="203" t="s">
        <v>36</v>
      </c>
      <c r="AH139" s="1096"/>
      <c r="AI139" s="244">
        <v>28</v>
      </c>
      <c r="AJ139" s="230" t="s">
        <v>333</v>
      </c>
      <c r="AK139" s="240"/>
      <c r="AL139" s="1044" t="s">
        <v>334</v>
      </c>
      <c r="AM139" s="1045"/>
      <c r="AN139" s="27">
        <f t="shared" si="76"/>
        <v>0</v>
      </c>
      <c r="AO139" s="27">
        <f t="shared" si="77"/>
        <v>0</v>
      </c>
      <c r="AP139" s="191">
        <f t="shared" si="78"/>
        <v>0</v>
      </c>
      <c r="AQ139" s="35">
        <f t="shared" si="79"/>
        <v>0</v>
      </c>
      <c r="AR139" s="43">
        <f t="shared" si="80"/>
        <v>0</v>
      </c>
      <c r="AS139" s="43">
        <f t="shared" si="81"/>
        <v>0</v>
      </c>
      <c r="AT139" s="35">
        <f t="shared" si="82"/>
        <v>0</v>
      </c>
      <c r="AU139" s="43">
        <f t="shared" si="83"/>
        <v>0</v>
      </c>
      <c r="AV139" s="235" t="s">
        <v>33</v>
      </c>
      <c r="AW139" s="236" t="s">
        <v>41</v>
      </c>
      <c r="AX139" s="236" t="s">
        <v>42</v>
      </c>
      <c r="AY139" s="278"/>
      <c r="AZ139" s="434" t="s">
        <v>33</v>
      </c>
      <c r="BA139" s="227" t="s">
        <v>46</v>
      </c>
      <c r="BB139" s="467"/>
      <c r="BC139" s="468"/>
      <c r="BD139" s="182"/>
      <c r="BE139" s="182" t="str">
        <f t="shared" si="85"/>
        <v>▼選択</v>
      </c>
      <c r="BF139" s="230" t="s">
        <v>16</v>
      </c>
      <c r="BG139" s="182" t="s">
        <v>31</v>
      </c>
      <c r="BH139" s="177" t="s">
        <v>6</v>
      </c>
      <c r="BI139" s="177" t="s">
        <v>7</v>
      </c>
      <c r="BJ139" s="182" t="s">
        <v>32</v>
      </c>
      <c r="BK139" s="229"/>
      <c r="BL139" s="181" t="s">
        <v>33</v>
      </c>
      <c r="BM139" s="1032" t="s">
        <v>1106</v>
      </c>
      <c r="BN139" s="172"/>
      <c r="BO139" s="172"/>
      <c r="BP139" s="172"/>
      <c r="BQ139" s="172"/>
      <c r="BR139" s="172"/>
      <c r="BS139" s="172"/>
      <c r="BT139" s="172"/>
      <c r="BU139" s="172"/>
      <c r="BV139" s="182"/>
      <c r="BW139" s="182"/>
      <c r="BX139" s="438"/>
      <c r="BY139" s="75"/>
      <c r="BZ139" s="309" t="s">
        <v>1106</v>
      </c>
      <c r="CA139" s="218" t="s">
        <v>1061</v>
      </c>
      <c r="CB139" s="219" t="s">
        <v>1104</v>
      </c>
      <c r="CC139" s="55" t="s">
        <v>2282</v>
      </c>
      <c r="CD139" s="201" t="s">
        <v>1105</v>
      </c>
    </row>
    <row r="140" spans="1:82" ht="99.75">
      <c r="A140" s="3" t="str">
        <f t="shared" si="84"/>
        <v/>
      </c>
      <c r="B140" s="5" t="s">
        <v>2884</v>
      </c>
      <c r="C140" s="3" t="str">
        <f t="shared" ref="C140:C203" si="86">CONCATENATE(AA140," ",AC140)</f>
        <v>Ⅰ.顧客対応 (1)　お客さまニーズに合致した提案の実施に向けた募集に関する態勢整備</v>
      </c>
      <c r="D140" s="3" t="str">
        <f t="shared" ref="D140:D203" si="87">AE140</f>
        <v>⑤特定保険契約募集に関するルール</v>
      </c>
      <c r="E140" s="3" t="str">
        <f t="shared" ref="E140:E204" si="88">CONCATENATE(AG140," ",AI140)</f>
        <v>基本 29</v>
      </c>
      <c r="F140" s="3" t="str">
        <f t="shared" ref="F140:F204" si="89">CONCATENATE(AI140," ",CHAR(10),AJ140)</f>
        <v xml:space="preserve">29 
</v>
      </c>
      <c r="G140" s="11" t="str">
        <f t="shared" ref="G140:G204" si="90">CONCATENATE(AK140,CHAR(10),"＿ ",AL140,CHAR(10),"＿＿ ",AM140)</f>
        <v xml:space="preserve">
＿ 適合性確認について、実施状況を全件記録する態勢（ヒアリングシート等による、属性情報・資産収入等の財産状況・過去の金融商品の取引購入経験・保険料原資が金融商品となる場合の当該金融商品・加入目的等の情報の管理等）を整備している
※特定保険契約を扱っていない場合はNo.28で「対象外」を選択
＿＿ </v>
      </c>
      <c r="H140" s="21" t="str">
        <f t="shared" ref="H140:H203" si="91">CONCATENATE("2023: ",AQ140,CHAR(10),"2024: ",AZ140)</f>
        <v>2023: 0
2024: ▼選択</v>
      </c>
      <c r="I140" s="21" t="str">
        <f t="shared" ref="I140:I202" si="92">CONCATENATE("2023: ",AR140,CHAR(10),CHAR(10),"2024: ",BB140)</f>
        <v xml:space="preserve">2023: 0
2024: </v>
      </c>
      <c r="J140" s="21" t="str">
        <f t="shared" ref="J140:J203" si="93">CONCATENATE("2023: ",AS140,CHAR(10),CHAR(10),"2024: ",BC140)</f>
        <v xml:space="preserve">2023: 0
2024: </v>
      </c>
      <c r="K140" s="21" t="str">
        <f t="shared" ref="K140:K204" si="94">IF(BL140=0," ― ",BL140)</f>
        <v>▼選択</v>
      </c>
      <c r="L140" s="21" t="str">
        <f t="shared" ref="L140:L204" si="95">IF(BL140=0," ― ",BM140)</f>
        <v>以下について、詳細説明欄の記載及び証跡資料「○○資料」P○により確認できた
・適合性確認（設問No.28にて定めた事項）について、実施状況を全件記録していること</v>
      </c>
      <c r="M140" s="464" t="str">
        <f t="shared" ref="M140:M204" si="96">CONCATENATE(BV140,CHAR(10),BW140)</f>
        <v xml:space="preserve">
</v>
      </c>
      <c r="N140" s="3"/>
      <c r="O140" s="19" t="s">
        <v>2285</v>
      </c>
      <c r="P140" s="19" t="s">
        <v>2729</v>
      </c>
      <c r="Q140" s="19" t="s">
        <v>302</v>
      </c>
      <c r="R140" s="19"/>
      <c r="S140" s="19"/>
      <c r="T140" s="159"/>
      <c r="U140" s="160"/>
      <c r="V140" s="19"/>
      <c r="W140" s="161"/>
      <c r="X140" s="19"/>
      <c r="Y140" s="19"/>
      <c r="Z140" s="20"/>
      <c r="AA140" s="202" t="s">
        <v>34</v>
      </c>
      <c r="AB140" s="1050"/>
      <c r="AC140" s="202" t="s">
        <v>1998</v>
      </c>
      <c r="AD140" s="1053"/>
      <c r="AE140" s="202" t="s">
        <v>302</v>
      </c>
      <c r="AF140" s="1157"/>
      <c r="AG140" s="203" t="s">
        <v>36</v>
      </c>
      <c r="AH140" s="1096"/>
      <c r="AI140" s="283">
        <v>29</v>
      </c>
      <c r="AJ140" s="284" t="s">
        <v>26</v>
      </c>
      <c r="AK140" s="240"/>
      <c r="AL140" s="1162" t="s">
        <v>3519</v>
      </c>
      <c r="AM140" s="1163"/>
      <c r="AN140" s="27">
        <f t="shared" si="76"/>
        <v>0</v>
      </c>
      <c r="AO140" s="27">
        <f t="shared" si="77"/>
        <v>0</v>
      </c>
      <c r="AP140" s="191">
        <f t="shared" si="78"/>
        <v>0</v>
      </c>
      <c r="AQ140" s="35">
        <f t="shared" si="79"/>
        <v>0</v>
      </c>
      <c r="AR140" s="43">
        <f t="shared" si="80"/>
        <v>0</v>
      </c>
      <c r="AS140" s="43">
        <f t="shared" si="81"/>
        <v>0</v>
      </c>
      <c r="AT140" s="35">
        <f t="shared" si="82"/>
        <v>0</v>
      </c>
      <c r="AU140" s="43">
        <f t="shared" si="83"/>
        <v>0</v>
      </c>
      <c r="AV140" s="235" t="s">
        <v>33</v>
      </c>
      <c r="AW140" s="236" t="s">
        <v>41</v>
      </c>
      <c r="AX140" s="236" t="s">
        <v>42</v>
      </c>
      <c r="AY140" s="294"/>
      <c r="AZ140" s="433" t="s">
        <v>33</v>
      </c>
      <c r="BA140" s="295" t="s">
        <v>337</v>
      </c>
      <c r="BB140" s="467"/>
      <c r="BC140" s="468"/>
      <c r="BD140" s="248" t="str">
        <f t="shared" ref="BD140:BD141" si="97">BL140</f>
        <v>▼選択</v>
      </c>
      <c r="BE140" s="182" t="s">
        <v>33</v>
      </c>
      <c r="BF140" s="234" t="s">
        <v>16</v>
      </c>
      <c r="BG140" s="182" t="s">
        <v>31</v>
      </c>
      <c r="BH140" s="177" t="s">
        <v>6</v>
      </c>
      <c r="BI140" s="177" t="s">
        <v>7</v>
      </c>
      <c r="BJ140" s="182" t="s">
        <v>32</v>
      </c>
      <c r="BK140" s="182" t="s">
        <v>897</v>
      </c>
      <c r="BL140" s="181" t="s">
        <v>33</v>
      </c>
      <c r="BM140" s="1032" t="s">
        <v>2026</v>
      </c>
      <c r="BN140" s="172"/>
      <c r="BO140" s="172"/>
      <c r="BP140" s="172"/>
      <c r="BQ140" s="172"/>
      <c r="BR140" s="172"/>
      <c r="BS140" s="172"/>
      <c r="BT140" s="172"/>
      <c r="BU140" s="172"/>
      <c r="BV140" s="182"/>
      <c r="BW140" s="182"/>
      <c r="BX140" s="438"/>
      <c r="BY140" s="75"/>
      <c r="BZ140" s="309" t="s">
        <v>2026</v>
      </c>
      <c r="CA140" s="218" t="s">
        <v>1112</v>
      </c>
      <c r="CB140" s="219" t="s">
        <v>1113</v>
      </c>
      <c r="CC140" s="55" t="s">
        <v>2285</v>
      </c>
      <c r="CD140" s="201" t="s">
        <v>1114</v>
      </c>
    </row>
    <row r="141" spans="1:82" ht="78.75">
      <c r="A141" s="3" t="str">
        <f t="shared" si="84"/>
        <v/>
      </c>
      <c r="B141" s="5" t="s">
        <v>2885</v>
      </c>
      <c r="C141" s="3" t="str">
        <f t="shared" si="86"/>
        <v>Ⅰ.顧客対応 (1)　お客さまニーズに合致した提案の実施に向けた募集に関する態勢整備</v>
      </c>
      <c r="D141" s="3" t="str">
        <f t="shared" si="87"/>
        <v>⑤特定保険契約募集に関するルール</v>
      </c>
      <c r="E141" s="3" t="str">
        <f t="shared" si="88"/>
        <v>基本 30</v>
      </c>
      <c r="F141" s="3" t="str">
        <f t="shared" si="89"/>
        <v xml:space="preserve">30 
</v>
      </c>
      <c r="G141" s="11" t="str">
        <f t="shared" si="90"/>
        <v xml:space="preserve">
＿ 特定保険契約募集に関し、実施すべき事項（No.28～29の内容）を募集人に徹底（年１回以上の研修実施等）している
※特定保険契約を扱っていない場合はNo.28で「対象外」を選択
＿＿ </v>
      </c>
      <c r="H141" s="21" t="str">
        <f t="shared" si="91"/>
        <v>2023: 0
2024: ▼選択</v>
      </c>
      <c r="I141" s="21" t="str">
        <f t="shared" si="92"/>
        <v xml:space="preserve">2023: 0
2024: </v>
      </c>
      <c r="J141" s="21" t="str">
        <f t="shared" si="93"/>
        <v xml:space="preserve">2023: 0
2024: </v>
      </c>
      <c r="K141" s="21" t="str">
        <f t="shared" si="94"/>
        <v>▼選択</v>
      </c>
      <c r="L141" s="21" t="str">
        <f t="shared" si="95"/>
        <v>以下について、詳細説明欄の記載及び証跡資料により確認できた
・明らかに教育項目と教育内容が不足していないことは、「○○資料」および詳細説明欄に記載
・募集行為を行う従業員全員に対して教育を行っていることは、「○○資料」および詳細説明欄に記載</v>
      </c>
      <c r="M141" s="464" t="str">
        <f t="shared" si="96"/>
        <v xml:space="preserve">
</v>
      </c>
      <c r="N141" s="3"/>
      <c r="O141" s="19" t="s">
        <v>2286</v>
      </c>
      <c r="P141" s="19" t="s">
        <v>2729</v>
      </c>
      <c r="Q141" s="19" t="s">
        <v>302</v>
      </c>
      <c r="R141" s="19"/>
      <c r="S141" s="19"/>
      <c r="T141" s="159"/>
      <c r="U141" s="160"/>
      <c r="V141" s="19"/>
      <c r="W141" s="161"/>
      <c r="X141" s="19"/>
      <c r="Y141" s="19"/>
      <c r="Z141" s="20"/>
      <c r="AA141" s="202" t="s">
        <v>34</v>
      </c>
      <c r="AB141" s="1050"/>
      <c r="AC141" s="202" t="s">
        <v>1998</v>
      </c>
      <c r="AD141" s="1053"/>
      <c r="AE141" s="202" t="s">
        <v>302</v>
      </c>
      <c r="AF141" s="1157"/>
      <c r="AG141" s="203" t="s">
        <v>36</v>
      </c>
      <c r="AH141" s="1096"/>
      <c r="AI141" s="254">
        <v>30</v>
      </c>
      <c r="AJ141" s="252" t="s">
        <v>26</v>
      </c>
      <c r="AK141" s="240"/>
      <c r="AL141" s="1162" t="s">
        <v>3520</v>
      </c>
      <c r="AM141" s="1163"/>
      <c r="AN141" s="27">
        <f t="shared" si="76"/>
        <v>0</v>
      </c>
      <c r="AO141" s="27">
        <f t="shared" si="77"/>
        <v>0</v>
      </c>
      <c r="AP141" s="191">
        <f t="shared" si="78"/>
        <v>0</v>
      </c>
      <c r="AQ141" s="35">
        <f t="shared" si="79"/>
        <v>0</v>
      </c>
      <c r="AR141" s="43">
        <f t="shared" si="80"/>
        <v>0</v>
      </c>
      <c r="AS141" s="43">
        <f t="shared" si="81"/>
        <v>0</v>
      </c>
      <c r="AT141" s="35">
        <f t="shared" si="82"/>
        <v>0</v>
      </c>
      <c r="AU141" s="43">
        <f t="shared" si="83"/>
        <v>0</v>
      </c>
      <c r="AV141" s="246" t="s">
        <v>33</v>
      </c>
      <c r="AW141" s="247" t="s">
        <v>41</v>
      </c>
      <c r="AX141" s="247" t="s">
        <v>42</v>
      </c>
      <c r="AY141" s="294"/>
      <c r="AZ141" s="433" t="s">
        <v>33</v>
      </c>
      <c r="BA141" s="295" t="s">
        <v>336</v>
      </c>
      <c r="BB141" s="467"/>
      <c r="BC141" s="468"/>
      <c r="BD141" s="248" t="str">
        <f t="shared" si="97"/>
        <v>▼選択</v>
      </c>
      <c r="BE141" s="229" t="s">
        <v>33</v>
      </c>
      <c r="BF141" s="234" t="s">
        <v>16</v>
      </c>
      <c r="BG141" s="229" t="s">
        <v>31</v>
      </c>
      <c r="BH141" s="177" t="s">
        <v>6</v>
      </c>
      <c r="BI141" s="177" t="s">
        <v>7</v>
      </c>
      <c r="BJ141" s="229" t="s">
        <v>32</v>
      </c>
      <c r="BK141" s="182" t="s">
        <v>897</v>
      </c>
      <c r="BL141" s="181" t="s">
        <v>33</v>
      </c>
      <c r="BM141" s="1032" t="s">
        <v>1118</v>
      </c>
      <c r="BN141" s="172"/>
      <c r="BO141" s="172"/>
      <c r="BP141" s="172"/>
      <c r="BQ141" s="172"/>
      <c r="BR141" s="172"/>
      <c r="BS141" s="172"/>
      <c r="BT141" s="172"/>
      <c r="BU141" s="172"/>
      <c r="BV141" s="182"/>
      <c r="BW141" s="182"/>
      <c r="BX141" s="438"/>
      <c r="BY141" s="75"/>
      <c r="BZ141" s="309" t="s">
        <v>1118</v>
      </c>
      <c r="CA141" s="218" t="s">
        <v>1115</v>
      </c>
      <c r="CB141" s="237" t="s">
        <v>1116</v>
      </c>
      <c r="CC141" s="55" t="s">
        <v>2286</v>
      </c>
      <c r="CD141" s="201" t="s">
        <v>1117</v>
      </c>
    </row>
    <row r="142" spans="1:82" ht="57">
      <c r="A142" s="3" t="str">
        <f t="shared" si="84"/>
        <v/>
      </c>
      <c r="B142" s="5" t="s">
        <v>2886</v>
      </c>
      <c r="C142" s="3" t="str">
        <f>CONCATENATE(AA142," ",AC142)</f>
        <v>Ⅰ.顧客対応 (1)　お客さまニーズに合致した提案の実施に向けた募集に関する態勢整備</v>
      </c>
      <c r="D142" s="3" t="str">
        <f>AE142</f>
        <v>⑤特定保険契約募集に関するルール</v>
      </c>
      <c r="E142" s="3" t="str">
        <f>CONCATENATE(AG142," ",AI142)</f>
        <v>基本 31</v>
      </c>
      <c r="F142" s="3" t="str">
        <f>CONCATENATE(AI142," ",CHAR(10),AJ142)</f>
        <v>31 
見出し</v>
      </c>
      <c r="G142" s="11" t="str">
        <f>CONCATENATE(AK142,CHAR(10),"＿ ",AL142,CHAR(10),"＿＿ ",AM142)</f>
        <v xml:space="preserve">特定保険契約に係る広告等を行う代理店のみ対象
※特定保険契約に係る広告等を行っていない場合は「対象外」を選択
＿ 
＿＿ </v>
      </c>
      <c r="H142" s="21" t="str">
        <f>CONCATENATE("2023: ",AQ142,CHAR(10),"2024: ",AZ142)</f>
        <v>2023: 0
2024: ▼選択</v>
      </c>
      <c r="I142" s="21" t="str">
        <f t="shared" si="92"/>
        <v xml:space="preserve">2023: 0
2024: </v>
      </c>
      <c r="J142" s="21" t="str">
        <f t="shared" si="93"/>
        <v xml:space="preserve">2023: 0
2024: </v>
      </c>
      <c r="K142" s="21" t="str">
        <f>IF(BL142=0," ― ",BL142)</f>
        <v xml:space="preserve"> ― </v>
      </c>
      <c r="L142" s="21" t="str">
        <f>IF(BL142=0," ― ",BM142)</f>
        <v xml:space="preserve"> ― </v>
      </c>
      <c r="M142" s="464" t="str">
        <f>CONCATENATE(BV142,CHAR(10),BW142)</f>
        <v xml:space="preserve">
</v>
      </c>
      <c r="N142" s="3"/>
      <c r="O142" s="19" t="s">
        <v>2283</v>
      </c>
      <c r="P142" s="19" t="s">
        <v>2729</v>
      </c>
      <c r="Q142" s="19" t="s">
        <v>302</v>
      </c>
      <c r="R142" s="19"/>
      <c r="S142" s="19"/>
      <c r="T142" s="159"/>
      <c r="U142" s="160"/>
      <c r="V142" s="19"/>
      <c r="W142" s="161"/>
      <c r="X142" s="19"/>
      <c r="Y142" s="19"/>
      <c r="Z142" s="20"/>
      <c r="AA142" s="202" t="s">
        <v>34</v>
      </c>
      <c r="AB142" s="1050"/>
      <c r="AC142" s="202" t="s">
        <v>1998</v>
      </c>
      <c r="AD142" s="1053"/>
      <c r="AE142" s="202" t="s">
        <v>302</v>
      </c>
      <c r="AF142" s="1157"/>
      <c r="AG142" s="203" t="s">
        <v>36</v>
      </c>
      <c r="AH142" s="1096"/>
      <c r="AI142" s="291">
        <v>31</v>
      </c>
      <c r="AJ142" s="282" t="s">
        <v>2642</v>
      </c>
      <c r="AK142" s="1072" t="s">
        <v>3469</v>
      </c>
      <c r="AL142" s="1073"/>
      <c r="AM142" s="1074"/>
      <c r="AN142" s="29">
        <f t="shared" ref="AN142:AU143" si="98">R142</f>
        <v>0</v>
      </c>
      <c r="AO142" s="29">
        <f t="shared" si="98"/>
        <v>0</v>
      </c>
      <c r="AP142" s="239">
        <f t="shared" si="98"/>
        <v>0</v>
      </c>
      <c r="AQ142" s="37">
        <f t="shared" si="98"/>
        <v>0</v>
      </c>
      <c r="AR142" s="45">
        <f t="shared" si="98"/>
        <v>0</v>
      </c>
      <c r="AS142" s="45">
        <f t="shared" si="98"/>
        <v>0</v>
      </c>
      <c r="AT142" s="37">
        <f t="shared" si="98"/>
        <v>0</v>
      </c>
      <c r="AU142" s="45">
        <f t="shared" si="98"/>
        <v>0</v>
      </c>
      <c r="AV142" s="235" t="s">
        <v>33</v>
      </c>
      <c r="AW142" s="236" t="s">
        <v>91</v>
      </c>
      <c r="AX142" s="236" t="s">
        <v>9</v>
      </c>
      <c r="AY142" s="236"/>
      <c r="AZ142" s="435" t="s">
        <v>33</v>
      </c>
      <c r="BA142" s="194" t="s">
        <v>29</v>
      </c>
      <c r="BB142" s="466"/>
      <c r="BC142" s="466"/>
      <c r="BD142" s="210"/>
      <c r="BE142" s="210"/>
      <c r="BF142" s="210"/>
      <c r="BG142" s="210"/>
      <c r="BH142" s="210"/>
      <c r="BI142" s="209"/>
      <c r="BJ142" s="210"/>
      <c r="BK142" s="210"/>
      <c r="BL142" s="211"/>
      <c r="BM142" s="1033"/>
      <c r="BN142" s="195"/>
      <c r="BO142" s="195"/>
      <c r="BP142" s="195"/>
      <c r="BQ142" s="195"/>
      <c r="BR142" s="195"/>
      <c r="BS142" s="195"/>
      <c r="BT142" s="195"/>
      <c r="BU142" s="195"/>
      <c r="BV142" s="210"/>
      <c r="BW142" s="210"/>
      <c r="BX142" s="354"/>
      <c r="BY142" s="75"/>
      <c r="BZ142" s="195"/>
      <c r="CA142" s="218" t="s">
        <v>1107</v>
      </c>
      <c r="CB142" s="219" t="s">
        <v>1108</v>
      </c>
      <c r="CC142" s="55" t="s">
        <v>2283</v>
      </c>
      <c r="CD142" s="201" t="s">
        <v>1109</v>
      </c>
    </row>
    <row r="143" spans="1:82" ht="96.6" customHeight="1">
      <c r="A143" s="3" t="str">
        <f t="shared" si="84"/>
        <v/>
      </c>
      <c r="B143" s="5" t="s">
        <v>2887</v>
      </c>
      <c r="C143" s="3" t="str">
        <f>CONCATENATE(AA143," ",AC143)</f>
        <v>Ⅰ.顧客対応 (1)　お客さまニーズに合致した提案の実施に向けた募集に関する態勢整備</v>
      </c>
      <c r="D143" s="3" t="str">
        <f>AE143</f>
        <v>⑤特定保険契約募集に関するルール</v>
      </c>
      <c r="E143" s="3" t="str">
        <f>CONCATENATE(AG143," ",AI143)</f>
        <v>基本 31</v>
      </c>
      <c r="F143" s="3" t="str">
        <f>CONCATENATE(AI143," ",CHAR(10),AJ143)</f>
        <v xml:space="preserve">31 
</v>
      </c>
      <c r="G143" s="11" t="str">
        <f>CONCATENATE(AK143,CHAR(10),"＿ ",AL143,CHAR(10),"＿＿ ",AM143)</f>
        <v xml:space="preserve">
＿ 以下の事項について全て正確に表示できている
・広告等を行う者の名称
・手数料等に関する事項
・市場リスクに関する事項
・重要な事項についてお客さまの不利益となる事実
＿＿ </v>
      </c>
      <c r="H143" s="21" t="str">
        <f>CONCATENATE("2023: ",AQ143,CHAR(10),"2024: ",AZ143)</f>
        <v>2023: 0
2024: ▼選択</v>
      </c>
      <c r="I143" s="21" t="str">
        <f t="shared" si="92"/>
        <v xml:space="preserve">2023: 0
2024: </v>
      </c>
      <c r="J143" s="21" t="str">
        <f t="shared" si="93"/>
        <v xml:space="preserve">2023: 0
2024: </v>
      </c>
      <c r="K143" s="21" t="str">
        <f>IF(BL143=0," ― ",BL143)</f>
        <v>▼選択</v>
      </c>
      <c r="L143" s="21" t="str">
        <f>IF(BL143=0," ― ",BM143)</f>
        <v xml:space="preserve">以下について、詳細説明欄の記載及び証跡資料「○○資料」P○により確認できた
・設問に記載の４つの事項（※）について、広告現物に記載があること
　※　ア.広告等を行う者の名称
　　　 イ.手数料等に関する事項
　　　 ウ.市場リスクに関する事項
　　　 エ.重要な事項についてお客さまの不利益となる事実
</v>
      </c>
      <c r="M143" s="464" t="str">
        <f>CONCATENATE(BV143,CHAR(10),BW143)</f>
        <v xml:space="preserve">
</v>
      </c>
      <c r="N143" s="3"/>
      <c r="O143" s="19" t="s">
        <v>2284</v>
      </c>
      <c r="P143" s="19" t="s">
        <v>2729</v>
      </c>
      <c r="Q143" s="19" t="s">
        <v>302</v>
      </c>
      <c r="R143" s="19"/>
      <c r="S143" s="19"/>
      <c r="T143" s="159"/>
      <c r="U143" s="160"/>
      <c r="V143" s="19"/>
      <c r="W143" s="161"/>
      <c r="X143" s="19"/>
      <c r="Y143" s="19"/>
      <c r="Z143" s="20"/>
      <c r="AA143" s="202" t="s">
        <v>34</v>
      </c>
      <c r="AB143" s="1051"/>
      <c r="AC143" s="202" t="s">
        <v>1998</v>
      </c>
      <c r="AD143" s="1054"/>
      <c r="AE143" s="202" t="s">
        <v>302</v>
      </c>
      <c r="AF143" s="1158"/>
      <c r="AG143" s="203" t="s">
        <v>36</v>
      </c>
      <c r="AH143" s="1079"/>
      <c r="AI143" s="283">
        <v>31</v>
      </c>
      <c r="AJ143" s="284" t="s">
        <v>26</v>
      </c>
      <c r="AK143" s="240"/>
      <c r="AL143" s="1044" t="s">
        <v>335</v>
      </c>
      <c r="AM143" s="1045"/>
      <c r="AN143" s="27">
        <f t="shared" si="98"/>
        <v>0</v>
      </c>
      <c r="AO143" s="27">
        <f t="shared" si="98"/>
        <v>0</v>
      </c>
      <c r="AP143" s="191">
        <f t="shared" si="98"/>
        <v>0</v>
      </c>
      <c r="AQ143" s="35">
        <f t="shared" si="98"/>
        <v>0</v>
      </c>
      <c r="AR143" s="43">
        <f t="shared" si="98"/>
        <v>0</v>
      </c>
      <c r="AS143" s="43">
        <f t="shared" si="98"/>
        <v>0</v>
      </c>
      <c r="AT143" s="35">
        <f t="shared" si="98"/>
        <v>0</v>
      </c>
      <c r="AU143" s="43">
        <f t="shared" si="98"/>
        <v>0</v>
      </c>
      <c r="AV143" s="235" t="s">
        <v>33</v>
      </c>
      <c r="AW143" s="236" t="s">
        <v>41</v>
      </c>
      <c r="AX143" s="236" t="s">
        <v>42</v>
      </c>
      <c r="AY143" s="236"/>
      <c r="AZ143" s="433" t="s">
        <v>33</v>
      </c>
      <c r="BA143" s="227" t="s">
        <v>336</v>
      </c>
      <c r="BB143" s="467"/>
      <c r="BC143" s="468"/>
      <c r="BD143" s="248" t="str">
        <f>BL143</f>
        <v>▼選択</v>
      </c>
      <c r="BE143" s="182" t="s">
        <v>33</v>
      </c>
      <c r="BF143" s="234" t="s">
        <v>16</v>
      </c>
      <c r="BG143" s="182" t="s">
        <v>31</v>
      </c>
      <c r="BH143" s="177" t="s">
        <v>6</v>
      </c>
      <c r="BI143" s="177" t="s">
        <v>7</v>
      </c>
      <c r="BJ143" s="182" t="s">
        <v>32</v>
      </c>
      <c r="BK143" s="182" t="s">
        <v>897</v>
      </c>
      <c r="BL143" s="181" t="s">
        <v>33</v>
      </c>
      <c r="BM143" s="1032" t="s">
        <v>1111</v>
      </c>
      <c r="BN143" s="172"/>
      <c r="BO143" s="172"/>
      <c r="BP143" s="172"/>
      <c r="BQ143" s="172"/>
      <c r="BR143" s="172"/>
      <c r="BS143" s="172"/>
      <c r="BT143" s="172"/>
      <c r="BU143" s="172"/>
      <c r="BV143" s="182"/>
      <c r="BW143" s="182"/>
      <c r="BX143" s="438"/>
      <c r="BY143" s="75"/>
      <c r="BZ143" s="309" t="s">
        <v>1111</v>
      </c>
      <c r="CA143" s="218" t="s">
        <v>1107</v>
      </c>
      <c r="CB143" s="237" t="s">
        <v>1110</v>
      </c>
      <c r="CC143" s="55" t="s">
        <v>2284</v>
      </c>
      <c r="CD143" s="201" t="s">
        <v>1109</v>
      </c>
    </row>
    <row r="144" spans="1:82" ht="110.25">
      <c r="A144" s="3" t="str">
        <f t="shared" si="84"/>
        <v/>
      </c>
      <c r="B144" s="5" t="s">
        <v>2888</v>
      </c>
      <c r="C144" s="3" t="str">
        <f t="shared" si="86"/>
        <v>Ⅰ.顧客対応 (1)　お客さまニーズに合致した提案の実施に向けた募集に関する態勢整備</v>
      </c>
      <c r="D144" s="3" t="str">
        <f t="shared" si="87"/>
        <v>⑤特定保険契約募集に関するルール</v>
      </c>
      <c r="E144" s="3" t="str">
        <f t="shared" si="88"/>
        <v>応用 ⑤EX</v>
      </c>
      <c r="F144" s="3" t="str">
        <f t="shared" si="89"/>
        <v xml:space="preserve">⑤EX 
</v>
      </c>
      <c r="G144"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44" s="21" t="str">
        <f t="shared" si="91"/>
        <v>2023: 0
2024: ▼選択</v>
      </c>
      <c r="I144" s="21" t="str">
        <f t="shared" si="92"/>
        <v xml:space="preserve">2023: 0
2024: </v>
      </c>
      <c r="J144" s="21" t="str">
        <f t="shared" si="93"/>
        <v xml:space="preserve">2023: 0
2024: </v>
      </c>
      <c r="K144" s="21" t="str">
        <f t="shared" si="94"/>
        <v>▼選択</v>
      </c>
      <c r="L144" s="21" t="str">
        <f t="shared" si="95"/>
        <v>⑤特定保険契約募集に関するルール に関する貴社取組み［お客さまへアピールしたい取組み／募集人等従業者に好評な取組み］として認識しました。（［ ］内は判定時に不要文言を削除する）</v>
      </c>
      <c r="M144" s="464" t="str">
        <f t="shared" si="96"/>
        <v xml:space="preserve">
</v>
      </c>
      <c r="N144" s="3"/>
      <c r="O144" s="19" t="s">
        <v>2287</v>
      </c>
      <c r="P144" s="19" t="s">
        <v>2729</v>
      </c>
      <c r="Q144" s="19" t="s">
        <v>302</v>
      </c>
      <c r="R144" s="19"/>
      <c r="S144" s="19"/>
      <c r="T144" s="159"/>
      <c r="U144" s="160"/>
      <c r="V144" s="19"/>
      <c r="W144" s="161"/>
      <c r="X144" s="19"/>
      <c r="Y144" s="19"/>
      <c r="Z144" s="20"/>
      <c r="AA144" s="268" t="s">
        <v>1996</v>
      </c>
      <c r="AB144" s="269" t="s">
        <v>297</v>
      </c>
      <c r="AC144" s="268" t="s">
        <v>1998</v>
      </c>
      <c r="AD144" s="271" t="s">
        <v>22</v>
      </c>
      <c r="AE144" s="268" t="s">
        <v>1973</v>
      </c>
      <c r="AF144" s="271" t="s">
        <v>298</v>
      </c>
      <c r="AG144" s="273" t="s">
        <v>140</v>
      </c>
      <c r="AH144" s="274" t="s">
        <v>187</v>
      </c>
      <c r="AI144" s="258" t="s">
        <v>338</v>
      </c>
      <c r="AJ144" s="252"/>
      <c r="AK144" s="1069" t="s">
        <v>2017</v>
      </c>
      <c r="AL144" s="1042"/>
      <c r="AM144" s="1070"/>
      <c r="AN144" s="30">
        <f t="shared" si="76"/>
        <v>0</v>
      </c>
      <c r="AO144" s="30">
        <f t="shared" si="77"/>
        <v>0</v>
      </c>
      <c r="AP144" s="259">
        <f t="shared" si="78"/>
        <v>0</v>
      </c>
      <c r="AQ144" s="35">
        <f t="shared" si="79"/>
        <v>0</v>
      </c>
      <c r="AR144" s="43">
        <f t="shared" si="80"/>
        <v>0</v>
      </c>
      <c r="AS144" s="43">
        <f t="shared" si="81"/>
        <v>0</v>
      </c>
      <c r="AT144" s="35">
        <f t="shared" si="82"/>
        <v>0</v>
      </c>
      <c r="AU144" s="43">
        <f t="shared" si="83"/>
        <v>0</v>
      </c>
      <c r="AV144" s="246" t="s">
        <v>33</v>
      </c>
      <c r="AW144" s="247" t="s">
        <v>41</v>
      </c>
      <c r="AX144" s="452" t="s">
        <v>877</v>
      </c>
      <c r="AY144" s="247"/>
      <c r="AZ144" s="433" t="s">
        <v>33</v>
      </c>
      <c r="BA144" s="260" t="s">
        <v>147</v>
      </c>
      <c r="BB144" s="467"/>
      <c r="BC144" s="468"/>
      <c r="BD144" s="182"/>
      <c r="BE144" s="182" t="str">
        <f>IF(AND(AL144=AV144,AV144="○",AZ144="1.はい"),"○","▼選択")</f>
        <v>▼選択</v>
      </c>
      <c r="BF144" s="234" t="s">
        <v>16</v>
      </c>
      <c r="BG144" s="182" t="s">
        <v>31</v>
      </c>
      <c r="BH144" s="177" t="s">
        <v>6</v>
      </c>
      <c r="BI144" s="177" t="s">
        <v>7</v>
      </c>
      <c r="BJ144" s="182" t="s">
        <v>32</v>
      </c>
      <c r="BK144" s="182"/>
      <c r="BL144" s="181" t="s">
        <v>33</v>
      </c>
      <c r="BM144" s="1032" t="s">
        <v>2027</v>
      </c>
      <c r="BN144" s="172"/>
      <c r="BO144" s="172"/>
      <c r="BP144" s="172"/>
      <c r="BQ144" s="172"/>
      <c r="BR144" s="172"/>
      <c r="BS144" s="172"/>
      <c r="BT144" s="172"/>
      <c r="BU144" s="172"/>
      <c r="BV144" s="182"/>
      <c r="BW144" s="182"/>
      <c r="BX144" s="438"/>
      <c r="BY144" s="75"/>
      <c r="BZ144" s="309" t="s">
        <v>2027</v>
      </c>
      <c r="CA144" s="183" t="s">
        <v>1119</v>
      </c>
      <c r="CB144" s="237" t="s">
        <v>1120</v>
      </c>
      <c r="CC144" s="55" t="s">
        <v>2287</v>
      </c>
      <c r="CD144" s="201" t="s">
        <v>1121</v>
      </c>
    </row>
    <row r="145" spans="1:82" ht="42.75">
      <c r="A145" s="3" t="str">
        <f t="shared" si="84"/>
        <v/>
      </c>
      <c r="B145" s="5" t="s">
        <v>2889</v>
      </c>
      <c r="C145" s="3" t="str">
        <f t="shared" si="86"/>
        <v>Ⅰ.顧客対応 (1)　お客さまニーズに合致した提案の実施に向けた募集に関する態勢整備</v>
      </c>
      <c r="D145" s="3" t="str">
        <f t="shared" si="87"/>
        <v>⑥高齢者募集ルール</v>
      </c>
      <c r="E145" s="3" t="str">
        <f t="shared" si="88"/>
        <v>基本 32</v>
      </c>
      <c r="F145" s="3" t="str">
        <f t="shared" si="89"/>
        <v>32 
見出し</v>
      </c>
      <c r="G145" s="11" t="str">
        <f t="shared" si="90"/>
        <v xml:space="preserve">以下の事項が明文化され従業員がいつでも閲覧可能な状態になっている
＿ 
＿＿ </v>
      </c>
      <c r="H145" s="21" t="str">
        <f t="shared" si="91"/>
        <v>2023: 0
2024: －</v>
      </c>
      <c r="I145" s="21" t="str">
        <f t="shared" si="92"/>
        <v xml:space="preserve">2023: 0
2024: </v>
      </c>
      <c r="J145" s="21" t="str">
        <f t="shared" si="93"/>
        <v xml:space="preserve">2023: 0
2024: </v>
      </c>
      <c r="K145" s="21" t="str">
        <f t="shared" si="94"/>
        <v xml:space="preserve"> ― </v>
      </c>
      <c r="L145" s="21" t="str">
        <f t="shared" si="95"/>
        <v xml:space="preserve"> ― </v>
      </c>
      <c r="M145" s="464" t="str">
        <f t="shared" si="96"/>
        <v xml:space="preserve">
</v>
      </c>
      <c r="N145" s="3"/>
      <c r="O145" s="19" t="s">
        <v>2288</v>
      </c>
      <c r="P145" s="19" t="s">
        <v>2729</v>
      </c>
      <c r="Q145" s="19" t="s">
        <v>340</v>
      </c>
      <c r="R145" s="19"/>
      <c r="S145" s="19"/>
      <c r="T145" s="159"/>
      <c r="U145" s="160"/>
      <c r="V145" s="19"/>
      <c r="W145" s="161"/>
      <c r="X145" s="19"/>
      <c r="Y145" s="19"/>
      <c r="Z145" s="20"/>
      <c r="AA145" s="186" t="s">
        <v>1996</v>
      </c>
      <c r="AB145" s="1049" t="s">
        <v>297</v>
      </c>
      <c r="AC145" s="186" t="s">
        <v>1998</v>
      </c>
      <c r="AD145" s="1060" t="s">
        <v>22</v>
      </c>
      <c r="AE145" s="186" t="s">
        <v>1974</v>
      </c>
      <c r="AF145" s="1060" t="s">
        <v>339</v>
      </c>
      <c r="AG145" s="188" t="s">
        <v>36</v>
      </c>
      <c r="AH145" s="1078" t="s">
        <v>25</v>
      </c>
      <c r="AI145" s="168">
        <v>32</v>
      </c>
      <c r="AJ145" s="282" t="s">
        <v>2642</v>
      </c>
      <c r="AK145" s="1046" t="s">
        <v>190</v>
      </c>
      <c r="AL145" s="1047"/>
      <c r="AM145" s="1048"/>
      <c r="AN145" s="27">
        <f t="shared" si="76"/>
        <v>0</v>
      </c>
      <c r="AO145" s="27">
        <f t="shared" si="77"/>
        <v>0</v>
      </c>
      <c r="AP145" s="191">
        <f t="shared" si="78"/>
        <v>0</v>
      </c>
      <c r="AQ145" s="35">
        <f t="shared" si="79"/>
        <v>0</v>
      </c>
      <c r="AR145" s="43">
        <f t="shared" si="80"/>
        <v>0</v>
      </c>
      <c r="AS145" s="43">
        <f t="shared" si="81"/>
        <v>0</v>
      </c>
      <c r="AT145" s="35">
        <f t="shared" si="82"/>
        <v>0</v>
      </c>
      <c r="AU145" s="43">
        <f t="shared" si="83"/>
        <v>0</v>
      </c>
      <c r="AV145" s="262"/>
      <c r="AW145" s="263"/>
      <c r="AX145" s="263"/>
      <c r="AY145" s="263"/>
      <c r="AZ145" s="175" t="s">
        <v>661</v>
      </c>
      <c r="BA145" s="194" t="s">
        <v>29</v>
      </c>
      <c r="BB145" s="466"/>
      <c r="BC145" s="466"/>
      <c r="BD145" s="210"/>
      <c r="BE145" s="296"/>
      <c r="BF145" s="296"/>
      <c r="BG145" s="296"/>
      <c r="BH145" s="209"/>
      <c r="BI145" s="209"/>
      <c r="BJ145" s="296"/>
      <c r="BK145" s="296"/>
      <c r="BL145" s="211"/>
      <c r="BM145" s="1033"/>
      <c r="BN145" s="195"/>
      <c r="BO145" s="195"/>
      <c r="BP145" s="195"/>
      <c r="BQ145" s="195"/>
      <c r="BR145" s="195"/>
      <c r="BS145" s="195"/>
      <c r="BT145" s="195"/>
      <c r="BU145" s="195"/>
      <c r="BV145" s="210"/>
      <c r="BW145" s="210"/>
      <c r="BX145" s="354"/>
      <c r="BY145" s="75"/>
      <c r="BZ145" s="195"/>
      <c r="CA145" s="199"/>
      <c r="CB145" s="200"/>
      <c r="CC145" s="55" t="s">
        <v>2288</v>
      </c>
      <c r="CD145" s="201" t="s">
        <v>1122</v>
      </c>
    </row>
    <row r="146" spans="1:82" ht="85.5">
      <c r="A146" s="3" t="str">
        <f t="shared" si="84"/>
        <v/>
      </c>
      <c r="B146" s="5" t="s">
        <v>2890</v>
      </c>
      <c r="C146" s="3" t="str">
        <f t="shared" si="86"/>
        <v>Ⅰ.顧客対応 (1)　お客さまニーズに合致した提案の実施に向けた募集に関する態勢整備</v>
      </c>
      <c r="D146" s="3" t="str">
        <f t="shared" si="87"/>
        <v>⑥高齢者募集ルール</v>
      </c>
      <c r="E146" s="3" t="str">
        <f t="shared" si="88"/>
        <v>基本 32</v>
      </c>
      <c r="F146" s="3" t="str">
        <f t="shared" si="89"/>
        <v xml:space="preserve">32 
</v>
      </c>
      <c r="G146" s="11" t="str">
        <f t="shared" si="90"/>
        <v xml:space="preserve">
＿ 【高齢者募集ルール】
以下のいずれかについて明文化（特定保険契約を販売する際には①および③を原則とする旨を定める必要があることに留意）
※いずれか1つ「1.はい」であれば達成
＿＿ </v>
      </c>
      <c r="H146" s="21" t="str">
        <f t="shared" si="91"/>
        <v>2023: 0
2024: －</v>
      </c>
      <c r="I146" s="21" t="str">
        <f t="shared" si="92"/>
        <v xml:space="preserve">2023: 0
2024: </v>
      </c>
      <c r="J146" s="21" t="str">
        <f t="shared" si="93"/>
        <v xml:space="preserve">2023: 0
2024: </v>
      </c>
      <c r="K146" s="21" t="str">
        <f t="shared" si="94"/>
        <v>▼選択</v>
      </c>
      <c r="L146" s="21">
        <f t="shared" si="95"/>
        <v>0</v>
      </c>
      <c r="M146" s="464" t="str">
        <f t="shared" si="96"/>
        <v xml:space="preserve">
</v>
      </c>
      <c r="N146" s="3"/>
      <c r="O146" s="19" t="s">
        <v>2289</v>
      </c>
      <c r="P146" s="19" t="s">
        <v>2729</v>
      </c>
      <c r="Q146" s="19" t="s">
        <v>340</v>
      </c>
      <c r="R146" s="19"/>
      <c r="S146" s="19"/>
      <c r="T146" s="159"/>
      <c r="U146" s="160"/>
      <c r="V146" s="19"/>
      <c r="W146" s="161"/>
      <c r="X146" s="19"/>
      <c r="Y146" s="19"/>
      <c r="Z146" s="20"/>
      <c r="AA146" s="202" t="s">
        <v>34</v>
      </c>
      <c r="AB146" s="1109"/>
      <c r="AC146" s="202" t="s">
        <v>1998</v>
      </c>
      <c r="AD146" s="1110"/>
      <c r="AE146" s="202" t="s">
        <v>340</v>
      </c>
      <c r="AF146" s="1110"/>
      <c r="AG146" s="203" t="s">
        <v>36</v>
      </c>
      <c r="AH146" s="1096"/>
      <c r="AI146" s="297">
        <v>32</v>
      </c>
      <c r="AJ146" s="284" t="s">
        <v>26</v>
      </c>
      <c r="AK146" s="206"/>
      <c r="AL146" s="1044" t="s">
        <v>1123</v>
      </c>
      <c r="AM146" s="1045"/>
      <c r="AN146" s="27">
        <f t="shared" si="76"/>
        <v>0</v>
      </c>
      <c r="AO146" s="27">
        <f t="shared" si="77"/>
        <v>0</v>
      </c>
      <c r="AP146" s="191">
        <f t="shared" si="78"/>
        <v>0</v>
      </c>
      <c r="AQ146" s="35">
        <f t="shared" si="79"/>
        <v>0</v>
      </c>
      <c r="AR146" s="43">
        <f t="shared" si="80"/>
        <v>0</v>
      </c>
      <c r="AS146" s="43">
        <f t="shared" si="81"/>
        <v>0</v>
      </c>
      <c r="AT146" s="35">
        <f t="shared" si="82"/>
        <v>0</v>
      </c>
      <c r="AU146" s="43">
        <f t="shared" si="83"/>
        <v>0</v>
      </c>
      <c r="AV146" s="262"/>
      <c r="AW146" s="263"/>
      <c r="AX146" s="263"/>
      <c r="AY146" s="263"/>
      <c r="AZ146" s="175" t="s">
        <v>661</v>
      </c>
      <c r="BA146" s="194" t="s">
        <v>29</v>
      </c>
      <c r="BB146" s="466"/>
      <c r="BC146" s="466"/>
      <c r="BD146" s="248" t="str">
        <f>BL146</f>
        <v>▼選択</v>
      </c>
      <c r="BE146" s="229" t="s">
        <v>33</v>
      </c>
      <c r="BF146" s="230" t="s">
        <v>16</v>
      </c>
      <c r="BG146" s="229" t="s">
        <v>31</v>
      </c>
      <c r="BH146" s="177" t="s">
        <v>6</v>
      </c>
      <c r="BI146" s="177" t="s">
        <v>7</v>
      </c>
      <c r="BJ146" s="229" t="s">
        <v>32</v>
      </c>
      <c r="BK146" s="229"/>
      <c r="BL146" s="198" t="s">
        <v>33</v>
      </c>
      <c r="BM146" s="1033"/>
      <c r="BN146" s="195"/>
      <c r="BO146" s="195"/>
      <c r="BP146" s="195"/>
      <c r="BQ146" s="195"/>
      <c r="BR146" s="195"/>
      <c r="BS146" s="195"/>
      <c r="BT146" s="195"/>
      <c r="BU146" s="195"/>
      <c r="BV146" s="182"/>
      <c r="BW146" s="182"/>
      <c r="BX146" s="438"/>
      <c r="BY146" s="75"/>
      <c r="BZ146" s="195"/>
      <c r="CA146" s="199"/>
      <c r="CB146" s="200"/>
      <c r="CC146" s="55" t="s">
        <v>2289</v>
      </c>
      <c r="CD146" s="201" t="s">
        <v>1122</v>
      </c>
    </row>
    <row r="147" spans="1:82" ht="71.45" customHeight="1">
      <c r="A147" s="3" t="str">
        <f t="shared" si="84"/>
        <v/>
      </c>
      <c r="B147" s="5" t="s">
        <v>2891</v>
      </c>
      <c r="C147" s="3" t="str">
        <f t="shared" si="86"/>
        <v>Ⅰ.顧客対応 (1)　お客さまニーズに合致した提案の実施に向けた募集に関する態勢整備</v>
      </c>
      <c r="D147" s="3" t="str">
        <f t="shared" si="87"/>
        <v>⑥高齢者募集ルール</v>
      </c>
      <c r="E147" s="3" t="str">
        <f t="shared" si="88"/>
        <v>基本 32</v>
      </c>
      <c r="F147" s="3" t="str">
        <f t="shared" si="89"/>
        <v>32 
32-1</v>
      </c>
      <c r="G147" s="11" t="str">
        <f t="shared" si="90"/>
        <v xml:space="preserve">
＿ 
＿＿ ①親族等の同席
・保険募集時に高齢者およびその家族等の同席者に対して、商品内容の説明等を実施している</v>
      </c>
      <c r="H147" s="21" t="str">
        <f t="shared" si="91"/>
        <v>2023: 0
2024: ▼選択</v>
      </c>
      <c r="I147" s="21" t="str">
        <f t="shared" si="92"/>
        <v xml:space="preserve">2023: 0
2024: </v>
      </c>
      <c r="J147" s="21" t="str">
        <f t="shared" si="93"/>
        <v xml:space="preserve">2023: 0
2024: </v>
      </c>
      <c r="K147" s="21" t="str">
        <f t="shared" si="94"/>
        <v>▼選択</v>
      </c>
      <c r="L147" s="21" t="str">
        <f t="shared" si="95"/>
        <v>以下について、詳細説明欄の記載及び証跡資料により確認できた
・高齢者募集ルールとして、保険募集時に高齢者およびその親族等の同席者に対して、商品内容の説明等を実施することは、「○○資料」P○を確認
・「○○資料」がファイルサーバーに掲載され全従業員が閲覧可能な状態になっていることを確認</v>
      </c>
      <c r="M147" s="464" t="str">
        <f t="shared" si="96"/>
        <v xml:space="preserve">
</v>
      </c>
      <c r="N147" s="3"/>
      <c r="O147" s="19" t="s">
        <v>2290</v>
      </c>
      <c r="P147" s="19" t="s">
        <v>2729</v>
      </c>
      <c r="Q147" s="19" t="s">
        <v>340</v>
      </c>
      <c r="R147" s="19"/>
      <c r="S147" s="19"/>
      <c r="T147" s="159"/>
      <c r="U147" s="160"/>
      <c r="V147" s="19"/>
      <c r="W147" s="161"/>
      <c r="X147" s="19"/>
      <c r="Y147" s="19"/>
      <c r="Z147" s="20"/>
      <c r="AA147" s="202" t="s">
        <v>34</v>
      </c>
      <c r="AB147" s="1109"/>
      <c r="AC147" s="202" t="s">
        <v>1998</v>
      </c>
      <c r="AD147" s="1110"/>
      <c r="AE147" s="202" t="s">
        <v>340</v>
      </c>
      <c r="AF147" s="1110"/>
      <c r="AG147" s="203" t="s">
        <v>36</v>
      </c>
      <c r="AH147" s="1096"/>
      <c r="AI147" s="204">
        <v>32</v>
      </c>
      <c r="AJ147" s="205" t="s">
        <v>341</v>
      </c>
      <c r="AK147" s="212"/>
      <c r="AL147" s="212"/>
      <c r="AM147" s="267" t="s">
        <v>342</v>
      </c>
      <c r="AN147" s="27">
        <f t="shared" si="76"/>
        <v>0</v>
      </c>
      <c r="AO147" s="27">
        <f t="shared" si="77"/>
        <v>0</v>
      </c>
      <c r="AP147" s="191">
        <f t="shared" si="78"/>
        <v>0</v>
      </c>
      <c r="AQ147" s="35">
        <f t="shared" si="79"/>
        <v>0</v>
      </c>
      <c r="AR147" s="43">
        <f t="shared" si="80"/>
        <v>0</v>
      </c>
      <c r="AS147" s="43">
        <f t="shared" si="81"/>
        <v>0</v>
      </c>
      <c r="AT147" s="35">
        <f t="shared" si="82"/>
        <v>0</v>
      </c>
      <c r="AU147" s="43">
        <f t="shared" si="83"/>
        <v>0</v>
      </c>
      <c r="AV147" s="246" t="s">
        <v>33</v>
      </c>
      <c r="AW147" s="247" t="s">
        <v>41</v>
      </c>
      <c r="AX147" s="247" t="s">
        <v>42</v>
      </c>
      <c r="AY147" s="277"/>
      <c r="AZ147" s="433" t="s">
        <v>33</v>
      </c>
      <c r="BA147" s="217" t="s">
        <v>343</v>
      </c>
      <c r="BB147" s="467"/>
      <c r="BC147" s="468"/>
      <c r="BD147" s="182"/>
      <c r="BE147" s="229" t="str">
        <f t="shared" ref="BE147:BE154" si="99">IF(AND(AL147=AV147,AV147="○",AZ147="1.はい"),"○","▼選択")</f>
        <v>▼選択</v>
      </c>
      <c r="BF147" s="230" t="s">
        <v>16</v>
      </c>
      <c r="BG147" s="229" t="s">
        <v>31</v>
      </c>
      <c r="BH147" s="177" t="s">
        <v>6</v>
      </c>
      <c r="BI147" s="177" t="s">
        <v>7</v>
      </c>
      <c r="BJ147" s="229" t="s">
        <v>32</v>
      </c>
      <c r="BK147" s="229"/>
      <c r="BL147" s="181" t="s">
        <v>33</v>
      </c>
      <c r="BM147" s="1032" t="s">
        <v>3303</v>
      </c>
      <c r="BN147" s="172"/>
      <c r="BO147" s="172"/>
      <c r="BP147" s="172"/>
      <c r="BQ147" s="172"/>
      <c r="BR147" s="172"/>
      <c r="BS147" s="172"/>
      <c r="BT147" s="172"/>
      <c r="BU147" s="172"/>
      <c r="BV147" s="182"/>
      <c r="BW147" s="182"/>
      <c r="BX147" s="438"/>
      <c r="BY147" s="75"/>
      <c r="BZ147" s="309" t="s">
        <v>1127</v>
      </c>
      <c r="CA147" s="218" t="s">
        <v>1124</v>
      </c>
      <c r="CB147" s="219" t="s">
        <v>1125</v>
      </c>
      <c r="CC147" s="55" t="s">
        <v>2290</v>
      </c>
      <c r="CD147" s="201" t="s">
        <v>1126</v>
      </c>
    </row>
    <row r="148" spans="1:82" ht="78" customHeight="1">
      <c r="A148" s="3" t="str">
        <f t="shared" si="84"/>
        <v/>
      </c>
      <c r="B148" s="5" t="s">
        <v>2892</v>
      </c>
      <c r="C148" s="3" t="str">
        <f t="shared" si="86"/>
        <v>Ⅰ.顧客対応 (1)　お客さまニーズに合致した提案の実施に向けた募集に関する態勢整備</v>
      </c>
      <c r="D148" s="3" t="str">
        <f t="shared" si="87"/>
        <v>⑥高齢者募集ルール</v>
      </c>
      <c r="E148" s="3" t="str">
        <f t="shared" si="88"/>
        <v>基本 32</v>
      </c>
      <c r="F148" s="3" t="str">
        <f t="shared" si="89"/>
        <v>32 
32-2</v>
      </c>
      <c r="G148" s="11" t="str">
        <f t="shared" si="90"/>
        <v xml:space="preserve">
＿ 
＿＿ ②複数人の保険募集人による保険募集
・2名以上の保険募集人により訪問等のうえ、商品内容の説明等を実施し、説明者ではない保険募集人が、高齢者の言動や態度を観察し、商品内容の理解度を確認する等の丁寧な対応を行っている</v>
      </c>
      <c r="H148" s="21" t="str">
        <f t="shared" si="91"/>
        <v>2023: 0
2024: ▼選択</v>
      </c>
      <c r="I148" s="21" t="str">
        <f t="shared" si="92"/>
        <v xml:space="preserve">2023: 0
2024: </v>
      </c>
      <c r="J148" s="21" t="str">
        <f t="shared" si="93"/>
        <v xml:space="preserve">2023: 0
2024: </v>
      </c>
      <c r="K148" s="21" t="str">
        <f t="shared" si="94"/>
        <v>▼選択</v>
      </c>
      <c r="L148" s="21" t="str">
        <f t="shared" si="95"/>
        <v>以下について、詳細説明欄の記載及び証跡資料により確認できた
・高齢者募集ルールとして、２名以上の募集人により面談の上、商品内容の説明等を実施し、説明者ではない募集人が、高齢者の言動や態度を観察し、商品内容の理解度を確認する等の丁寧な対応を行うことは、「○○資料」P○を確認
・「○○資料」がファイルサーバーに掲載され全従業員が閲覧可能な状態になっていることを確認</v>
      </c>
      <c r="M148" s="464" t="str">
        <f t="shared" si="96"/>
        <v xml:space="preserve">
</v>
      </c>
      <c r="N148" s="3"/>
      <c r="O148" s="19" t="s">
        <v>2291</v>
      </c>
      <c r="P148" s="19" t="s">
        <v>2729</v>
      </c>
      <c r="Q148" s="19" t="s">
        <v>340</v>
      </c>
      <c r="R148" s="19"/>
      <c r="S148" s="19"/>
      <c r="T148" s="159"/>
      <c r="U148" s="160"/>
      <c r="V148" s="19"/>
      <c r="W148" s="161"/>
      <c r="X148" s="19"/>
      <c r="Y148" s="19"/>
      <c r="Z148" s="20"/>
      <c r="AA148" s="202" t="s">
        <v>34</v>
      </c>
      <c r="AB148" s="1109"/>
      <c r="AC148" s="202" t="s">
        <v>1998</v>
      </c>
      <c r="AD148" s="1110"/>
      <c r="AE148" s="202" t="s">
        <v>340</v>
      </c>
      <c r="AF148" s="1110"/>
      <c r="AG148" s="203" t="s">
        <v>36</v>
      </c>
      <c r="AH148" s="1096"/>
      <c r="AI148" s="204">
        <v>32</v>
      </c>
      <c r="AJ148" s="205" t="s">
        <v>344</v>
      </c>
      <c r="AK148" s="212"/>
      <c r="AL148" s="212"/>
      <c r="AM148" s="267" t="s">
        <v>345</v>
      </c>
      <c r="AN148" s="27">
        <f t="shared" si="76"/>
        <v>0</v>
      </c>
      <c r="AO148" s="27">
        <f t="shared" si="77"/>
        <v>0</v>
      </c>
      <c r="AP148" s="191">
        <f t="shared" si="78"/>
        <v>0</v>
      </c>
      <c r="AQ148" s="35">
        <f t="shared" si="79"/>
        <v>0</v>
      </c>
      <c r="AR148" s="43">
        <f t="shared" si="80"/>
        <v>0</v>
      </c>
      <c r="AS148" s="43">
        <f t="shared" si="81"/>
        <v>0</v>
      </c>
      <c r="AT148" s="35">
        <f t="shared" si="82"/>
        <v>0</v>
      </c>
      <c r="AU148" s="43">
        <f t="shared" si="83"/>
        <v>0</v>
      </c>
      <c r="AV148" s="246" t="s">
        <v>33</v>
      </c>
      <c r="AW148" s="247" t="s">
        <v>41</v>
      </c>
      <c r="AX148" s="247" t="s">
        <v>42</v>
      </c>
      <c r="AY148" s="277"/>
      <c r="AZ148" s="433" t="s">
        <v>33</v>
      </c>
      <c r="BA148" s="217" t="s">
        <v>343</v>
      </c>
      <c r="BB148" s="467"/>
      <c r="BC148" s="468"/>
      <c r="BD148" s="182"/>
      <c r="BE148" s="229" t="str">
        <f t="shared" si="99"/>
        <v>▼選択</v>
      </c>
      <c r="BF148" s="230" t="s">
        <v>16</v>
      </c>
      <c r="BG148" s="229" t="s">
        <v>31</v>
      </c>
      <c r="BH148" s="177" t="s">
        <v>6</v>
      </c>
      <c r="BI148" s="177" t="s">
        <v>7</v>
      </c>
      <c r="BJ148" s="229" t="s">
        <v>32</v>
      </c>
      <c r="BK148" s="229"/>
      <c r="BL148" s="181" t="s">
        <v>33</v>
      </c>
      <c r="BM148" s="1032" t="s">
        <v>3304</v>
      </c>
      <c r="BN148" s="172"/>
      <c r="BO148" s="172"/>
      <c r="BP148" s="172"/>
      <c r="BQ148" s="172"/>
      <c r="BR148" s="172"/>
      <c r="BS148" s="172"/>
      <c r="BT148" s="172"/>
      <c r="BU148" s="172"/>
      <c r="BV148" s="182"/>
      <c r="BW148" s="182"/>
      <c r="BX148" s="438"/>
      <c r="BY148" s="75"/>
      <c r="BZ148" s="309" t="s">
        <v>1130</v>
      </c>
      <c r="CA148" s="218" t="s">
        <v>1124</v>
      </c>
      <c r="CB148" s="219" t="s">
        <v>1128</v>
      </c>
      <c r="CC148" s="55" t="s">
        <v>2291</v>
      </c>
      <c r="CD148" s="201" t="s">
        <v>1129</v>
      </c>
    </row>
    <row r="149" spans="1:82" ht="82.15" customHeight="1">
      <c r="A149" s="3" t="str">
        <f t="shared" si="84"/>
        <v/>
      </c>
      <c r="B149" s="5" t="s">
        <v>2893</v>
      </c>
      <c r="C149" s="3" t="str">
        <f t="shared" si="86"/>
        <v>Ⅰ.顧客対応 (1)　お客さまニーズに合致した提案の実施に向けた募集に関する態勢整備</v>
      </c>
      <c r="D149" s="3" t="str">
        <f t="shared" si="87"/>
        <v>⑥高齢者募集ルール</v>
      </c>
      <c r="E149" s="3" t="str">
        <f t="shared" si="88"/>
        <v>基本 32</v>
      </c>
      <c r="F149" s="3" t="str">
        <f t="shared" si="89"/>
        <v>32 
32-3</v>
      </c>
      <c r="G149" s="11" t="str">
        <f t="shared" si="90"/>
        <v xml:space="preserve">
＿ 
＿＿ ③複数回の保険募集機会の設定
・高齢者に対して、商品内容等に関して自身の意向に沿った内容であるかを検討する機会を確保する観点から、契約締結までに複数回の募集機会を設けている</v>
      </c>
      <c r="H149" s="21" t="str">
        <f t="shared" si="91"/>
        <v>2023: 0
2024: ▼選択</v>
      </c>
      <c r="I149" s="21" t="str">
        <f t="shared" si="92"/>
        <v xml:space="preserve">2023: 0
2024: </v>
      </c>
      <c r="J149" s="21" t="str">
        <f t="shared" si="93"/>
        <v xml:space="preserve">2023: 0
2024: </v>
      </c>
      <c r="K149" s="21" t="str">
        <f t="shared" si="94"/>
        <v>▼選択</v>
      </c>
      <c r="L149" s="21" t="str">
        <f t="shared" si="95"/>
        <v>以下について、詳細説明欄の記載及び証跡資料により確認できた
・高齢者募集ルールとして、高齢者に対して、商品内容等に関して自身の意向に沿った内容であるかを検討する機会を確保する観点から、契約締結までに複数回の面談を設けることは、「○○資料」P○を確認
・「○○資料」がファイルサーバーに掲載され全従業員が閲覧可能な状態になっていることを確認</v>
      </c>
      <c r="M149" s="464" t="str">
        <f t="shared" si="96"/>
        <v xml:space="preserve">
</v>
      </c>
      <c r="N149" s="3"/>
      <c r="O149" s="19" t="s">
        <v>2292</v>
      </c>
      <c r="P149" s="19" t="s">
        <v>2729</v>
      </c>
      <c r="Q149" s="19" t="s">
        <v>340</v>
      </c>
      <c r="R149" s="19"/>
      <c r="S149" s="19"/>
      <c r="T149" s="159"/>
      <c r="U149" s="160"/>
      <c r="V149" s="19"/>
      <c r="W149" s="161"/>
      <c r="X149" s="19"/>
      <c r="Y149" s="19"/>
      <c r="Z149" s="20"/>
      <c r="AA149" s="202" t="s">
        <v>34</v>
      </c>
      <c r="AB149" s="1109"/>
      <c r="AC149" s="202" t="s">
        <v>1998</v>
      </c>
      <c r="AD149" s="1110"/>
      <c r="AE149" s="202" t="s">
        <v>340</v>
      </c>
      <c r="AF149" s="1110"/>
      <c r="AG149" s="203" t="s">
        <v>36</v>
      </c>
      <c r="AH149" s="1096"/>
      <c r="AI149" s="204">
        <v>32</v>
      </c>
      <c r="AJ149" s="205" t="s">
        <v>346</v>
      </c>
      <c r="AK149" s="212"/>
      <c r="AL149" s="212"/>
      <c r="AM149" s="267" t="s">
        <v>347</v>
      </c>
      <c r="AN149" s="27">
        <f t="shared" si="76"/>
        <v>0</v>
      </c>
      <c r="AO149" s="27">
        <f t="shared" si="77"/>
        <v>0</v>
      </c>
      <c r="AP149" s="191">
        <f t="shared" si="78"/>
        <v>0</v>
      </c>
      <c r="AQ149" s="35">
        <f t="shared" si="79"/>
        <v>0</v>
      </c>
      <c r="AR149" s="43">
        <f t="shared" si="80"/>
        <v>0</v>
      </c>
      <c r="AS149" s="43">
        <f t="shared" si="81"/>
        <v>0</v>
      </c>
      <c r="AT149" s="35">
        <f t="shared" si="82"/>
        <v>0</v>
      </c>
      <c r="AU149" s="43">
        <f t="shared" si="83"/>
        <v>0</v>
      </c>
      <c r="AV149" s="246" t="s">
        <v>33</v>
      </c>
      <c r="AW149" s="247" t="s">
        <v>41</v>
      </c>
      <c r="AX149" s="247" t="s">
        <v>42</v>
      </c>
      <c r="AY149" s="277"/>
      <c r="AZ149" s="433" t="s">
        <v>33</v>
      </c>
      <c r="BA149" s="217" t="s">
        <v>343</v>
      </c>
      <c r="BB149" s="467"/>
      <c r="BC149" s="468"/>
      <c r="BD149" s="182"/>
      <c r="BE149" s="229" t="str">
        <f t="shared" si="99"/>
        <v>▼選択</v>
      </c>
      <c r="BF149" s="230" t="s">
        <v>16</v>
      </c>
      <c r="BG149" s="229" t="s">
        <v>31</v>
      </c>
      <c r="BH149" s="177" t="s">
        <v>6</v>
      </c>
      <c r="BI149" s="177" t="s">
        <v>7</v>
      </c>
      <c r="BJ149" s="229" t="s">
        <v>32</v>
      </c>
      <c r="BK149" s="229"/>
      <c r="BL149" s="181" t="s">
        <v>33</v>
      </c>
      <c r="BM149" s="1032" t="s">
        <v>3305</v>
      </c>
      <c r="BN149" s="172"/>
      <c r="BO149" s="172"/>
      <c r="BP149" s="172"/>
      <c r="BQ149" s="172"/>
      <c r="BR149" s="172"/>
      <c r="BS149" s="172"/>
      <c r="BT149" s="172"/>
      <c r="BU149" s="172"/>
      <c r="BV149" s="182"/>
      <c r="BW149" s="182"/>
      <c r="BX149" s="438"/>
      <c r="BY149" s="75"/>
      <c r="BZ149" s="309" t="s">
        <v>1133</v>
      </c>
      <c r="CA149" s="218" t="s">
        <v>1124</v>
      </c>
      <c r="CB149" s="219" t="s">
        <v>1131</v>
      </c>
      <c r="CC149" s="55" t="s">
        <v>2292</v>
      </c>
      <c r="CD149" s="201" t="s">
        <v>1132</v>
      </c>
    </row>
    <row r="150" spans="1:82" ht="87" customHeight="1">
      <c r="A150" s="3" t="str">
        <f t="shared" si="84"/>
        <v/>
      </c>
      <c r="B150" s="5" t="s">
        <v>2894</v>
      </c>
      <c r="C150" s="3" t="str">
        <f t="shared" si="86"/>
        <v>Ⅰ.顧客対応 (1)　お客さまニーズに合致した提案の実施に向けた募集に関する態勢整備</v>
      </c>
      <c r="D150" s="3" t="str">
        <f t="shared" si="87"/>
        <v>⑥高齢者募集ルール</v>
      </c>
      <c r="E150" s="3" t="str">
        <f t="shared" si="88"/>
        <v>基本 32</v>
      </c>
      <c r="F150" s="3" t="str">
        <f t="shared" si="89"/>
        <v>32 
32-4</v>
      </c>
      <c r="G150" s="11" t="str">
        <f t="shared" si="90"/>
        <v xml:space="preserve">
＿ 
＿＿ ④保険募集を行った者以外の者による高齢者の意向に沿った商品内容等であることの確認
・保険募集を行った者以外の者が保険契約申込の受付後に高齢者に電話等を行い、高齢者の意向に沿った商品内容であることをあらためて確認している</v>
      </c>
      <c r="H150" s="21" t="str">
        <f t="shared" si="91"/>
        <v>2023: 0
2024: ▼選択</v>
      </c>
      <c r="I150" s="21" t="str">
        <f t="shared" si="92"/>
        <v xml:space="preserve">2023: 0
2024: </v>
      </c>
      <c r="J150" s="21" t="str">
        <f t="shared" si="93"/>
        <v xml:space="preserve">2023: 0
2024: </v>
      </c>
      <c r="K150" s="21" t="str">
        <f t="shared" si="94"/>
        <v>▼選択</v>
      </c>
      <c r="L150" s="21" t="str">
        <f t="shared" si="95"/>
        <v>以下について、詳細説明欄の記載及び証跡資料により確認できた
・高齢者募集ルールとして、保険募集を行った者以外の者が保険契約申込の受付後に高齢者に電話等を行い、高齢者の意向に沿った商品内容であることをあらためて確認することは、「○○資料」P○を確認
・「○○資料」がファイルサーバーに掲載され全従業員が閲覧可能な状態になっていることを確認</v>
      </c>
      <c r="M150" s="464" t="str">
        <f t="shared" si="96"/>
        <v xml:space="preserve">
</v>
      </c>
      <c r="N150" s="3"/>
      <c r="O150" s="19" t="s">
        <v>2293</v>
      </c>
      <c r="P150" s="19" t="s">
        <v>2729</v>
      </c>
      <c r="Q150" s="19" t="s">
        <v>340</v>
      </c>
      <c r="R150" s="19"/>
      <c r="S150" s="19"/>
      <c r="T150" s="159"/>
      <c r="U150" s="160"/>
      <c r="V150" s="19"/>
      <c r="W150" s="161"/>
      <c r="X150" s="19"/>
      <c r="Y150" s="19"/>
      <c r="Z150" s="20"/>
      <c r="AA150" s="202" t="s">
        <v>34</v>
      </c>
      <c r="AB150" s="1109"/>
      <c r="AC150" s="202" t="s">
        <v>1998</v>
      </c>
      <c r="AD150" s="1110"/>
      <c r="AE150" s="202" t="s">
        <v>340</v>
      </c>
      <c r="AF150" s="1110"/>
      <c r="AG150" s="203" t="s">
        <v>36</v>
      </c>
      <c r="AH150" s="1096"/>
      <c r="AI150" s="204">
        <v>32</v>
      </c>
      <c r="AJ150" s="205" t="s">
        <v>348</v>
      </c>
      <c r="AK150" s="212"/>
      <c r="AL150" s="212"/>
      <c r="AM150" s="267" t="s">
        <v>349</v>
      </c>
      <c r="AN150" s="27">
        <f t="shared" si="76"/>
        <v>0</v>
      </c>
      <c r="AO150" s="27">
        <f t="shared" si="77"/>
        <v>0</v>
      </c>
      <c r="AP150" s="191">
        <f t="shared" si="78"/>
        <v>0</v>
      </c>
      <c r="AQ150" s="35">
        <f t="shared" si="79"/>
        <v>0</v>
      </c>
      <c r="AR150" s="43">
        <f t="shared" si="80"/>
        <v>0</v>
      </c>
      <c r="AS150" s="43">
        <f t="shared" si="81"/>
        <v>0</v>
      </c>
      <c r="AT150" s="35">
        <f t="shared" si="82"/>
        <v>0</v>
      </c>
      <c r="AU150" s="43">
        <f t="shared" si="83"/>
        <v>0</v>
      </c>
      <c r="AV150" s="246" t="s">
        <v>33</v>
      </c>
      <c r="AW150" s="247" t="s">
        <v>41</v>
      </c>
      <c r="AX150" s="247" t="s">
        <v>42</v>
      </c>
      <c r="AY150" s="277"/>
      <c r="AZ150" s="433" t="s">
        <v>33</v>
      </c>
      <c r="BA150" s="217" t="s">
        <v>343</v>
      </c>
      <c r="BB150" s="467"/>
      <c r="BC150" s="468"/>
      <c r="BD150" s="182"/>
      <c r="BE150" s="229" t="str">
        <f t="shared" si="99"/>
        <v>▼選択</v>
      </c>
      <c r="BF150" s="230" t="s">
        <v>16</v>
      </c>
      <c r="BG150" s="229" t="s">
        <v>31</v>
      </c>
      <c r="BH150" s="177" t="s">
        <v>6</v>
      </c>
      <c r="BI150" s="177" t="s">
        <v>7</v>
      </c>
      <c r="BJ150" s="229" t="s">
        <v>32</v>
      </c>
      <c r="BK150" s="229"/>
      <c r="BL150" s="181" t="s">
        <v>33</v>
      </c>
      <c r="BM150" s="1032" t="s">
        <v>3306</v>
      </c>
      <c r="BN150" s="172"/>
      <c r="BO150" s="172"/>
      <c r="BP150" s="172"/>
      <c r="BQ150" s="172"/>
      <c r="BR150" s="172"/>
      <c r="BS150" s="172"/>
      <c r="BT150" s="172"/>
      <c r="BU150" s="172"/>
      <c r="BV150" s="182"/>
      <c r="BW150" s="182"/>
      <c r="BX150" s="438"/>
      <c r="BY150" s="75"/>
      <c r="BZ150" s="309" t="s">
        <v>1136</v>
      </c>
      <c r="CA150" s="218" t="s">
        <v>1124</v>
      </c>
      <c r="CB150" s="219" t="s">
        <v>1134</v>
      </c>
      <c r="CC150" s="55" t="s">
        <v>2293</v>
      </c>
      <c r="CD150" s="201" t="s">
        <v>1135</v>
      </c>
    </row>
    <row r="151" spans="1:82" ht="83.45" customHeight="1">
      <c r="A151" s="3" t="str">
        <f t="shared" si="84"/>
        <v/>
      </c>
      <c r="B151" s="5" t="s">
        <v>2895</v>
      </c>
      <c r="C151" s="3" t="str">
        <f t="shared" si="86"/>
        <v>Ⅰ.顧客対応 (1)　お客さまニーズに合致した提案の実施に向けた募集に関する態勢整備</v>
      </c>
      <c r="D151" s="3" t="str">
        <f t="shared" si="87"/>
        <v>⑥高齢者募集ルール</v>
      </c>
      <c r="E151" s="3" t="str">
        <f t="shared" si="88"/>
        <v>基本 32</v>
      </c>
      <c r="F151" s="3" t="str">
        <f t="shared" si="89"/>
        <v>32 
32-5</v>
      </c>
      <c r="G151" s="11" t="str">
        <f t="shared" si="90"/>
        <v xml:space="preserve">
＿ 
＿＿ ⑤役席者による事前承認
・事前承認が形式的なものとならないよう、高齢者の商品内容についての理解度を把握した上で、個別・実効的な承認を行っていることに留意する</v>
      </c>
      <c r="H151" s="21" t="str">
        <f t="shared" si="91"/>
        <v>2023: 0
2024: ▼選択</v>
      </c>
      <c r="I151" s="21" t="str">
        <f t="shared" si="92"/>
        <v xml:space="preserve">2023: 0
2024: </v>
      </c>
      <c r="J151" s="21" t="str">
        <f t="shared" si="93"/>
        <v xml:space="preserve">2023: 0
2024: </v>
      </c>
      <c r="K151" s="21" t="str">
        <f t="shared" si="94"/>
        <v>▼選択</v>
      </c>
      <c r="L151" s="21" t="str">
        <f t="shared" si="95"/>
        <v>以下について、詳細説明欄の記載及び証跡資料により確認できた
・高齢者募集ルールとして、形式的なものとならないよう、高齢者の商品内容についての理解度を把握した上で、個別・実効的な承認を行っていることに留意し、役席者が事前承認することは、「○○資料」P○を確認
・「○○資料」がファイルサーバーに掲載され全従業員が閲覧可能な状態になっていることを確認</v>
      </c>
      <c r="M151" s="464" t="str">
        <f t="shared" si="96"/>
        <v xml:space="preserve">
</v>
      </c>
      <c r="N151" s="3"/>
      <c r="O151" s="19" t="s">
        <v>2294</v>
      </c>
      <c r="P151" s="19" t="s">
        <v>2729</v>
      </c>
      <c r="Q151" s="19" t="s">
        <v>340</v>
      </c>
      <c r="R151" s="19"/>
      <c r="S151" s="19"/>
      <c r="T151" s="159"/>
      <c r="U151" s="160"/>
      <c r="V151" s="19"/>
      <c r="W151" s="161"/>
      <c r="X151" s="19"/>
      <c r="Y151" s="19"/>
      <c r="Z151" s="20"/>
      <c r="AA151" s="202" t="s">
        <v>34</v>
      </c>
      <c r="AB151" s="1109"/>
      <c r="AC151" s="202" t="s">
        <v>1998</v>
      </c>
      <c r="AD151" s="1110"/>
      <c r="AE151" s="202" t="s">
        <v>340</v>
      </c>
      <c r="AF151" s="1110"/>
      <c r="AG151" s="203" t="s">
        <v>36</v>
      </c>
      <c r="AH151" s="1096"/>
      <c r="AI151" s="204">
        <v>32</v>
      </c>
      <c r="AJ151" s="205" t="s">
        <v>350</v>
      </c>
      <c r="AK151" s="212"/>
      <c r="AL151" s="212"/>
      <c r="AM151" s="267" t="s">
        <v>351</v>
      </c>
      <c r="AN151" s="27">
        <f t="shared" si="76"/>
        <v>0</v>
      </c>
      <c r="AO151" s="27">
        <f t="shared" si="77"/>
        <v>0</v>
      </c>
      <c r="AP151" s="191">
        <f t="shared" si="78"/>
        <v>0</v>
      </c>
      <c r="AQ151" s="35">
        <f t="shared" si="79"/>
        <v>0</v>
      </c>
      <c r="AR151" s="43">
        <f t="shared" si="80"/>
        <v>0</v>
      </c>
      <c r="AS151" s="43">
        <f t="shared" si="81"/>
        <v>0</v>
      </c>
      <c r="AT151" s="35">
        <f t="shared" si="82"/>
        <v>0</v>
      </c>
      <c r="AU151" s="43">
        <f t="shared" si="83"/>
        <v>0</v>
      </c>
      <c r="AV151" s="246" t="s">
        <v>33</v>
      </c>
      <c r="AW151" s="247" t="s">
        <v>41</v>
      </c>
      <c r="AX151" s="247" t="s">
        <v>42</v>
      </c>
      <c r="AY151" s="277"/>
      <c r="AZ151" s="433" t="s">
        <v>33</v>
      </c>
      <c r="BA151" s="217" t="s">
        <v>343</v>
      </c>
      <c r="BB151" s="467"/>
      <c r="BC151" s="468"/>
      <c r="BD151" s="182"/>
      <c r="BE151" s="229" t="str">
        <f t="shared" si="99"/>
        <v>▼選択</v>
      </c>
      <c r="BF151" s="230" t="s">
        <v>16</v>
      </c>
      <c r="BG151" s="229" t="s">
        <v>31</v>
      </c>
      <c r="BH151" s="177" t="s">
        <v>6</v>
      </c>
      <c r="BI151" s="177" t="s">
        <v>7</v>
      </c>
      <c r="BJ151" s="229" t="s">
        <v>32</v>
      </c>
      <c r="BK151" s="229"/>
      <c r="BL151" s="181" t="s">
        <v>33</v>
      </c>
      <c r="BM151" s="1032" t="s">
        <v>3307</v>
      </c>
      <c r="BN151" s="172"/>
      <c r="BO151" s="172"/>
      <c r="BP151" s="172"/>
      <c r="BQ151" s="172"/>
      <c r="BR151" s="172"/>
      <c r="BS151" s="172"/>
      <c r="BT151" s="172"/>
      <c r="BU151" s="172"/>
      <c r="BV151" s="182"/>
      <c r="BW151" s="182"/>
      <c r="BX151" s="438"/>
      <c r="BY151" s="75"/>
      <c r="BZ151" s="309" t="s">
        <v>1139</v>
      </c>
      <c r="CA151" s="218" t="s">
        <v>1124</v>
      </c>
      <c r="CB151" s="237" t="s">
        <v>1137</v>
      </c>
      <c r="CC151" s="55" t="s">
        <v>2294</v>
      </c>
      <c r="CD151" s="201" t="s">
        <v>1138</v>
      </c>
    </row>
    <row r="152" spans="1:82" ht="54" customHeight="1">
      <c r="A152" s="3" t="str">
        <f t="shared" si="84"/>
        <v/>
      </c>
      <c r="B152" s="5" t="s">
        <v>2896</v>
      </c>
      <c r="C152" s="3" t="str">
        <f t="shared" si="86"/>
        <v>Ⅰ.顧客対応 (1)　お客さまニーズに合致した提案の実施に向けた募集に関する態勢整備</v>
      </c>
      <c r="D152" s="3" t="str">
        <f t="shared" si="87"/>
        <v>⑥高齢者募集ルール</v>
      </c>
      <c r="E152" s="3" t="str">
        <f t="shared" si="88"/>
        <v>基本 32</v>
      </c>
      <c r="F152" s="3" t="str">
        <f t="shared" si="89"/>
        <v>32 
32-6</v>
      </c>
      <c r="G152" s="11" t="str">
        <f t="shared" si="90"/>
        <v xml:space="preserve">
＿ 
＿＿ ⑥申込手続き後の電話等による申込内容の確認</v>
      </c>
      <c r="H152" s="21" t="str">
        <f t="shared" si="91"/>
        <v>2023: 0
2024: ▼選択</v>
      </c>
      <c r="I152" s="21" t="str">
        <f t="shared" si="92"/>
        <v xml:space="preserve">2023: 0
2024: </v>
      </c>
      <c r="J152" s="21" t="str">
        <f t="shared" si="93"/>
        <v xml:space="preserve">2023: 0
2024: </v>
      </c>
      <c r="K152" s="21" t="str">
        <f t="shared" si="94"/>
        <v>▼選択</v>
      </c>
      <c r="L152" s="21" t="str">
        <f t="shared" si="95"/>
        <v>以下について、詳細説明欄の記載及び証跡資料により確認できた
・高齢者募集ルールとして、契約締結後に契約内容に係るフォローアップを電話や再面談等で行うことは、「○○資料」P○を確認
・「○○資料」がファイルサーバーに掲載され全従業員が閲覧可能な状態になっていることを確認</v>
      </c>
      <c r="M152" s="464" t="str">
        <f t="shared" si="96"/>
        <v xml:space="preserve">
</v>
      </c>
      <c r="N152" s="3"/>
      <c r="O152" s="19" t="s">
        <v>2295</v>
      </c>
      <c r="P152" s="19" t="s">
        <v>2729</v>
      </c>
      <c r="Q152" s="19" t="s">
        <v>340</v>
      </c>
      <c r="R152" s="19"/>
      <c r="S152" s="19"/>
      <c r="T152" s="159"/>
      <c r="U152" s="160"/>
      <c r="V152" s="19"/>
      <c r="W152" s="161"/>
      <c r="X152" s="19"/>
      <c r="Y152" s="19"/>
      <c r="Z152" s="20"/>
      <c r="AA152" s="202" t="s">
        <v>34</v>
      </c>
      <c r="AB152" s="1109"/>
      <c r="AC152" s="202" t="s">
        <v>1998</v>
      </c>
      <c r="AD152" s="1110"/>
      <c r="AE152" s="202" t="s">
        <v>340</v>
      </c>
      <c r="AF152" s="1110"/>
      <c r="AG152" s="203" t="s">
        <v>36</v>
      </c>
      <c r="AH152" s="1096"/>
      <c r="AI152" s="204">
        <v>32</v>
      </c>
      <c r="AJ152" s="205" t="s">
        <v>352</v>
      </c>
      <c r="AK152" s="212"/>
      <c r="AL152" s="212"/>
      <c r="AM152" s="267" t="s">
        <v>353</v>
      </c>
      <c r="AN152" s="27">
        <f t="shared" si="76"/>
        <v>0</v>
      </c>
      <c r="AO152" s="27">
        <f t="shared" si="77"/>
        <v>0</v>
      </c>
      <c r="AP152" s="191">
        <f t="shared" si="78"/>
        <v>0</v>
      </c>
      <c r="AQ152" s="35">
        <f t="shared" si="79"/>
        <v>0</v>
      </c>
      <c r="AR152" s="43">
        <f t="shared" si="80"/>
        <v>0</v>
      </c>
      <c r="AS152" s="43">
        <f t="shared" si="81"/>
        <v>0</v>
      </c>
      <c r="AT152" s="35">
        <f t="shared" si="82"/>
        <v>0</v>
      </c>
      <c r="AU152" s="43">
        <f t="shared" si="83"/>
        <v>0</v>
      </c>
      <c r="AV152" s="246" t="s">
        <v>33</v>
      </c>
      <c r="AW152" s="247" t="s">
        <v>41</v>
      </c>
      <c r="AX152" s="247" t="s">
        <v>42</v>
      </c>
      <c r="AY152" s="277"/>
      <c r="AZ152" s="433" t="s">
        <v>33</v>
      </c>
      <c r="BA152" s="217" t="s">
        <v>343</v>
      </c>
      <c r="BB152" s="467"/>
      <c r="BC152" s="468"/>
      <c r="BD152" s="182"/>
      <c r="BE152" s="229" t="str">
        <f t="shared" si="99"/>
        <v>▼選択</v>
      </c>
      <c r="BF152" s="230" t="s">
        <v>16</v>
      </c>
      <c r="BG152" s="229" t="s">
        <v>31</v>
      </c>
      <c r="BH152" s="177" t="s">
        <v>6</v>
      </c>
      <c r="BI152" s="177" t="s">
        <v>7</v>
      </c>
      <c r="BJ152" s="229" t="s">
        <v>32</v>
      </c>
      <c r="BK152" s="229"/>
      <c r="BL152" s="181" t="s">
        <v>33</v>
      </c>
      <c r="BM152" s="1032" t="s">
        <v>3308</v>
      </c>
      <c r="BN152" s="172"/>
      <c r="BO152" s="172"/>
      <c r="BP152" s="172"/>
      <c r="BQ152" s="172"/>
      <c r="BR152" s="172"/>
      <c r="BS152" s="172"/>
      <c r="BT152" s="172"/>
      <c r="BU152" s="172"/>
      <c r="BV152" s="182"/>
      <c r="BW152" s="182"/>
      <c r="BX152" s="438"/>
      <c r="BY152" s="75"/>
      <c r="BZ152" s="309" t="s">
        <v>1142</v>
      </c>
      <c r="CA152" s="218" t="s">
        <v>1124</v>
      </c>
      <c r="CB152" s="219" t="s">
        <v>1140</v>
      </c>
      <c r="CC152" s="55" t="s">
        <v>2295</v>
      </c>
      <c r="CD152" s="201" t="s">
        <v>1141</v>
      </c>
    </row>
    <row r="153" spans="1:82" ht="54" customHeight="1">
      <c r="A153" s="3" t="str">
        <f t="shared" si="84"/>
        <v/>
      </c>
      <c r="B153" s="5" t="s">
        <v>2897</v>
      </c>
      <c r="C153" s="3" t="str">
        <f t="shared" si="86"/>
        <v>Ⅰ.顧客対応 (1)　お客さまニーズに合致した提案の実施に向けた募集に関する態勢整備</v>
      </c>
      <c r="D153" s="3" t="str">
        <f t="shared" si="87"/>
        <v>⑥高齢者募集ルール</v>
      </c>
      <c r="E153" s="3" t="str">
        <f t="shared" si="88"/>
        <v>基本 32</v>
      </c>
      <c r="F153" s="3" t="str">
        <f t="shared" si="89"/>
        <v>32 
32-7</v>
      </c>
      <c r="G153" s="11" t="str">
        <f t="shared" si="90"/>
        <v xml:space="preserve">
＿ 
＿＿ ⑦会話内容等の録音による証跡管理</v>
      </c>
      <c r="H153" s="21" t="str">
        <f t="shared" si="91"/>
        <v>2023: 0
2024: ▼選択</v>
      </c>
      <c r="I153" s="21" t="str">
        <f t="shared" si="92"/>
        <v xml:space="preserve">2023: 0
2024: </v>
      </c>
      <c r="J153" s="21" t="str">
        <f t="shared" si="93"/>
        <v xml:space="preserve">2023: 0
2024: </v>
      </c>
      <c r="K153" s="21" t="str">
        <f t="shared" si="94"/>
        <v>▼選択</v>
      </c>
      <c r="L153" s="21" t="str">
        <f t="shared" si="95"/>
        <v>以下について、詳細説明欄の記載及び証跡資料により確認できた
・高齢者募集ルールとして、保険募集内容を記録（録音・報告書への記録等）することは、「○○資料」P○を確認
・「○○資料」がファイルサーバーに掲載され全従業員が閲覧可能な状態になっていることを確認</v>
      </c>
      <c r="M153" s="464" t="str">
        <f t="shared" si="96"/>
        <v xml:space="preserve">
</v>
      </c>
      <c r="N153" s="3"/>
      <c r="O153" s="19" t="s">
        <v>2296</v>
      </c>
      <c r="P153" s="19" t="s">
        <v>2729</v>
      </c>
      <c r="Q153" s="19" t="s">
        <v>340</v>
      </c>
      <c r="R153" s="19"/>
      <c r="S153" s="19"/>
      <c r="T153" s="159"/>
      <c r="U153" s="160"/>
      <c r="V153" s="19"/>
      <c r="W153" s="161"/>
      <c r="X153" s="19"/>
      <c r="Y153" s="19"/>
      <c r="Z153" s="20"/>
      <c r="AA153" s="202" t="s">
        <v>34</v>
      </c>
      <c r="AB153" s="1109"/>
      <c r="AC153" s="202" t="s">
        <v>1998</v>
      </c>
      <c r="AD153" s="1110"/>
      <c r="AE153" s="202" t="s">
        <v>340</v>
      </c>
      <c r="AF153" s="1110"/>
      <c r="AG153" s="203" t="s">
        <v>36</v>
      </c>
      <c r="AH153" s="1096"/>
      <c r="AI153" s="204">
        <v>32</v>
      </c>
      <c r="AJ153" s="205" t="s">
        <v>354</v>
      </c>
      <c r="AK153" s="212"/>
      <c r="AL153" s="212"/>
      <c r="AM153" s="267" t="s">
        <v>355</v>
      </c>
      <c r="AN153" s="27">
        <f t="shared" si="76"/>
        <v>0</v>
      </c>
      <c r="AO153" s="27">
        <f t="shared" si="77"/>
        <v>0</v>
      </c>
      <c r="AP153" s="191">
        <f t="shared" si="78"/>
        <v>0</v>
      </c>
      <c r="AQ153" s="35">
        <f t="shared" si="79"/>
        <v>0</v>
      </c>
      <c r="AR153" s="43">
        <f t="shared" si="80"/>
        <v>0</v>
      </c>
      <c r="AS153" s="43">
        <f t="shared" si="81"/>
        <v>0</v>
      </c>
      <c r="AT153" s="35">
        <f t="shared" si="82"/>
        <v>0</v>
      </c>
      <c r="AU153" s="43">
        <f t="shared" si="83"/>
        <v>0</v>
      </c>
      <c r="AV153" s="246" t="s">
        <v>33</v>
      </c>
      <c r="AW153" s="247" t="s">
        <v>41</v>
      </c>
      <c r="AX153" s="247" t="s">
        <v>42</v>
      </c>
      <c r="AY153" s="277"/>
      <c r="AZ153" s="433" t="s">
        <v>33</v>
      </c>
      <c r="BA153" s="217" t="s">
        <v>343</v>
      </c>
      <c r="BB153" s="467"/>
      <c r="BC153" s="468"/>
      <c r="BD153" s="182"/>
      <c r="BE153" s="229" t="str">
        <f t="shared" si="99"/>
        <v>▼選択</v>
      </c>
      <c r="BF153" s="230" t="s">
        <v>16</v>
      </c>
      <c r="BG153" s="229" t="s">
        <v>31</v>
      </c>
      <c r="BH153" s="177" t="s">
        <v>6</v>
      </c>
      <c r="BI153" s="177" t="s">
        <v>7</v>
      </c>
      <c r="BJ153" s="229" t="s">
        <v>32</v>
      </c>
      <c r="BK153" s="229"/>
      <c r="BL153" s="181" t="s">
        <v>33</v>
      </c>
      <c r="BM153" s="1032" t="s">
        <v>3309</v>
      </c>
      <c r="BN153" s="172"/>
      <c r="BO153" s="172"/>
      <c r="BP153" s="172"/>
      <c r="BQ153" s="172"/>
      <c r="BR153" s="172"/>
      <c r="BS153" s="172"/>
      <c r="BT153" s="172"/>
      <c r="BU153" s="172"/>
      <c r="BV153" s="182"/>
      <c r="BW153" s="182"/>
      <c r="BX153" s="438"/>
      <c r="BY153" s="75"/>
      <c r="BZ153" s="309" t="s">
        <v>1145</v>
      </c>
      <c r="CA153" s="218" t="s">
        <v>1124</v>
      </c>
      <c r="CB153" s="219" t="s">
        <v>1143</v>
      </c>
      <c r="CC153" s="55" t="s">
        <v>2296</v>
      </c>
      <c r="CD153" s="201" t="s">
        <v>1144</v>
      </c>
    </row>
    <row r="154" spans="1:82" ht="99.75">
      <c r="A154" s="3" t="str">
        <f t="shared" si="84"/>
        <v/>
      </c>
      <c r="B154" s="5" t="s">
        <v>2898</v>
      </c>
      <c r="C154" s="3" t="str">
        <f t="shared" si="86"/>
        <v>Ⅰ.顧客対応 (1)　お客さまニーズに合致した提案の実施に向けた募集に関する態勢整備</v>
      </c>
      <c r="D154" s="3" t="str">
        <f t="shared" si="87"/>
        <v>⑥高齢者募集ルール</v>
      </c>
      <c r="E154" s="3" t="str">
        <f t="shared" si="88"/>
        <v>基本 32</v>
      </c>
      <c r="F154" s="3" t="str">
        <f t="shared" si="89"/>
        <v>32 
32-8</v>
      </c>
      <c r="G154" s="11" t="str">
        <f t="shared" si="90"/>
        <v xml:space="preserve">
＿ 
＿＿ ⑧その他（①～⑦以外で代理店独自（※）で設定している高齢者募集ルール）
　 ※代理店が独自に定めたルールを｢高齢者に対する保険募集ルール｣とする場合には、当該ルールの適切性について事前の確認を必要とする保険会社もあることに留意</v>
      </c>
      <c r="H154" s="21" t="str">
        <f t="shared" si="91"/>
        <v>2023: 0
2024: ▼選択</v>
      </c>
      <c r="I154" s="21" t="str">
        <f t="shared" si="92"/>
        <v xml:space="preserve">2023: 0
2024: </v>
      </c>
      <c r="J154" s="21" t="str">
        <f t="shared" si="93"/>
        <v xml:space="preserve">2023: 0
2024: </v>
      </c>
      <c r="K154" s="21" t="str">
        <f t="shared" si="94"/>
        <v>▼選択</v>
      </c>
      <c r="L154" s="21" t="str">
        <f t="shared" si="95"/>
        <v>以下について、詳細説明欄の記載及び証跡資料により確認できた
・その他保険会社の承認を得て、代理店が独自に定めた高齢者募集ルール（□□□□□）を「○○資料」P○にて確認
・「○○資料」がファイルサーバーに掲載され全従業員が閲覧可能な状態になっていることを確認</v>
      </c>
      <c r="M154" s="464" t="str">
        <f t="shared" si="96"/>
        <v xml:space="preserve">
</v>
      </c>
      <c r="N154" s="3"/>
      <c r="O154" s="19" t="s">
        <v>2297</v>
      </c>
      <c r="P154" s="19" t="s">
        <v>2729</v>
      </c>
      <c r="Q154" s="19" t="s">
        <v>340</v>
      </c>
      <c r="R154" s="19"/>
      <c r="S154" s="19"/>
      <c r="T154" s="159"/>
      <c r="U154" s="160"/>
      <c r="V154" s="19"/>
      <c r="W154" s="161"/>
      <c r="X154" s="19"/>
      <c r="Y154" s="19"/>
      <c r="Z154" s="20"/>
      <c r="AA154" s="202" t="s">
        <v>34</v>
      </c>
      <c r="AB154" s="1109"/>
      <c r="AC154" s="202" t="s">
        <v>1998</v>
      </c>
      <c r="AD154" s="1110"/>
      <c r="AE154" s="202" t="s">
        <v>340</v>
      </c>
      <c r="AF154" s="1110"/>
      <c r="AG154" s="203" t="s">
        <v>36</v>
      </c>
      <c r="AH154" s="1096"/>
      <c r="AI154" s="244">
        <v>32</v>
      </c>
      <c r="AJ154" s="205" t="s">
        <v>356</v>
      </c>
      <c r="AK154" s="212"/>
      <c r="AL154" s="212"/>
      <c r="AM154" s="267" t="s">
        <v>1146</v>
      </c>
      <c r="AN154" s="27">
        <f t="shared" si="76"/>
        <v>0</v>
      </c>
      <c r="AO154" s="27">
        <f t="shared" si="77"/>
        <v>0</v>
      </c>
      <c r="AP154" s="191">
        <f t="shared" si="78"/>
        <v>0</v>
      </c>
      <c r="AQ154" s="35">
        <f t="shared" si="79"/>
        <v>0</v>
      </c>
      <c r="AR154" s="43">
        <f t="shared" si="80"/>
        <v>0</v>
      </c>
      <c r="AS154" s="43">
        <f t="shared" si="81"/>
        <v>0</v>
      </c>
      <c r="AT154" s="35">
        <f t="shared" si="82"/>
        <v>0</v>
      </c>
      <c r="AU154" s="43">
        <f t="shared" si="83"/>
        <v>0</v>
      </c>
      <c r="AV154" s="246" t="s">
        <v>33</v>
      </c>
      <c r="AW154" s="247" t="s">
        <v>41</v>
      </c>
      <c r="AX154" s="247" t="s">
        <v>42</v>
      </c>
      <c r="AY154" s="277"/>
      <c r="AZ154" s="433" t="s">
        <v>33</v>
      </c>
      <c r="BA154" s="217" t="s">
        <v>343</v>
      </c>
      <c r="BB154" s="467"/>
      <c r="BC154" s="468"/>
      <c r="BD154" s="182"/>
      <c r="BE154" s="229" t="str">
        <f t="shared" si="99"/>
        <v>▼選択</v>
      </c>
      <c r="BF154" s="230" t="s">
        <v>16</v>
      </c>
      <c r="BG154" s="229" t="s">
        <v>31</v>
      </c>
      <c r="BH154" s="177" t="s">
        <v>6</v>
      </c>
      <c r="BI154" s="177" t="s">
        <v>7</v>
      </c>
      <c r="BJ154" s="229" t="s">
        <v>32</v>
      </c>
      <c r="BK154" s="229"/>
      <c r="BL154" s="181" t="s">
        <v>33</v>
      </c>
      <c r="BM154" s="1032" t="s">
        <v>3310</v>
      </c>
      <c r="BN154" s="172"/>
      <c r="BO154" s="172"/>
      <c r="BP154" s="172"/>
      <c r="BQ154" s="172"/>
      <c r="BR154" s="172"/>
      <c r="BS154" s="172"/>
      <c r="BT154" s="172"/>
      <c r="BU154" s="172"/>
      <c r="BV154" s="182"/>
      <c r="BW154" s="182"/>
      <c r="BX154" s="438"/>
      <c r="BY154" s="75"/>
      <c r="BZ154" s="309" t="s">
        <v>1149</v>
      </c>
      <c r="CA154" s="218" t="s">
        <v>1124</v>
      </c>
      <c r="CB154" s="219" t="s">
        <v>1147</v>
      </c>
      <c r="CC154" s="55" t="s">
        <v>2297</v>
      </c>
      <c r="CD154" s="201" t="s">
        <v>1148</v>
      </c>
    </row>
    <row r="155" spans="1:82" ht="71.25">
      <c r="A155" s="3" t="str">
        <f t="shared" si="84"/>
        <v/>
      </c>
      <c r="B155" s="5" t="s">
        <v>2899</v>
      </c>
      <c r="C155" s="3" t="str">
        <f t="shared" si="86"/>
        <v>Ⅰ.顧客対応 (1)　お客さまニーズに合致した提案の実施に向けた募集に関する態勢整備</v>
      </c>
      <c r="D155" s="3" t="str">
        <f t="shared" si="87"/>
        <v>⑥高齢者募集ルール</v>
      </c>
      <c r="E155" s="3" t="str">
        <f t="shared" si="88"/>
        <v>基本 33</v>
      </c>
      <c r="F155" s="3" t="str">
        <f t="shared" si="89"/>
        <v xml:space="preserve">33 
</v>
      </c>
      <c r="G155" s="11" t="str">
        <f t="shared" si="90"/>
        <v xml:space="preserve">高齢者募集ルール（代理店が設定したルールおよび元受保険会社のルール）を遵守する態勢（高齢者チェックシートによる対応、年齢入力時のシステム上のアラート等）を整備している
＿ 
＿＿ </v>
      </c>
      <c r="H155" s="21" t="str">
        <f t="shared" si="91"/>
        <v>2023: 0
2024: ▼選択</v>
      </c>
      <c r="I155" s="21" t="str">
        <f t="shared" si="92"/>
        <v xml:space="preserve">2023: 0
2024: </v>
      </c>
      <c r="J155" s="21" t="str">
        <f t="shared" si="93"/>
        <v xml:space="preserve">2023: 0
2024: </v>
      </c>
      <c r="K155" s="21" t="str">
        <f t="shared" si="94"/>
        <v>▼選択</v>
      </c>
      <c r="L155" s="21" t="str">
        <f t="shared" si="95"/>
        <v>以下について、詳細説明欄の記載及び証跡資料「○○資料」P○により確認できた
・高齢者募集ルールがもれなく実施される仕組みが整備されていること</v>
      </c>
      <c r="M155" s="464" t="str">
        <f t="shared" si="96"/>
        <v xml:space="preserve">
</v>
      </c>
      <c r="N155" s="3"/>
      <c r="O155" s="19" t="s">
        <v>2298</v>
      </c>
      <c r="P155" s="19" t="s">
        <v>2729</v>
      </c>
      <c r="Q155" s="19" t="s">
        <v>340</v>
      </c>
      <c r="R155" s="19"/>
      <c r="S155" s="19"/>
      <c r="T155" s="159"/>
      <c r="U155" s="160"/>
      <c r="V155" s="19"/>
      <c r="W155" s="161"/>
      <c r="X155" s="19"/>
      <c r="Y155" s="19"/>
      <c r="Z155" s="20"/>
      <c r="AA155" s="202" t="s">
        <v>34</v>
      </c>
      <c r="AB155" s="1109"/>
      <c r="AC155" s="202" t="s">
        <v>1998</v>
      </c>
      <c r="AD155" s="1110"/>
      <c r="AE155" s="202" t="s">
        <v>340</v>
      </c>
      <c r="AF155" s="1110"/>
      <c r="AG155" s="203" t="s">
        <v>36</v>
      </c>
      <c r="AH155" s="1096"/>
      <c r="AI155" s="254">
        <v>33</v>
      </c>
      <c r="AJ155" s="190" t="s">
        <v>26</v>
      </c>
      <c r="AK155" s="1046" t="s">
        <v>357</v>
      </c>
      <c r="AL155" s="1047"/>
      <c r="AM155" s="1048"/>
      <c r="AN155" s="27">
        <f t="shared" si="76"/>
        <v>0</v>
      </c>
      <c r="AO155" s="27">
        <f t="shared" si="77"/>
        <v>0</v>
      </c>
      <c r="AP155" s="191">
        <f t="shared" si="78"/>
        <v>0</v>
      </c>
      <c r="AQ155" s="35">
        <f t="shared" si="79"/>
        <v>0</v>
      </c>
      <c r="AR155" s="43">
        <f t="shared" si="80"/>
        <v>0</v>
      </c>
      <c r="AS155" s="43">
        <f t="shared" si="81"/>
        <v>0</v>
      </c>
      <c r="AT155" s="35">
        <f t="shared" si="82"/>
        <v>0</v>
      </c>
      <c r="AU155" s="43">
        <f t="shared" si="83"/>
        <v>0</v>
      </c>
      <c r="AV155" s="246" t="s">
        <v>33</v>
      </c>
      <c r="AW155" s="247" t="s">
        <v>41</v>
      </c>
      <c r="AX155" s="247" t="s">
        <v>42</v>
      </c>
      <c r="AY155" s="277"/>
      <c r="AZ155" s="433" t="s">
        <v>33</v>
      </c>
      <c r="BA155" s="227" t="s">
        <v>358</v>
      </c>
      <c r="BB155" s="467"/>
      <c r="BC155" s="468"/>
      <c r="BD155" s="248" t="str">
        <f t="shared" ref="BD155:BD157" si="100">BL155</f>
        <v>▼選択</v>
      </c>
      <c r="BE155" s="229" t="s">
        <v>33</v>
      </c>
      <c r="BF155" s="230" t="s">
        <v>16</v>
      </c>
      <c r="BG155" s="229" t="s">
        <v>31</v>
      </c>
      <c r="BH155" s="177" t="s">
        <v>6</v>
      </c>
      <c r="BI155" s="177" t="s">
        <v>7</v>
      </c>
      <c r="BJ155" s="229" t="s">
        <v>32</v>
      </c>
      <c r="BK155" s="229"/>
      <c r="BL155" s="181" t="s">
        <v>33</v>
      </c>
      <c r="BM155" s="1032" t="s">
        <v>3311</v>
      </c>
      <c r="BN155" s="172"/>
      <c r="BO155" s="172"/>
      <c r="BP155" s="172"/>
      <c r="BQ155" s="172"/>
      <c r="BR155" s="172"/>
      <c r="BS155" s="172"/>
      <c r="BT155" s="172"/>
      <c r="BU155" s="172"/>
      <c r="BV155" s="182"/>
      <c r="BW155" s="182"/>
      <c r="BX155" s="438"/>
      <c r="BY155" s="75"/>
      <c r="BZ155" s="309" t="s">
        <v>1153</v>
      </c>
      <c r="CA155" s="218" t="s">
        <v>1150</v>
      </c>
      <c r="CB155" s="219" t="s">
        <v>1151</v>
      </c>
      <c r="CC155" s="55" t="s">
        <v>2298</v>
      </c>
      <c r="CD155" s="201" t="s">
        <v>1152</v>
      </c>
    </row>
    <row r="156" spans="1:82" ht="78.75">
      <c r="A156" s="3" t="str">
        <f t="shared" si="84"/>
        <v/>
      </c>
      <c r="B156" s="5" t="s">
        <v>2900</v>
      </c>
      <c r="C156" s="3" t="str">
        <f t="shared" si="86"/>
        <v>Ⅰ.顧客対応 (1)　お客さまニーズに合致した提案の実施に向けた募集に関する態勢整備</v>
      </c>
      <c r="D156" s="3" t="str">
        <f t="shared" si="87"/>
        <v>⑥高齢者募集ルール</v>
      </c>
      <c r="E156" s="3" t="str">
        <f t="shared" si="88"/>
        <v>基本 34</v>
      </c>
      <c r="F156" s="3" t="str">
        <f t="shared" si="89"/>
        <v xml:space="preserve">34 
</v>
      </c>
      <c r="G156" s="11" t="str">
        <f t="shared" si="90"/>
        <v xml:space="preserve">高齢者募集ルールに関し、実施すべき事項（No.32～33の内容）を募集人に徹底（年１回以上の研修実施等）している
＿ 
＿＿ </v>
      </c>
      <c r="H156" s="21" t="str">
        <f t="shared" si="91"/>
        <v>2023: 0
2024: ▼選択</v>
      </c>
      <c r="I156" s="21" t="str">
        <f t="shared" si="92"/>
        <v xml:space="preserve">2023: 0
2024: </v>
      </c>
      <c r="J156" s="21" t="str">
        <f t="shared" si="93"/>
        <v xml:space="preserve">2023: 0
2024: </v>
      </c>
      <c r="K156" s="21" t="str">
        <f t="shared" si="94"/>
        <v>▼選択</v>
      </c>
      <c r="L156" s="21" t="str">
        <f t="shared" si="9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156" s="464" t="str">
        <f t="shared" si="96"/>
        <v xml:space="preserve">
</v>
      </c>
      <c r="N156" s="3"/>
      <c r="O156" s="19" t="s">
        <v>2299</v>
      </c>
      <c r="P156" s="19" t="s">
        <v>2729</v>
      </c>
      <c r="Q156" s="19" t="s">
        <v>340</v>
      </c>
      <c r="R156" s="19"/>
      <c r="S156" s="19"/>
      <c r="T156" s="159"/>
      <c r="U156" s="160"/>
      <c r="V156" s="19"/>
      <c r="W156" s="161"/>
      <c r="X156" s="19"/>
      <c r="Y156" s="19"/>
      <c r="Z156" s="20"/>
      <c r="AA156" s="250" t="s">
        <v>34</v>
      </c>
      <c r="AB156" s="1071"/>
      <c r="AC156" s="250" t="s">
        <v>1998</v>
      </c>
      <c r="AD156" s="1111"/>
      <c r="AE156" s="250" t="s">
        <v>340</v>
      </c>
      <c r="AF156" s="1111"/>
      <c r="AG156" s="251" t="s">
        <v>36</v>
      </c>
      <c r="AH156" s="1079"/>
      <c r="AI156" s="254">
        <v>34</v>
      </c>
      <c r="AJ156" s="252" t="s">
        <v>26</v>
      </c>
      <c r="AK156" s="1077" t="s">
        <v>359</v>
      </c>
      <c r="AL156" s="1047"/>
      <c r="AM156" s="1048"/>
      <c r="AN156" s="27">
        <f t="shared" si="76"/>
        <v>0</v>
      </c>
      <c r="AO156" s="27">
        <f t="shared" si="77"/>
        <v>0</v>
      </c>
      <c r="AP156" s="191">
        <f t="shared" si="78"/>
        <v>0</v>
      </c>
      <c r="AQ156" s="35">
        <f t="shared" si="79"/>
        <v>0</v>
      </c>
      <c r="AR156" s="43">
        <f t="shared" si="80"/>
        <v>0</v>
      </c>
      <c r="AS156" s="43">
        <f t="shared" si="81"/>
        <v>0</v>
      </c>
      <c r="AT156" s="35">
        <f t="shared" si="82"/>
        <v>0</v>
      </c>
      <c r="AU156" s="43">
        <f t="shared" si="83"/>
        <v>0</v>
      </c>
      <c r="AV156" s="246" t="s">
        <v>33</v>
      </c>
      <c r="AW156" s="247" t="s">
        <v>41</v>
      </c>
      <c r="AX156" s="247" t="s">
        <v>42</v>
      </c>
      <c r="AY156" s="277"/>
      <c r="AZ156" s="433" t="s">
        <v>33</v>
      </c>
      <c r="BA156" s="227" t="s">
        <v>336</v>
      </c>
      <c r="BB156" s="467"/>
      <c r="BC156" s="468"/>
      <c r="BD156" s="248" t="str">
        <f t="shared" si="100"/>
        <v>▼選択</v>
      </c>
      <c r="BE156" s="229" t="s">
        <v>33</v>
      </c>
      <c r="BF156" s="230" t="s">
        <v>16</v>
      </c>
      <c r="BG156" s="229" t="s">
        <v>31</v>
      </c>
      <c r="BH156" s="177" t="s">
        <v>6</v>
      </c>
      <c r="BI156" s="177" t="s">
        <v>7</v>
      </c>
      <c r="BJ156" s="229" t="s">
        <v>32</v>
      </c>
      <c r="BK156" s="229"/>
      <c r="BL156" s="181" t="s">
        <v>33</v>
      </c>
      <c r="BM156" s="1032" t="s">
        <v>3319</v>
      </c>
      <c r="BN156" s="172"/>
      <c r="BO156" s="172"/>
      <c r="BP156" s="172"/>
      <c r="BQ156" s="172"/>
      <c r="BR156" s="172"/>
      <c r="BS156" s="172"/>
      <c r="BT156" s="172"/>
      <c r="BU156" s="172"/>
      <c r="BV156" s="182"/>
      <c r="BW156" s="182"/>
      <c r="BX156" s="438"/>
      <c r="BY156" s="75"/>
      <c r="BZ156" s="309" t="s">
        <v>1225</v>
      </c>
      <c r="CA156" s="218" t="s">
        <v>1154</v>
      </c>
      <c r="CB156" s="219" t="s">
        <v>1155</v>
      </c>
      <c r="CC156" s="55" t="s">
        <v>2299</v>
      </c>
      <c r="CD156" s="201" t="s">
        <v>1156</v>
      </c>
    </row>
    <row r="157" spans="1:82" ht="78.75">
      <c r="A157" s="3" t="str">
        <f t="shared" si="84"/>
        <v/>
      </c>
      <c r="B157" s="5" t="s">
        <v>2901</v>
      </c>
      <c r="C157" s="3" t="str">
        <f t="shared" si="86"/>
        <v>Ⅰ.顧客対応 (1)　お客さまニーズに合致した提案の実施に向けた募集に関する態勢整備</v>
      </c>
      <c r="D157" s="3" t="str">
        <f t="shared" si="87"/>
        <v>⑥高齢者募集ルール</v>
      </c>
      <c r="E157" s="3" t="str">
        <f t="shared" si="88"/>
        <v>応用 35</v>
      </c>
      <c r="F157" s="3" t="str">
        <f t="shared" si="89"/>
        <v xml:space="preserve">35 
</v>
      </c>
      <c r="G157" s="11" t="str">
        <f t="shared" si="90"/>
        <v xml:space="preserve">高齢者募集ルールの遵守状況について、営業部門からの独立性を確保した担当部門・担当者がモニタリングを行っている
＿ 
＿＿ </v>
      </c>
      <c r="H157" s="21" t="str">
        <f t="shared" si="91"/>
        <v>2023: 0
2024: ▼選択</v>
      </c>
      <c r="I157" s="21" t="str">
        <f t="shared" si="92"/>
        <v xml:space="preserve">2023: 0
2024: </v>
      </c>
      <c r="J157" s="21" t="str">
        <f t="shared" si="93"/>
        <v xml:space="preserve">2023: 0
2024: </v>
      </c>
      <c r="K157" s="21" t="str">
        <f t="shared" si="94"/>
        <v>▼選択</v>
      </c>
      <c r="L157" s="21" t="str">
        <f t="shared" si="95"/>
        <v>以下について、詳細説明欄の記載及び証跡資料により確認できた
・高齢者募集ルールの募集人の実施状況を営業部門からの独立性を確保した担当部門・担当者がモニタリングしていることは、「○○資料」を確認
・No.33の設問を達成している</v>
      </c>
      <c r="M157" s="464" t="str">
        <f t="shared" si="96"/>
        <v xml:space="preserve">
</v>
      </c>
      <c r="N157" s="3"/>
      <c r="O157" s="19" t="s">
        <v>2300</v>
      </c>
      <c r="P157" s="19" t="s">
        <v>2729</v>
      </c>
      <c r="Q157" s="19" t="s">
        <v>340</v>
      </c>
      <c r="R157" s="19"/>
      <c r="S157" s="19"/>
      <c r="T157" s="159"/>
      <c r="U157" s="160"/>
      <c r="V157" s="19"/>
      <c r="W157" s="161"/>
      <c r="X157" s="19"/>
      <c r="Y157" s="19"/>
      <c r="Z157" s="20"/>
      <c r="AA157" s="186" t="s">
        <v>1996</v>
      </c>
      <c r="AB157" s="1049" t="s">
        <v>297</v>
      </c>
      <c r="AC157" s="186" t="s">
        <v>1998</v>
      </c>
      <c r="AD157" s="1060" t="s">
        <v>22</v>
      </c>
      <c r="AE157" s="186" t="s">
        <v>1974</v>
      </c>
      <c r="AF157" s="1060" t="s">
        <v>339</v>
      </c>
      <c r="AG157" s="253" t="s">
        <v>140</v>
      </c>
      <c r="AH157" s="1064" t="s">
        <v>228</v>
      </c>
      <c r="AI157" s="254">
        <v>35</v>
      </c>
      <c r="AJ157" s="190" t="s">
        <v>26</v>
      </c>
      <c r="AK157" s="1046" t="s">
        <v>360</v>
      </c>
      <c r="AL157" s="1047"/>
      <c r="AM157" s="1048"/>
      <c r="AN157" s="27">
        <f t="shared" si="76"/>
        <v>0</v>
      </c>
      <c r="AO157" s="27">
        <f t="shared" si="77"/>
        <v>0</v>
      </c>
      <c r="AP157" s="191">
        <f t="shared" si="78"/>
        <v>0</v>
      </c>
      <c r="AQ157" s="35">
        <f t="shared" si="79"/>
        <v>0</v>
      </c>
      <c r="AR157" s="43">
        <f t="shared" si="80"/>
        <v>0</v>
      </c>
      <c r="AS157" s="43">
        <f t="shared" si="81"/>
        <v>0</v>
      </c>
      <c r="AT157" s="35">
        <f t="shared" si="82"/>
        <v>0</v>
      </c>
      <c r="AU157" s="43">
        <f t="shared" si="83"/>
        <v>0</v>
      </c>
      <c r="AV157" s="246" t="s">
        <v>33</v>
      </c>
      <c r="AW157" s="247" t="s">
        <v>41</v>
      </c>
      <c r="AX157" s="247" t="s">
        <v>42</v>
      </c>
      <c r="AY157" s="277"/>
      <c r="AZ157" s="433" t="s">
        <v>33</v>
      </c>
      <c r="BA157" s="227" t="s">
        <v>361</v>
      </c>
      <c r="BB157" s="467"/>
      <c r="BC157" s="468"/>
      <c r="BD157" s="255" t="str">
        <f t="shared" si="100"/>
        <v>▼選択</v>
      </c>
      <c r="BE157" s="229" t="s">
        <v>33</v>
      </c>
      <c r="BF157" s="230" t="s">
        <v>16</v>
      </c>
      <c r="BG157" s="229" t="s">
        <v>31</v>
      </c>
      <c r="BH157" s="177" t="s">
        <v>6</v>
      </c>
      <c r="BI157" s="177" t="s">
        <v>7</v>
      </c>
      <c r="BJ157" s="229" t="s">
        <v>32</v>
      </c>
      <c r="BK157" s="229"/>
      <c r="BL157" s="181" t="s">
        <v>33</v>
      </c>
      <c r="BM157" s="1032" t="s">
        <v>3312</v>
      </c>
      <c r="BN157" s="172"/>
      <c r="BO157" s="172"/>
      <c r="BP157" s="172"/>
      <c r="BQ157" s="172"/>
      <c r="BR157" s="172"/>
      <c r="BS157" s="172"/>
      <c r="BT157" s="172"/>
      <c r="BU157" s="172"/>
      <c r="BV157" s="182"/>
      <c r="BW157" s="182"/>
      <c r="BX157" s="438"/>
      <c r="BY157" s="75"/>
      <c r="BZ157" s="309" t="s">
        <v>1160</v>
      </c>
      <c r="CA157" s="218" t="s">
        <v>1157</v>
      </c>
      <c r="CB157" s="237" t="s">
        <v>1158</v>
      </c>
      <c r="CC157" s="55" t="s">
        <v>2300</v>
      </c>
      <c r="CD157" s="201" t="s">
        <v>1159</v>
      </c>
    </row>
    <row r="158" spans="1:82" ht="85.5">
      <c r="A158" s="3" t="str">
        <f t="shared" si="84"/>
        <v/>
      </c>
      <c r="B158" s="5" t="s">
        <v>2902</v>
      </c>
      <c r="C158" s="3" t="str">
        <f t="shared" si="86"/>
        <v>Ⅰ.顧客対応 (1)　お客さまニーズに合致した提案の実施に向けた募集に関する態勢整備</v>
      </c>
      <c r="D158" s="3" t="str">
        <f t="shared" si="87"/>
        <v>⑥高齢者募集ルール</v>
      </c>
      <c r="E158" s="3" t="str">
        <f t="shared" si="88"/>
        <v>応用 ⑥EX</v>
      </c>
      <c r="F158" s="3" t="str">
        <f t="shared" si="89"/>
        <v xml:space="preserve">⑥EX 
</v>
      </c>
      <c r="G158"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58" s="21" t="str">
        <f t="shared" si="91"/>
        <v>2023: 0
2024: ▼選択</v>
      </c>
      <c r="I158" s="21" t="str">
        <f t="shared" si="92"/>
        <v xml:space="preserve">2023: 0
2024: </v>
      </c>
      <c r="J158" s="21" t="str">
        <f t="shared" si="93"/>
        <v xml:space="preserve">2023: 0
2024: </v>
      </c>
      <c r="K158" s="21" t="str">
        <f t="shared" si="94"/>
        <v>▼選択</v>
      </c>
      <c r="L158" s="21" t="str">
        <f t="shared" si="95"/>
        <v>⑥高齢者募集ルール に関する貴社取組み［お客さまへアピールしたい取組み／募集人等従業者に好評な取組み］として認識しました。（［ ］内は判定時に不要文言を削除する）</v>
      </c>
      <c r="M158" s="464" t="str">
        <f t="shared" si="96"/>
        <v xml:space="preserve">
</v>
      </c>
      <c r="N158" s="3"/>
      <c r="O158" s="19" t="s">
        <v>2301</v>
      </c>
      <c r="P158" s="19" t="s">
        <v>2729</v>
      </c>
      <c r="Q158" s="19" t="s">
        <v>340</v>
      </c>
      <c r="R158" s="19"/>
      <c r="S158" s="19"/>
      <c r="T158" s="159"/>
      <c r="U158" s="160"/>
      <c r="V158" s="19"/>
      <c r="W158" s="161"/>
      <c r="X158" s="19"/>
      <c r="Y158" s="19"/>
      <c r="Z158" s="20"/>
      <c r="AA158" s="250" t="s">
        <v>34</v>
      </c>
      <c r="AB158" s="1071"/>
      <c r="AC158" s="250" t="s">
        <v>1998</v>
      </c>
      <c r="AD158" s="1111"/>
      <c r="AE158" s="250" t="s">
        <v>340</v>
      </c>
      <c r="AF158" s="1111"/>
      <c r="AG158" s="257" t="s">
        <v>140</v>
      </c>
      <c r="AH158" s="1066"/>
      <c r="AI158" s="258" t="s">
        <v>362</v>
      </c>
      <c r="AJ158" s="252"/>
      <c r="AK158" s="1069" t="s">
        <v>2017</v>
      </c>
      <c r="AL158" s="1042"/>
      <c r="AM158" s="1070"/>
      <c r="AN158" s="30">
        <f t="shared" si="76"/>
        <v>0</v>
      </c>
      <c r="AO158" s="30">
        <f t="shared" si="77"/>
        <v>0</v>
      </c>
      <c r="AP158" s="259">
        <f t="shared" si="78"/>
        <v>0</v>
      </c>
      <c r="AQ158" s="35">
        <f t="shared" si="79"/>
        <v>0</v>
      </c>
      <c r="AR158" s="43">
        <f t="shared" si="80"/>
        <v>0</v>
      </c>
      <c r="AS158" s="43">
        <f t="shared" si="81"/>
        <v>0</v>
      </c>
      <c r="AT158" s="35">
        <f t="shared" si="82"/>
        <v>0</v>
      </c>
      <c r="AU158" s="43">
        <f t="shared" si="83"/>
        <v>0</v>
      </c>
      <c r="AV158" s="246" t="s">
        <v>33</v>
      </c>
      <c r="AW158" s="247" t="s">
        <v>41</v>
      </c>
      <c r="AX158" s="452" t="s">
        <v>877</v>
      </c>
      <c r="AY158" s="298"/>
      <c r="AZ158" s="433" t="s">
        <v>33</v>
      </c>
      <c r="BA158" s="260" t="s">
        <v>147</v>
      </c>
      <c r="BB158" s="467"/>
      <c r="BC158" s="468"/>
      <c r="BD158" s="182"/>
      <c r="BE158" s="182" t="str">
        <f>IF(AND(AL158=AV158,AV158="○",AZ158="1.はい"),"○","▼選択")</f>
        <v>▼選択</v>
      </c>
      <c r="BF158" s="234" t="s">
        <v>16</v>
      </c>
      <c r="BG158" s="182" t="s">
        <v>31</v>
      </c>
      <c r="BH158" s="177" t="s">
        <v>6</v>
      </c>
      <c r="BI158" s="177" t="s">
        <v>7</v>
      </c>
      <c r="BJ158" s="182" t="s">
        <v>32</v>
      </c>
      <c r="BK158" s="299"/>
      <c r="BL158" s="181" t="s">
        <v>33</v>
      </c>
      <c r="BM158" s="1032" t="s">
        <v>3313</v>
      </c>
      <c r="BN158" s="172"/>
      <c r="BO158" s="172"/>
      <c r="BP158" s="172"/>
      <c r="BQ158" s="172"/>
      <c r="BR158" s="172"/>
      <c r="BS158" s="172"/>
      <c r="BT158" s="172"/>
      <c r="BU158" s="172"/>
      <c r="BV158" s="182"/>
      <c r="BW158" s="182"/>
      <c r="BX158" s="438"/>
      <c r="BY158" s="75"/>
      <c r="BZ158" s="309" t="s">
        <v>2028</v>
      </c>
      <c r="CA158" s="183" t="s">
        <v>1161</v>
      </c>
      <c r="CB158" s="237" t="s">
        <v>1162</v>
      </c>
      <c r="CC158" s="55" t="s">
        <v>2301</v>
      </c>
      <c r="CD158" s="201" t="s">
        <v>1163</v>
      </c>
    </row>
    <row r="159" spans="1:82" ht="110.25">
      <c r="A159" s="3" t="str">
        <f t="shared" si="84"/>
        <v/>
      </c>
      <c r="B159" s="5" t="s">
        <v>2903</v>
      </c>
      <c r="C159" s="3" t="str">
        <f t="shared" si="86"/>
        <v>Ⅰ.顧客対応 (1)　お客さまニーズに合致した提案の実施に向けた募集に関する態勢整備</v>
      </c>
      <c r="D159" s="3" t="str">
        <f t="shared" si="87"/>
        <v>⑦お客さまの利便性向上に向けた態勢整備状況</v>
      </c>
      <c r="E159" s="3" t="str">
        <f t="shared" si="88"/>
        <v>基本 36</v>
      </c>
      <c r="F159" s="3" t="str">
        <f t="shared" si="89"/>
        <v xml:space="preserve">36 
</v>
      </c>
      <c r="G159" s="11" t="str">
        <f t="shared" si="90"/>
        <v xml:space="preserve">ペーパーレス申込みをお客さまに提案できるようにインフラ整備を行っている
＿ 
＿＿ </v>
      </c>
      <c r="H159" s="21" t="str">
        <f t="shared" si="91"/>
        <v>2023: 0
2024: ▼選択</v>
      </c>
      <c r="I159" s="21" t="str">
        <f t="shared" si="92"/>
        <v xml:space="preserve">2023: 0
2024: </v>
      </c>
      <c r="J159" s="21" t="str">
        <f t="shared" si="93"/>
        <v xml:space="preserve">2023: 0
2024: </v>
      </c>
      <c r="K159" s="21" t="str">
        <f t="shared" si="94"/>
        <v>▼選択</v>
      </c>
      <c r="L159" s="21" t="str">
        <f t="shared" si="95"/>
        <v>以下について、詳細説明欄の記載及び証跡資料「○○資料」P○により確認できた
・各拠点（※）にペーパーレス申込みができるよう、必要なインフラを整備していること
　※全拠点非対面のみで募集・顧客対応を完結する代理店は「対象外」を選択＞</v>
      </c>
      <c r="M159" s="464" t="str">
        <f t="shared" si="96"/>
        <v xml:space="preserve">
</v>
      </c>
      <c r="N159" s="3"/>
      <c r="O159" s="19" t="s">
        <v>2302</v>
      </c>
      <c r="P159" s="19" t="s">
        <v>2729</v>
      </c>
      <c r="Q159" s="19" t="s">
        <v>366</v>
      </c>
      <c r="R159" s="19"/>
      <c r="S159" s="19"/>
      <c r="T159" s="159"/>
      <c r="U159" s="160"/>
      <c r="V159" s="19"/>
      <c r="W159" s="161"/>
      <c r="X159" s="19"/>
      <c r="Y159" s="19"/>
      <c r="Z159" s="20"/>
      <c r="AA159" s="261" t="s">
        <v>1996</v>
      </c>
      <c r="AB159" s="300" t="s">
        <v>297</v>
      </c>
      <c r="AC159" s="261" t="s">
        <v>1998</v>
      </c>
      <c r="AD159" s="301" t="s">
        <v>22</v>
      </c>
      <c r="AE159" s="261" t="s">
        <v>1975</v>
      </c>
      <c r="AF159" s="301" t="s">
        <v>363</v>
      </c>
      <c r="AG159" s="302" t="s">
        <v>36</v>
      </c>
      <c r="AH159" s="303" t="s">
        <v>25</v>
      </c>
      <c r="AI159" s="254">
        <v>36</v>
      </c>
      <c r="AJ159" s="190" t="s">
        <v>26</v>
      </c>
      <c r="AK159" s="1046" t="s">
        <v>364</v>
      </c>
      <c r="AL159" s="1047"/>
      <c r="AM159" s="1048"/>
      <c r="AN159" s="27">
        <f t="shared" si="76"/>
        <v>0</v>
      </c>
      <c r="AO159" s="27">
        <f t="shared" si="77"/>
        <v>0</v>
      </c>
      <c r="AP159" s="191">
        <f t="shared" si="78"/>
        <v>0</v>
      </c>
      <c r="AQ159" s="35">
        <f t="shared" si="79"/>
        <v>0</v>
      </c>
      <c r="AR159" s="43">
        <f t="shared" si="80"/>
        <v>0</v>
      </c>
      <c r="AS159" s="43">
        <f t="shared" si="81"/>
        <v>0</v>
      </c>
      <c r="AT159" s="35">
        <f t="shared" si="82"/>
        <v>0</v>
      </c>
      <c r="AU159" s="43">
        <f t="shared" si="83"/>
        <v>0</v>
      </c>
      <c r="AV159" s="246" t="s">
        <v>33</v>
      </c>
      <c r="AW159" s="247" t="s">
        <v>41</v>
      </c>
      <c r="AX159" s="278" t="s">
        <v>42</v>
      </c>
      <c r="AY159" s="247" t="s">
        <v>3232</v>
      </c>
      <c r="AZ159" s="436" t="s">
        <v>33</v>
      </c>
      <c r="BA159" s="227" t="str">
        <f>IF(AZ159&lt;&gt;"3.対象外","インフラ整備状況","「対象外」と申告する理由")</f>
        <v>インフラ整備状況</v>
      </c>
      <c r="BB159" s="467"/>
      <c r="BC159" s="468"/>
      <c r="BD159" s="248" t="str">
        <f t="shared" ref="BD159:BD160" si="101">BL159</f>
        <v>▼選択</v>
      </c>
      <c r="BE159" s="229" t="s">
        <v>33</v>
      </c>
      <c r="BF159" s="230" t="s">
        <v>16</v>
      </c>
      <c r="BG159" s="229" t="s">
        <v>31</v>
      </c>
      <c r="BH159" s="177" t="s">
        <v>6</v>
      </c>
      <c r="BI159" s="177" t="s">
        <v>7</v>
      </c>
      <c r="BJ159" s="304" t="s">
        <v>32</v>
      </c>
      <c r="BK159" s="229" t="s">
        <v>897</v>
      </c>
      <c r="BL159" s="181" t="s">
        <v>33</v>
      </c>
      <c r="BM159" s="1032" t="s">
        <v>1167</v>
      </c>
      <c r="BN159" s="172"/>
      <c r="BO159" s="172"/>
      <c r="BP159" s="172"/>
      <c r="BQ159" s="172"/>
      <c r="BR159" s="172"/>
      <c r="BS159" s="172"/>
      <c r="BT159" s="172"/>
      <c r="BU159" s="172"/>
      <c r="BV159" s="182"/>
      <c r="BW159" s="182"/>
      <c r="BX159" s="438"/>
      <c r="BY159" s="75"/>
      <c r="BZ159" s="309" t="s">
        <v>1167</v>
      </c>
      <c r="CA159" s="218" t="s">
        <v>1164</v>
      </c>
      <c r="CB159" s="237" t="s">
        <v>1165</v>
      </c>
      <c r="CC159" s="55" t="s">
        <v>2302</v>
      </c>
      <c r="CD159" s="201" t="s">
        <v>1166</v>
      </c>
    </row>
    <row r="160" spans="1:82" ht="63">
      <c r="A160" s="3" t="str">
        <f t="shared" si="84"/>
        <v/>
      </c>
      <c r="B160" s="5" t="s">
        <v>2904</v>
      </c>
      <c r="C160" s="3" t="str">
        <f t="shared" si="86"/>
        <v>Ⅰ.顧客対応 (1)　お客さまニーズに合致した提案の実施に向けた募集に関する態勢整備</v>
      </c>
      <c r="D160" s="3" t="str">
        <f t="shared" si="87"/>
        <v>⑦お客さまの利便性向上に向けた態勢整備状況</v>
      </c>
      <c r="E160" s="3" t="str">
        <f t="shared" si="88"/>
        <v>応用 37</v>
      </c>
      <c r="F160" s="3" t="str">
        <f t="shared" si="89"/>
        <v xml:space="preserve">37 
</v>
      </c>
      <c r="G160" s="11" t="str">
        <f t="shared" si="90"/>
        <v xml:space="preserve">お客さまの要望に応じた対面・非対面募集の選択肢を提供している
＿ 
＿＿ </v>
      </c>
      <c r="H160" s="21" t="str">
        <f t="shared" si="91"/>
        <v>2023: 0
2024: ▼選択</v>
      </c>
      <c r="I160" s="21" t="str">
        <f t="shared" si="92"/>
        <v xml:space="preserve">2023: 0
2024: </v>
      </c>
      <c r="J160" s="21" t="str">
        <f t="shared" si="93"/>
        <v xml:space="preserve">2023: 0
2024: </v>
      </c>
      <c r="K160" s="21" t="str">
        <f t="shared" si="94"/>
        <v>▼選択</v>
      </c>
      <c r="L160" s="21" t="str">
        <f t="shared" si="95"/>
        <v>以下について、詳細説明欄の記載及び証跡資料「○○資料」P○により確認できた
・お客さまの要望に応じて、対面・非対面募集の選択ができる態勢であること</v>
      </c>
      <c r="M160" s="464" t="str">
        <f t="shared" si="96"/>
        <v xml:space="preserve">
</v>
      </c>
      <c r="N160" s="3"/>
      <c r="O160" s="19" t="s">
        <v>2303</v>
      </c>
      <c r="P160" s="19" t="s">
        <v>2729</v>
      </c>
      <c r="Q160" s="19" t="s">
        <v>366</v>
      </c>
      <c r="R160" s="19"/>
      <c r="S160" s="19"/>
      <c r="T160" s="159"/>
      <c r="U160" s="160"/>
      <c r="V160" s="19"/>
      <c r="W160" s="161"/>
      <c r="X160" s="19"/>
      <c r="Y160" s="19"/>
      <c r="Z160" s="20"/>
      <c r="AA160" s="261" t="s">
        <v>1996</v>
      </c>
      <c r="AB160" s="1049" t="s">
        <v>297</v>
      </c>
      <c r="AC160" s="261" t="s">
        <v>1998</v>
      </c>
      <c r="AD160" s="1060" t="s">
        <v>22</v>
      </c>
      <c r="AE160" s="261" t="s">
        <v>1975</v>
      </c>
      <c r="AF160" s="1060" t="s">
        <v>363</v>
      </c>
      <c r="AG160" s="256" t="s">
        <v>140</v>
      </c>
      <c r="AH160" s="1064" t="s">
        <v>228</v>
      </c>
      <c r="AI160" s="254">
        <v>37</v>
      </c>
      <c r="AJ160" s="190" t="s">
        <v>26</v>
      </c>
      <c r="AK160" s="1046" t="s">
        <v>365</v>
      </c>
      <c r="AL160" s="1047"/>
      <c r="AM160" s="1048"/>
      <c r="AN160" s="27">
        <f t="shared" si="76"/>
        <v>0</v>
      </c>
      <c r="AO160" s="27">
        <f t="shared" si="77"/>
        <v>0</v>
      </c>
      <c r="AP160" s="191">
        <f t="shared" si="78"/>
        <v>0</v>
      </c>
      <c r="AQ160" s="35">
        <f t="shared" si="79"/>
        <v>0</v>
      </c>
      <c r="AR160" s="43">
        <f t="shared" si="80"/>
        <v>0</v>
      </c>
      <c r="AS160" s="43">
        <f t="shared" si="81"/>
        <v>0</v>
      </c>
      <c r="AT160" s="35">
        <f t="shared" si="82"/>
        <v>0</v>
      </c>
      <c r="AU160" s="43">
        <f t="shared" si="83"/>
        <v>0</v>
      </c>
      <c r="AV160" s="246" t="s">
        <v>33</v>
      </c>
      <c r="AW160" s="247" t="s">
        <v>41</v>
      </c>
      <c r="AX160" s="278" t="s">
        <v>42</v>
      </c>
      <c r="AY160" s="247"/>
      <c r="AZ160" s="436" t="s">
        <v>33</v>
      </c>
      <c r="BA160" s="227" t="s">
        <v>3462</v>
      </c>
      <c r="BB160" s="467"/>
      <c r="BC160" s="468"/>
      <c r="BD160" s="255" t="str">
        <f t="shared" si="101"/>
        <v>▼選択</v>
      </c>
      <c r="BE160" s="229" t="s">
        <v>33</v>
      </c>
      <c r="BF160" s="230" t="s">
        <v>16</v>
      </c>
      <c r="BG160" s="229" t="s">
        <v>31</v>
      </c>
      <c r="BH160" s="177" t="s">
        <v>6</v>
      </c>
      <c r="BI160" s="177" t="s">
        <v>7</v>
      </c>
      <c r="BJ160" s="304" t="s">
        <v>32</v>
      </c>
      <c r="BK160" s="229"/>
      <c r="BL160" s="181" t="s">
        <v>33</v>
      </c>
      <c r="BM160" s="1032" t="s">
        <v>3473</v>
      </c>
      <c r="BN160" s="172"/>
      <c r="BO160" s="172"/>
      <c r="BP160" s="172"/>
      <c r="BQ160" s="172"/>
      <c r="BR160" s="172"/>
      <c r="BS160" s="172"/>
      <c r="BT160" s="172"/>
      <c r="BU160" s="172"/>
      <c r="BV160" s="182"/>
      <c r="BW160" s="182"/>
      <c r="BX160" s="438"/>
      <c r="BY160" s="305"/>
      <c r="BZ160" s="309" t="s">
        <v>3547</v>
      </c>
      <c r="CA160" s="218" t="s">
        <v>1168</v>
      </c>
      <c r="CB160" s="237" t="s">
        <v>1169</v>
      </c>
      <c r="CC160" s="55" t="s">
        <v>2303</v>
      </c>
      <c r="CD160" s="201" t="s">
        <v>1170</v>
      </c>
    </row>
    <row r="161" spans="1:82" ht="85.5">
      <c r="A161" s="3" t="str">
        <f t="shared" si="84"/>
        <v/>
      </c>
      <c r="B161" s="5" t="s">
        <v>2905</v>
      </c>
      <c r="C161" s="3" t="str">
        <f t="shared" si="86"/>
        <v>Ⅰ.顧客対応 (1)　お客さまニーズに合致した提案の実施に向けた募集に関する態勢整備</v>
      </c>
      <c r="D161" s="3" t="str">
        <f t="shared" si="87"/>
        <v>⑦お客さまの利便性向上に向けた態勢整備状況</v>
      </c>
      <c r="E161" s="3" t="str">
        <f t="shared" si="88"/>
        <v>応用 ⑦EX</v>
      </c>
      <c r="F161" s="3" t="str">
        <f t="shared" si="89"/>
        <v xml:space="preserve">⑦EX 
</v>
      </c>
      <c r="G161"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61" s="21" t="str">
        <f t="shared" si="91"/>
        <v>2023: 0
2024: ▼選択</v>
      </c>
      <c r="I161" s="21" t="str">
        <f t="shared" si="92"/>
        <v xml:space="preserve">2023: 0
2024: </v>
      </c>
      <c r="J161" s="21" t="str">
        <f t="shared" si="93"/>
        <v xml:space="preserve">2023: 0
2024: </v>
      </c>
      <c r="K161" s="21" t="str">
        <f t="shared" si="94"/>
        <v>▼選択</v>
      </c>
      <c r="L161" s="21" t="str">
        <f t="shared" si="95"/>
        <v>⑦お客さまの利便性向上に向けた態勢整備状況 に関する貴社取組み［お客さまへアピールしたい取組み／募集人等従業者に好評な取組み］として認識しました。（［ ］内は判定時に不要文言を削除する）</v>
      </c>
      <c r="M161" s="464" t="str">
        <f t="shared" si="96"/>
        <v xml:space="preserve">
</v>
      </c>
      <c r="N161" s="3"/>
      <c r="O161" s="19" t="s">
        <v>2304</v>
      </c>
      <c r="P161" s="19" t="s">
        <v>2729</v>
      </c>
      <c r="Q161" s="19" t="s">
        <v>366</v>
      </c>
      <c r="R161" s="19"/>
      <c r="S161" s="19"/>
      <c r="T161" s="159"/>
      <c r="U161" s="160"/>
      <c r="V161" s="19"/>
      <c r="W161" s="161"/>
      <c r="X161" s="19"/>
      <c r="Y161" s="19"/>
      <c r="Z161" s="20"/>
      <c r="AA161" s="202" t="s">
        <v>34</v>
      </c>
      <c r="AB161" s="1071"/>
      <c r="AC161" s="202" t="s">
        <v>1998</v>
      </c>
      <c r="AD161" s="1111"/>
      <c r="AE161" s="202" t="s">
        <v>366</v>
      </c>
      <c r="AF161" s="1111"/>
      <c r="AG161" s="257" t="s">
        <v>140</v>
      </c>
      <c r="AH161" s="1066"/>
      <c r="AI161" s="306" t="s">
        <v>367</v>
      </c>
      <c r="AJ161" s="190"/>
      <c r="AK161" s="1069" t="s">
        <v>2017</v>
      </c>
      <c r="AL161" s="1042"/>
      <c r="AM161" s="1070"/>
      <c r="AN161" s="30">
        <f t="shared" si="76"/>
        <v>0</v>
      </c>
      <c r="AO161" s="30">
        <f t="shared" si="77"/>
        <v>0</v>
      </c>
      <c r="AP161" s="259">
        <f t="shared" si="78"/>
        <v>0</v>
      </c>
      <c r="AQ161" s="35">
        <f t="shared" si="79"/>
        <v>0</v>
      </c>
      <c r="AR161" s="43">
        <f t="shared" si="80"/>
        <v>0</v>
      </c>
      <c r="AS161" s="43">
        <f t="shared" si="81"/>
        <v>0</v>
      </c>
      <c r="AT161" s="35">
        <f t="shared" si="82"/>
        <v>0</v>
      </c>
      <c r="AU161" s="43">
        <f t="shared" si="83"/>
        <v>0</v>
      </c>
      <c r="AV161" s="246" t="s">
        <v>33</v>
      </c>
      <c r="AW161" s="247" t="s">
        <v>41</v>
      </c>
      <c r="AX161" s="452" t="s">
        <v>877</v>
      </c>
      <c r="AY161" s="307"/>
      <c r="AZ161" s="433" t="s">
        <v>33</v>
      </c>
      <c r="BA161" s="260" t="s">
        <v>147</v>
      </c>
      <c r="BB161" s="467"/>
      <c r="BC161" s="468"/>
      <c r="BD161" s="182"/>
      <c r="BE161" s="182" t="str">
        <f>IF(AND(AL161=AV161,AV161="○",AZ161="1.はい"),"○","▼選択")</f>
        <v>▼選択</v>
      </c>
      <c r="BF161" s="234" t="s">
        <v>16</v>
      </c>
      <c r="BG161" s="182" t="s">
        <v>31</v>
      </c>
      <c r="BH161" s="177" t="s">
        <v>6</v>
      </c>
      <c r="BI161" s="177" t="s">
        <v>7</v>
      </c>
      <c r="BJ161" s="182" t="s">
        <v>32</v>
      </c>
      <c r="BK161" s="308"/>
      <c r="BL161" s="181" t="s">
        <v>33</v>
      </c>
      <c r="BM161" s="1032" t="s">
        <v>3314</v>
      </c>
      <c r="BN161" s="172"/>
      <c r="BO161" s="172"/>
      <c r="BP161" s="172"/>
      <c r="BQ161" s="172"/>
      <c r="BR161" s="172"/>
      <c r="BS161" s="172"/>
      <c r="BT161" s="172"/>
      <c r="BU161" s="172"/>
      <c r="BV161" s="182"/>
      <c r="BW161" s="182"/>
      <c r="BX161" s="438"/>
      <c r="BY161" s="75"/>
      <c r="BZ161" s="309" t="s">
        <v>2029</v>
      </c>
      <c r="CA161" s="183" t="s">
        <v>1171</v>
      </c>
      <c r="CB161" s="237" t="s">
        <v>1172</v>
      </c>
      <c r="CC161" s="55" t="s">
        <v>2304</v>
      </c>
      <c r="CD161" s="201" t="s">
        <v>1173</v>
      </c>
    </row>
    <row r="162" spans="1:82" ht="110.25">
      <c r="A162" s="3" t="str">
        <f t="shared" si="84"/>
        <v/>
      </c>
      <c r="B162" s="5" t="s">
        <v>2906</v>
      </c>
      <c r="C162" s="3" t="str">
        <f t="shared" si="86"/>
        <v>Ⅰ.顧客対応 (1)　お客さまニーズに合致した提案の実施に向けた募集に関する態勢整備</v>
      </c>
      <c r="D162" s="3" t="str">
        <f t="shared" si="87"/>
        <v>⑧早期消滅</v>
      </c>
      <c r="E162" s="3" t="str">
        <f t="shared" si="88"/>
        <v>基本 38</v>
      </c>
      <c r="F162" s="3" t="str">
        <f t="shared" si="89"/>
        <v xml:space="preserve">38 
</v>
      </c>
      <c r="G162" s="11" t="str">
        <f t="shared" si="90"/>
        <v xml:space="preserve">短期（契約始期日から半年以内等、短期の期間の定義は各乗合保険会社のルールを参考に代理店で定めたものとする）での失効・解約について、理由・経緯を分析・管理し、取扱者に事情を確認の上、必要に応じて指導する態勢を整備している
＿ 
＿＿ </v>
      </c>
      <c r="H162" s="21" t="str">
        <f t="shared" si="91"/>
        <v>2023: 0
2024: ▼選択</v>
      </c>
      <c r="I162" s="21" t="str">
        <f t="shared" si="92"/>
        <v xml:space="preserve">2023: 0
2024: </v>
      </c>
      <c r="J162" s="21" t="str">
        <f t="shared" si="93"/>
        <v xml:space="preserve">2023: 0
2024: </v>
      </c>
      <c r="K162" s="21" t="str">
        <f t="shared" si="94"/>
        <v>▼選択</v>
      </c>
      <c r="L162" s="21" t="str">
        <f t="shared" si="95"/>
        <v>以下について、詳細説明欄の記載及び証跡資料により確認できた
・短期での失効・解約について、理由・経緯を代理店として分析・管理していることは、「○○資料」P○を確認
・短期での失効・解約について、相対的に当該件数が多い等、必要に応じて問題があった場合は当該募集人への指導等の改善策を講じていることは、「○○資料」を確認</v>
      </c>
      <c r="M162" s="464" t="str">
        <f t="shared" si="96"/>
        <v xml:space="preserve">
</v>
      </c>
      <c r="N162" s="3"/>
      <c r="O162" s="19" t="s">
        <v>2305</v>
      </c>
      <c r="P162" s="19" t="s">
        <v>2729</v>
      </c>
      <c r="Q162" s="19" t="s">
        <v>371</v>
      </c>
      <c r="R162" s="19"/>
      <c r="S162" s="19"/>
      <c r="T162" s="159"/>
      <c r="U162" s="160"/>
      <c r="V162" s="19"/>
      <c r="W162" s="161"/>
      <c r="X162" s="19"/>
      <c r="Y162" s="19"/>
      <c r="Z162" s="20"/>
      <c r="AA162" s="261" t="s">
        <v>1996</v>
      </c>
      <c r="AB162" s="300" t="s">
        <v>297</v>
      </c>
      <c r="AC162" s="261" t="s">
        <v>1998</v>
      </c>
      <c r="AD162" s="301" t="s">
        <v>22</v>
      </c>
      <c r="AE162" s="261" t="s">
        <v>1976</v>
      </c>
      <c r="AF162" s="301" t="s">
        <v>368</v>
      </c>
      <c r="AG162" s="302" t="s">
        <v>36</v>
      </c>
      <c r="AH162" s="303" t="s">
        <v>25</v>
      </c>
      <c r="AI162" s="254">
        <v>38</v>
      </c>
      <c r="AJ162" s="190" t="s">
        <v>26</v>
      </c>
      <c r="AK162" s="1046" t="s">
        <v>3470</v>
      </c>
      <c r="AL162" s="1047"/>
      <c r="AM162" s="1048"/>
      <c r="AN162" s="27">
        <f t="shared" si="76"/>
        <v>0</v>
      </c>
      <c r="AO162" s="27">
        <f t="shared" si="77"/>
        <v>0</v>
      </c>
      <c r="AP162" s="191">
        <f t="shared" si="78"/>
        <v>0</v>
      </c>
      <c r="AQ162" s="35">
        <f t="shared" si="79"/>
        <v>0</v>
      </c>
      <c r="AR162" s="43">
        <f t="shared" si="80"/>
        <v>0</v>
      </c>
      <c r="AS162" s="43">
        <f t="shared" si="81"/>
        <v>0</v>
      </c>
      <c r="AT162" s="35">
        <f t="shared" si="82"/>
        <v>0</v>
      </c>
      <c r="AU162" s="43">
        <f t="shared" si="83"/>
        <v>0</v>
      </c>
      <c r="AV162" s="246" t="s">
        <v>33</v>
      </c>
      <c r="AW162" s="247" t="s">
        <v>41</v>
      </c>
      <c r="AX162" s="247" t="s">
        <v>42</v>
      </c>
      <c r="AY162" s="277"/>
      <c r="AZ162" s="433" t="s">
        <v>33</v>
      </c>
      <c r="BA162" s="227" t="s">
        <v>369</v>
      </c>
      <c r="BB162" s="467"/>
      <c r="BC162" s="468"/>
      <c r="BD162" s="248" t="str">
        <f t="shared" ref="BD162:BD163" si="102">BL162</f>
        <v>▼選択</v>
      </c>
      <c r="BE162" s="229" t="s">
        <v>33</v>
      </c>
      <c r="BF162" s="230" t="s">
        <v>16</v>
      </c>
      <c r="BG162" s="229" t="s">
        <v>31</v>
      </c>
      <c r="BH162" s="177" t="s">
        <v>6</v>
      </c>
      <c r="BI162" s="177" t="s">
        <v>7</v>
      </c>
      <c r="BJ162" s="229" t="s">
        <v>32</v>
      </c>
      <c r="BK162" s="229"/>
      <c r="BL162" s="181" t="s">
        <v>33</v>
      </c>
      <c r="BM162" s="1032" t="s">
        <v>3484</v>
      </c>
      <c r="BN162" s="172"/>
      <c r="BO162" s="172"/>
      <c r="BP162" s="172"/>
      <c r="BQ162" s="172"/>
      <c r="BR162" s="172"/>
      <c r="BS162" s="172"/>
      <c r="BT162" s="172"/>
      <c r="BU162" s="172"/>
      <c r="BV162" s="182"/>
      <c r="BW162" s="182"/>
      <c r="BX162" s="438"/>
      <c r="BY162" s="75"/>
      <c r="BZ162" s="309" t="s">
        <v>3548</v>
      </c>
      <c r="CA162" s="218" t="s">
        <v>1174</v>
      </c>
      <c r="CB162" s="237" t="s">
        <v>1175</v>
      </c>
      <c r="CC162" s="55" t="s">
        <v>2305</v>
      </c>
      <c r="CD162" s="201" t="s">
        <v>1176</v>
      </c>
    </row>
    <row r="163" spans="1:82" ht="71.25">
      <c r="A163" s="3" t="str">
        <f t="shared" si="84"/>
        <v/>
      </c>
      <c r="B163" s="5" t="s">
        <v>2907</v>
      </c>
      <c r="C163" s="3" t="str">
        <f t="shared" si="86"/>
        <v>Ⅰ.顧客対応 (1)　お客さまニーズに合致した提案の実施に向けた募集に関する態勢整備</v>
      </c>
      <c r="D163" s="3" t="str">
        <f t="shared" si="87"/>
        <v>⑧早期消滅</v>
      </c>
      <c r="E163" s="3" t="str">
        <f t="shared" si="88"/>
        <v>応用 39</v>
      </c>
      <c r="F163" s="3" t="str">
        <f t="shared" si="89"/>
        <v xml:space="preserve">39 
</v>
      </c>
      <c r="G163" s="11" t="str">
        <f t="shared" si="90"/>
        <v xml:space="preserve">短期（契約始期日から半年以内等、短期の期間の定義は各乗合保険会社のルールを参考に代理店で定めたものとする）での失効・解約の状況およびその改善策について全社で共有されている
＿ 
＿＿ </v>
      </c>
      <c r="H163" s="21" t="str">
        <f t="shared" si="91"/>
        <v>2023: 0
2024: ▼選択</v>
      </c>
      <c r="I163" s="21" t="str">
        <f t="shared" si="92"/>
        <v xml:space="preserve">2023: 0
2024: </v>
      </c>
      <c r="J163" s="21" t="str">
        <f t="shared" si="93"/>
        <v xml:space="preserve">2023: 0
2024: </v>
      </c>
      <c r="K163" s="21" t="str">
        <f t="shared" si="94"/>
        <v>▼選択</v>
      </c>
      <c r="L163" s="21" t="str">
        <f t="shared" si="95"/>
        <v>以下について、詳細説明欄の記載及び証跡資料により確認できた
・早期消滅契約の発生状況およびその改善策について、全社共有していることは、「○○資料」P○を確認
・No.38の設問を達成している</v>
      </c>
      <c r="M163" s="464" t="str">
        <f t="shared" si="96"/>
        <v xml:space="preserve">
</v>
      </c>
      <c r="N163" s="3"/>
      <c r="O163" s="19" t="s">
        <v>2306</v>
      </c>
      <c r="P163" s="19" t="s">
        <v>2729</v>
      </c>
      <c r="Q163" s="19" t="s">
        <v>371</v>
      </c>
      <c r="R163" s="19"/>
      <c r="S163" s="19"/>
      <c r="T163" s="159"/>
      <c r="U163" s="160"/>
      <c r="V163" s="19"/>
      <c r="W163" s="161"/>
      <c r="X163" s="19"/>
      <c r="Y163" s="19"/>
      <c r="Z163" s="20"/>
      <c r="AA163" s="261" t="s">
        <v>1996</v>
      </c>
      <c r="AB163" s="1049" t="s">
        <v>297</v>
      </c>
      <c r="AC163" s="261" t="s">
        <v>1998</v>
      </c>
      <c r="AD163" s="1060" t="s">
        <v>22</v>
      </c>
      <c r="AE163" s="261" t="s">
        <v>1976</v>
      </c>
      <c r="AF163" s="1060" t="s">
        <v>368</v>
      </c>
      <c r="AG163" s="256" t="s">
        <v>140</v>
      </c>
      <c r="AH163" s="1064" t="s">
        <v>228</v>
      </c>
      <c r="AI163" s="254">
        <v>39</v>
      </c>
      <c r="AJ163" s="190" t="s">
        <v>26</v>
      </c>
      <c r="AK163" s="1046" t="s">
        <v>3471</v>
      </c>
      <c r="AL163" s="1047"/>
      <c r="AM163" s="1048"/>
      <c r="AN163" s="27">
        <f t="shared" si="76"/>
        <v>0</v>
      </c>
      <c r="AO163" s="27">
        <f t="shared" si="77"/>
        <v>0</v>
      </c>
      <c r="AP163" s="191">
        <f t="shared" si="78"/>
        <v>0</v>
      </c>
      <c r="AQ163" s="35">
        <f t="shared" si="79"/>
        <v>0</v>
      </c>
      <c r="AR163" s="43">
        <f t="shared" si="80"/>
        <v>0</v>
      </c>
      <c r="AS163" s="43">
        <f t="shared" si="81"/>
        <v>0</v>
      </c>
      <c r="AT163" s="35">
        <f t="shared" si="82"/>
        <v>0</v>
      </c>
      <c r="AU163" s="43">
        <f t="shared" si="83"/>
        <v>0</v>
      </c>
      <c r="AV163" s="246" t="s">
        <v>33</v>
      </c>
      <c r="AW163" s="247" t="s">
        <v>41</v>
      </c>
      <c r="AX163" s="247" t="s">
        <v>42</v>
      </c>
      <c r="AY163" s="277"/>
      <c r="AZ163" s="433" t="s">
        <v>33</v>
      </c>
      <c r="BA163" s="227" t="s">
        <v>370</v>
      </c>
      <c r="BB163" s="467"/>
      <c r="BC163" s="468"/>
      <c r="BD163" s="255" t="str">
        <f t="shared" si="102"/>
        <v>▼選択</v>
      </c>
      <c r="BE163" s="229" t="s">
        <v>33</v>
      </c>
      <c r="BF163" s="230" t="s">
        <v>16</v>
      </c>
      <c r="BG163" s="229" t="s">
        <v>31</v>
      </c>
      <c r="BH163" s="177" t="s">
        <v>6</v>
      </c>
      <c r="BI163" s="177" t="s">
        <v>7</v>
      </c>
      <c r="BJ163" s="229" t="s">
        <v>32</v>
      </c>
      <c r="BK163" s="229"/>
      <c r="BL163" s="181" t="s">
        <v>33</v>
      </c>
      <c r="BM163" s="1032" t="s">
        <v>3315</v>
      </c>
      <c r="BN163" s="172"/>
      <c r="BO163" s="172"/>
      <c r="BP163" s="172"/>
      <c r="BQ163" s="172"/>
      <c r="BR163" s="172"/>
      <c r="BS163" s="172"/>
      <c r="BT163" s="172"/>
      <c r="BU163" s="172"/>
      <c r="BV163" s="182"/>
      <c r="BW163" s="182"/>
      <c r="BX163" s="438"/>
      <c r="BY163" s="75"/>
      <c r="BZ163" s="309" t="s">
        <v>1180</v>
      </c>
      <c r="CA163" s="218" t="s">
        <v>1177</v>
      </c>
      <c r="CB163" s="237" t="s">
        <v>1178</v>
      </c>
      <c r="CC163" s="55" t="s">
        <v>2306</v>
      </c>
      <c r="CD163" s="201" t="s">
        <v>1179</v>
      </c>
    </row>
    <row r="164" spans="1:82" ht="85.5">
      <c r="A164" s="3" t="str">
        <f t="shared" si="84"/>
        <v/>
      </c>
      <c r="B164" s="5" t="s">
        <v>2908</v>
      </c>
      <c r="C164" s="3" t="str">
        <f t="shared" si="86"/>
        <v>Ⅰ.顧客対応 (1)　お客さまニーズに合致した提案の実施に向けた募集に関する態勢整備</v>
      </c>
      <c r="D164" s="3" t="str">
        <f t="shared" si="87"/>
        <v>⑧早期消滅</v>
      </c>
      <c r="E164" s="3" t="str">
        <f t="shared" si="88"/>
        <v>応用 ⑧EX</v>
      </c>
      <c r="F164" s="3" t="str">
        <f t="shared" si="89"/>
        <v xml:space="preserve">⑧EX 
</v>
      </c>
      <c r="G164"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64" s="21" t="str">
        <f t="shared" si="91"/>
        <v>2023: 0
2024: ▼選択</v>
      </c>
      <c r="I164" s="21" t="str">
        <f t="shared" si="92"/>
        <v xml:space="preserve">2023: 0
2024: </v>
      </c>
      <c r="J164" s="21" t="str">
        <f t="shared" si="93"/>
        <v xml:space="preserve">2023: 0
2024: </v>
      </c>
      <c r="K164" s="21" t="str">
        <f t="shared" si="94"/>
        <v>▼選択</v>
      </c>
      <c r="L164" s="21" t="str">
        <f t="shared" si="95"/>
        <v>⑧早期消滅 に関する貴社取組み［お客さまへアピールしたい取組み／募集人等従業者に好評な取組み］として認識しました。（［ ］内は判定時に不要文言を削除する）</v>
      </c>
      <c r="M164" s="464" t="str">
        <f t="shared" si="96"/>
        <v xml:space="preserve">
</v>
      </c>
      <c r="N164" s="3"/>
      <c r="O164" s="19" t="s">
        <v>2307</v>
      </c>
      <c r="P164" s="19" t="s">
        <v>2729</v>
      </c>
      <c r="Q164" s="19" t="s">
        <v>371</v>
      </c>
      <c r="R164" s="19"/>
      <c r="S164" s="19"/>
      <c r="T164" s="159"/>
      <c r="U164" s="160"/>
      <c r="V164" s="19"/>
      <c r="W164" s="161"/>
      <c r="X164" s="19"/>
      <c r="Y164" s="19"/>
      <c r="Z164" s="20"/>
      <c r="AA164" s="202" t="s">
        <v>34</v>
      </c>
      <c r="AB164" s="1109"/>
      <c r="AC164" s="202" t="s">
        <v>1998</v>
      </c>
      <c r="AD164" s="1110"/>
      <c r="AE164" s="202" t="s">
        <v>371</v>
      </c>
      <c r="AF164" s="1111"/>
      <c r="AG164" s="257" t="s">
        <v>140</v>
      </c>
      <c r="AH164" s="1066"/>
      <c r="AI164" s="258" t="s">
        <v>372</v>
      </c>
      <c r="AJ164" s="252"/>
      <c r="AK164" s="1069" t="s">
        <v>2017</v>
      </c>
      <c r="AL164" s="1042"/>
      <c r="AM164" s="1070"/>
      <c r="AN164" s="30">
        <f t="shared" si="76"/>
        <v>0</v>
      </c>
      <c r="AO164" s="30">
        <f t="shared" si="77"/>
        <v>0</v>
      </c>
      <c r="AP164" s="259">
        <f t="shared" si="78"/>
        <v>0</v>
      </c>
      <c r="AQ164" s="35">
        <f t="shared" si="79"/>
        <v>0</v>
      </c>
      <c r="AR164" s="43">
        <f t="shared" si="80"/>
        <v>0</v>
      </c>
      <c r="AS164" s="43">
        <f t="shared" si="81"/>
        <v>0</v>
      </c>
      <c r="AT164" s="35">
        <f t="shared" si="82"/>
        <v>0</v>
      </c>
      <c r="AU164" s="43">
        <f t="shared" si="83"/>
        <v>0</v>
      </c>
      <c r="AV164" s="246" t="s">
        <v>33</v>
      </c>
      <c r="AW164" s="247" t="s">
        <v>41</v>
      </c>
      <c r="AX164" s="452" t="s">
        <v>877</v>
      </c>
      <c r="AY164" s="247"/>
      <c r="AZ164" s="433" t="s">
        <v>33</v>
      </c>
      <c r="BA164" s="260" t="s">
        <v>147</v>
      </c>
      <c r="BB164" s="467"/>
      <c r="BC164" s="468"/>
      <c r="BD164" s="182"/>
      <c r="BE164" s="182" t="str">
        <f>IF(AND(AL164=AV164,AV164="○",AZ164="1.はい"),"○","▼選択")</f>
        <v>▼選択</v>
      </c>
      <c r="BF164" s="234" t="s">
        <v>16</v>
      </c>
      <c r="BG164" s="182" t="s">
        <v>31</v>
      </c>
      <c r="BH164" s="177" t="s">
        <v>6</v>
      </c>
      <c r="BI164" s="177" t="s">
        <v>7</v>
      </c>
      <c r="BJ164" s="182" t="s">
        <v>32</v>
      </c>
      <c r="BK164" s="182"/>
      <c r="BL164" s="181" t="s">
        <v>33</v>
      </c>
      <c r="BM164" s="1032" t="s">
        <v>3316</v>
      </c>
      <c r="BN164" s="172"/>
      <c r="BO164" s="172"/>
      <c r="BP164" s="172"/>
      <c r="BQ164" s="172"/>
      <c r="BR164" s="172"/>
      <c r="BS164" s="172"/>
      <c r="BT164" s="172"/>
      <c r="BU164" s="172"/>
      <c r="BV164" s="182"/>
      <c r="BW164" s="182"/>
      <c r="BX164" s="438"/>
      <c r="BY164" s="75"/>
      <c r="BZ164" s="309" t="s">
        <v>2030</v>
      </c>
      <c r="CA164" s="183" t="s">
        <v>1181</v>
      </c>
      <c r="CB164" s="237" t="s">
        <v>1182</v>
      </c>
      <c r="CC164" s="55" t="s">
        <v>2307</v>
      </c>
      <c r="CD164" s="201" t="s">
        <v>1183</v>
      </c>
    </row>
    <row r="165" spans="1:82" ht="78.75">
      <c r="A165" s="3" t="str">
        <f t="shared" si="84"/>
        <v/>
      </c>
      <c r="B165" s="5" t="s">
        <v>2909</v>
      </c>
      <c r="C165" s="3" t="str">
        <f t="shared" si="86"/>
        <v>Ⅰ.顧客対応 (1)　お客さまニーズに合致した提案の実施に向けた募集に関する態勢整備</v>
      </c>
      <c r="D165" s="3" t="str">
        <f t="shared" si="87"/>
        <v>⑨募集資料等の適切な管理</v>
      </c>
      <c r="E165" s="3" t="str">
        <f t="shared" si="88"/>
        <v>基本 40</v>
      </c>
      <c r="F165" s="3" t="str">
        <f t="shared" si="89"/>
        <v xml:space="preserve">40 
</v>
      </c>
      <c r="G165" s="11" t="str">
        <f t="shared" si="90"/>
        <v xml:space="preserve">保険会社が承認していない募集資料の使用の禁止について明文化され従業員がいつでも閲覧可能な状態になっている
＿ 
＿＿ </v>
      </c>
      <c r="H165" s="21" t="str">
        <f t="shared" si="91"/>
        <v>2023: 0
2024: ▼選択</v>
      </c>
      <c r="I165" s="21" t="str">
        <f t="shared" si="92"/>
        <v xml:space="preserve">2023: 0
2024: </v>
      </c>
      <c r="J165" s="21" t="str">
        <f t="shared" si="93"/>
        <v xml:space="preserve">2023: 0
2024: </v>
      </c>
      <c r="K165" s="21" t="str">
        <f t="shared" si="94"/>
        <v>▼選択</v>
      </c>
      <c r="L165" s="21" t="str">
        <f t="shared" si="95"/>
        <v>以下について、詳細説明欄の記載及び証跡資料により確認できた
・保険会社の商品に触れているものの、保険会社が承認していない募集資料を使用してはならない旨は、「○○資料」P○を確認
・「○○資料」がファイルサーバーに掲載され全従業員が閲覧可能な状態になっていることを確認</v>
      </c>
      <c r="M165" s="464" t="str">
        <f t="shared" si="96"/>
        <v xml:space="preserve">
</v>
      </c>
      <c r="N165" s="3"/>
      <c r="O165" s="19" t="s">
        <v>2308</v>
      </c>
      <c r="P165" s="19" t="s">
        <v>2729</v>
      </c>
      <c r="Q165" s="19" t="s">
        <v>375</v>
      </c>
      <c r="R165" s="19"/>
      <c r="S165" s="19"/>
      <c r="T165" s="159"/>
      <c r="U165" s="160"/>
      <c r="V165" s="19"/>
      <c r="W165" s="161"/>
      <c r="X165" s="19"/>
      <c r="Y165" s="19"/>
      <c r="Z165" s="20"/>
      <c r="AA165" s="261" t="s">
        <v>1996</v>
      </c>
      <c r="AB165" s="1049" t="s">
        <v>297</v>
      </c>
      <c r="AC165" s="261" t="s">
        <v>1998</v>
      </c>
      <c r="AD165" s="1060" t="s">
        <v>22</v>
      </c>
      <c r="AE165" s="261" t="s">
        <v>1977</v>
      </c>
      <c r="AF165" s="1060" t="s">
        <v>373</v>
      </c>
      <c r="AG165" s="188" t="s">
        <v>36</v>
      </c>
      <c r="AH165" s="1078" t="s">
        <v>25</v>
      </c>
      <c r="AI165" s="254">
        <v>40</v>
      </c>
      <c r="AJ165" s="190" t="s">
        <v>26</v>
      </c>
      <c r="AK165" s="1046" t="s">
        <v>374</v>
      </c>
      <c r="AL165" s="1047"/>
      <c r="AM165" s="1048"/>
      <c r="AN165" s="27">
        <f t="shared" si="76"/>
        <v>0</v>
      </c>
      <c r="AO165" s="27">
        <f t="shared" si="77"/>
        <v>0</v>
      </c>
      <c r="AP165" s="191">
        <f t="shared" si="78"/>
        <v>0</v>
      </c>
      <c r="AQ165" s="35">
        <f t="shared" si="79"/>
        <v>0</v>
      </c>
      <c r="AR165" s="43">
        <f t="shared" si="80"/>
        <v>0</v>
      </c>
      <c r="AS165" s="43">
        <f t="shared" si="81"/>
        <v>0</v>
      </c>
      <c r="AT165" s="35">
        <f t="shared" si="82"/>
        <v>0</v>
      </c>
      <c r="AU165" s="43">
        <f t="shared" si="83"/>
        <v>0</v>
      </c>
      <c r="AV165" s="246" t="s">
        <v>33</v>
      </c>
      <c r="AW165" s="247" t="s">
        <v>41</v>
      </c>
      <c r="AX165" s="247" t="s">
        <v>42</v>
      </c>
      <c r="AY165" s="247"/>
      <c r="AZ165" s="433" t="s">
        <v>33</v>
      </c>
      <c r="BA165" s="227" t="s">
        <v>343</v>
      </c>
      <c r="BB165" s="467"/>
      <c r="BC165" s="468"/>
      <c r="BD165" s="248" t="str">
        <f>BL165</f>
        <v>▼選択</v>
      </c>
      <c r="BE165" s="229" t="s">
        <v>33</v>
      </c>
      <c r="BF165" s="230" t="s">
        <v>16</v>
      </c>
      <c r="BG165" s="229" t="s">
        <v>31</v>
      </c>
      <c r="BH165" s="177" t="s">
        <v>6</v>
      </c>
      <c r="BI165" s="177" t="s">
        <v>7</v>
      </c>
      <c r="BJ165" s="229" t="s">
        <v>32</v>
      </c>
      <c r="BK165" s="229"/>
      <c r="BL165" s="181" t="s">
        <v>33</v>
      </c>
      <c r="BM165" s="1032" t="s">
        <v>3317</v>
      </c>
      <c r="BN165" s="172"/>
      <c r="BO165" s="172"/>
      <c r="BP165" s="172"/>
      <c r="BQ165" s="172"/>
      <c r="BR165" s="172"/>
      <c r="BS165" s="172"/>
      <c r="BT165" s="172"/>
      <c r="BU165" s="172"/>
      <c r="BV165" s="182"/>
      <c r="BW165" s="182"/>
      <c r="BX165" s="438"/>
      <c r="BY165" s="75"/>
      <c r="BZ165" s="309" t="s">
        <v>2125</v>
      </c>
      <c r="CA165" s="218" t="s">
        <v>1184</v>
      </c>
      <c r="CB165" s="219" t="s">
        <v>1185</v>
      </c>
      <c r="CC165" s="55" t="s">
        <v>2308</v>
      </c>
      <c r="CD165" s="201" t="s">
        <v>1186</v>
      </c>
    </row>
    <row r="166" spans="1:82" ht="42.75">
      <c r="A166" s="3" t="str">
        <f t="shared" si="84"/>
        <v/>
      </c>
      <c r="B166" s="5" t="s">
        <v>2910</v>
      </c>
      <c r="C166" s="3" t="str">
        <f t="shared" si="86"/>
        <v>Ⅰ.顧客対応 (1)　お客さまニーズに合致した提案の実施に向けた募集に関する態勢整備</v>
      </c>
      <c r="D166" s="3" t="str">
        <f t="shared" si="87"/>
        <v>⑨募集資料等の適切な管理</v>
      </c>
      <c r="E166" s="3" t="str">
        <f t="shared" si="88"/>
        <v>基本 41</v>
      </c>
      <c r="F166" s="3" t="str">
        <f t="shared" si="89"/>
        <v>41 
見出し</v>
      </c>
      <c r="G166" s="11" t="str">
        <f t="shared" si="90"/>
        <v xml:space="preserve">募集資料を独自に作成している代理店のみ対象
＿ 
＿＿ </v>
      </c>
      <c r="H166" s="21" t="str">
        <f t="shared" si="91"/>
        <v>2023: 0
2024: ▼選択</v>
      </c>
      <c r="I166" s="21" t="str">
        <f t="shared" si="92"/>
        <v xml:space="preserve">2023: 0
2024: </v>
      </c>
      <c r="J166" s="21" t="str">
        <f t="shared" si="93"/>
        <v xml:space="preserve">2023: 0
2024: </v>
      </c>
      <c r="K166" s="21" t="str">
        <f t="shared" si="94"/>
        <v xml:space="preserve"> ― </v>
      </c>
      <c r="L166" s="21" t="str">
        <f t="shared" si="95"/>
        <v xml:space="preserve"> ― </v>
      </c>
      <c r="M166" s="464" t="str">
        <f t="shared" si="96"/>
        <v xml:space="preserve">
</v>
      </c>
      <c r="N166" s="3"/>
      <c r="O166" s="19" t="s">
        <v>2309</v>
      </c>
      <c r="P166" s="19" t="s">
        <v>2729</v>
      </c>
      <c r="Q166" s="19" t="s">
        <v>375</v>
      </c>
      <c r="R166" s="19"/>
      <c r="S166" s="19"/>
      <c r="T166" s="159"/>
      <c r="U166" s="160"/>
      <c r="V166" s="19"/>
      <c r="W166" s="161"/>
      <c r="X166" s="19"/>
      <c r="Y166" s="19"/>
      <c r="Z166" s="20"/>
      <c r="AA166" s="264" t="s">
        <v>34</v>
      </c>
      <c r="AB166" s="1050"/>
      <c r="AC166" s="264" t="s">
        <v>1998</v>
      </c>
      <c r="AD166" s="1110"/>
      <c r="AE166" s="264" t="s">
        <v>375</v>
      </c>
      <c r="AF166" s="1110"/>
      <c r="AG166" s="203" t="s">
        <v>36</v>
      </c>
      <c r="AH166" s="1096"/>
      <c r="AI166" s="168">
        <v>41</v>
      </c>
      <c r="AJ166" s="282" t="s">
        <v>2642</v>
      </c>
      <c r="AK166" s="1072" t="s">
        <v>376</v>
      </c>
      <c r="AL166" s="1073"/>
      <c r="AM166" s="1074"/>
      <c r="AN166" s="29">
        <f t="shared" si="76"/>
        <v>0</v>
      </c>
      <c r="AO166" s="29">
        <f t="shared" si="77"/>
        <v>0</v>
      </c>
      <c r="AP166" s="239">
        <f t="shared" si="78"/>
        <v>0</v>
      </c>
      <c r="AQ166" s="37">
        <f t="shared" si="79"/>
        <v>0</v>
      </c>
      <c r="AR166" s="45">
        <f t="shared" si="80"/>
        <v>0</v>
      </c>
      <c r="AS166" s="45">
        <f t="shared" si="81"/>
        <v>0</v>
      </c>
      <c r="AT166" s="37">
        <f t="shared" si="82"/>
        <v>0</v>
      </c>
      <c r="AU166" s="45">
        <f t="shared" si="83"/>
        <v>0</v>
      </c>
      <c r="AV166" s="235" t="s">
        <v>33</v>
      </c>
      <c r="AW166" s="236" t="s">
        <v>91</v>
      </c>
      <c r="AX166" s="236" t="s">
        <v>9</v>
      </c>
      <c r="AY166" s="236"/>
      <c r="AZ166" s="433" t="s">
        <v>33</v>
      </c>
      <c r="BA166" s="194" t="s">
        <v>29</v>
      </c>
      <c r="BB166" s="466"/>
      <c r="BC166" s="466"/>
      <c r="BD166" s="210"/>
      <c r="BE166" s="210"/>
      <c r="BF166" s="210"/>
      <c r="BG166" s="210"/>
      <c r="BH166" s="210"/>
      <c r="BI166" s="209"/>
      <c r="BJ166" s="210"/>
      <c r="BK166" s="210"/>
      <c r="BL166" s="211"/>
      <c r="BM166" s="1033"/>
      <c r="BN166" s="195"/>
      <c r="BO166" s="195"/>
      <c r="BP166" s="195"/>
      <c r="BQ166" s="195"/>
      <c r="BR166" s="195"/>
      <c r="BS166" s="195"/>
      <c r="BT166" s="195"/>
      <c r="BU166" s="195"/>
      <c r="BV166" s="210"/>
      <c r="BW166" s="210"/>
      <c r="BX166" s="354"/>
      <c r="BY166" s="75"/>
      <c r="BZ166" s="195"/>
      <c r="CA166" s="218" t="s">
        <v>1187</v>
      </c>
      <c r="CB166" s="219" t="s">
        <v>1188</v>
      </c>
      <c r="CC166" s="55" t="s">
        <v>2309</v>
      </c>
      <c r="CD166" s="201" t="s">
        <v>1189</v>
      </c>
    </row>
    <row r="167" spans="1:82" ht="71.25">
      <c r="A167" s="3" t="str">
        <f t="shared" si="84"/>
        <v/>
      </c>
      <c r="B167" s="5" t="s">
        <v>2911</v>
      </c>
      <c r="C167" s="3" t="str">
        <f t="shared" si="86"/>
        <v>Ⅰ.顧客対応 (1)　お客さまニーズに合致した提案の実施に向けた募集に関する態勢整備</v>
      </c>
      <c r="D167" s="3" t="str">
        <f t="shared" si="87"/>
        <v>⑨募集資料等の適切な管理</v>
      </c>
      <c r="E167" s="3" t="str">
        <f t="shared" si="88"/>
        <v>基本 41</v>
      </c>
      <c r="F167" s="3" t="str">
        <f t="shared" si="89"/>
        <v xml:space="preserve">41 
</v>
      </c>
      <c r="G167" s="11" t="str">
        <f t="shared" si="90"/>
        <v xml:space="preserve">
＿ 募集資料の作成・活用方法について明文化され、従業員がいつでも閲覧可能な状態になっている
※全て「1.はい」であれば達成
＿＿ </v>
      </c>
      <c r="H167" s="21" t="str">
        <f t="shared" si="91"/>
        <v>2023: 0
2024: －</v>
      </c>
      <c r="I167" s="21" t="str">
        <f t="shared" si="92"/>
        <v xml:space="preserve">2023: 0
2024: </v>
      </c>
      <c r="J167" s="21" t="str">
        <f t="shared" si="93"/>
        <v xml:space="preserve">2023: 0
2024: </v>
      </c>
      <c r="K167" s="21" t="str">
        <f t="shared" si="94"/>
        <v>▼選択</v>
      </c>
      <c r="L167" s="21">
        <f t="shared" si="95"/>
        <v>0</v>
      </c>
      <c r="M167" s="464" t="str">
        <f t="shared" si="96"/>
        <v xml:space="preserve">
</v>
      </c>
      <c r="N167" s="3"/>
      <c r="O167" s="19" t="s">
        <v>2310</v>
      </c>
      <c r="P167" s="19" t="s">
        <v>2729</v>
      </c>
      <c r="Q167" s="19" t="s">
        <v>375</v>
      </c>
      <c r="R167" s="19"/>
      <c r="S167" s="19"/>
      <c r="T167" s="159"/>
      <c r="U167" s="160"/>
      <c r="V167" s="19"/>
      <c r="W167" s="161"/>
      <c r="X167" s="19"/>
      <c r="Y167" s="19"/>
      <c r="Z167" s="20"/>
      <c r="AA167" s="264" t="s">
        <v>34</v>
      </c>
      <c r="AB167" s="1050"/>
      <c r="AC167" s="264" t="s">
        <v>1998</v>
      </c>
      <c r="AD167" s="1110"/>
      <c r="AE167" s="264" t="s">
        <v>375</v>
      </c>
      <c r="AF167" s="1110"/>
      <c r="AG167" s="203" t="s">
        <v>36</v>
      </c>
      <c r="AH167" s="1096"/>
      <c r="AI167" s="286">
        <v>41</v>
      </c>
      <c r="AJ167" s="284" t="s">
        <v>26</v>
      </c>
      <c r="AK167" s="240"/>
      <c r="AL167" s="1044" t="s">
        <v>2644</v>
      </c>
      <c r="AM167" s="1045"/>
      <c r="AN167" s="27">
        <f t="shared" si="76"/>
        <v>0</v>
      </c>
      <c r="AO167" s="27">
        <f t="shared" si="77"/>
        <v>0</v>
      </c>
      <c r="AP167" s="191">
        <f t="shared" si="78"/>
        <v>0</v>
      </c>
      <c r="AQ167" s="35">
        <f t="shared" si="79"/>
        <v>0</v>
      </c>
      <c r="AR167" s="43">
        <f t="shared" si="80"/>
        <v>0</v>
      </c>
      <c r="AS167" s="43">
        <f t="shared" si="81"/>
        <v>0</v>
      </c>
      <c r="AT167" s="35">
        <f t="shared" si="82"/>
        <v>0</v>
      </c>
      <c r="AU167" s="43">
        <f t="shared" si="83"/>
        <v>0</v>
      </c>
      <c r="AV167" s="262"/>
      <c r="AW167" s="263"/>
      <c r="AX167" s="263"/>
      <c r="AY167" s="263"/>
      <c r="AZ167" s="175" t="s">
        <v>661</v>
      </c>
      <c r="BA167" s="194" t="s">
        <v>29</v>
      </c>
      <c r="BB167" s="466"/>
      <c r="BC167" s="466"/>
      <c r="BD167" s="196" t="str">
        <f>BL167</f>
        <v>▼選択</v>
      </c>
      <c r="BE167" s="229" t="s">
        <v>33</v>
      </c>
      <c r="BF167" s="230" t="s">
        <v>16</v>
      </c>
      <c r="BG167" s="229" t="s">
        <v>31</v>
      </c>
      <c r="BH167" s="177" t="s">
        <v>6</v>
      </c>
      <c r="BI167" s="177" t="s">
        <v>7</v>
      </c>
      <c r="BJ167" s="229" t="s">
        <v>32</v>
      </c>
      <c r="BK167" s="229" t="s">
        <v>897</v>
      </c>
      <c r="BL167" s="198" t="s">
        <v>33</v>
      </c>
      <c r="BM167" s="1033"/>
      <c r="BN167" s="195"/>
      <c r="BO167" s="195"/>
      <c r="BP167" s="195"/>
      <c r="BQ167" s="195"/>
      <c r="BR167" s="195"/>
      <c r="BS167" s="195"/>
      <c r="BT167" s="195"/>
      <c r="BU167" s="195"/>
      <c r="BV167" s="182"/>
      <c r="BW167" s="182"/>
      <c r="BX167" s="438"/>
      <c r="BY167" s="75"/>
      <c r="BZ167" s="195"/>
      <c r="CA167" s="199"/>
      <c r="CB167" s="200"/>
      <c r="CC167" s="55" t="s">
        <v>2310</v>
      </c>
      <c r="CD167" s="201" t="s">
        <v>1189</v>
      </c>
    </row>
    <row r="168" spans="1:82" ht="78.75">
      <c r="A168" s="3" t="str">
        <f t="shared" si="84"/>
        <v/>
      </c>
      <c r="B168" s="5" t="s">
        <v>2912</v>
      </c>
      <c r="C168" s="3" t="str">
        <f t="shared" si="86"/>
        <v>Ⅰ.顧客対応 (1)　お客さまニーズに合致した提案の実施に向けた募集に関する態勢整備</v>
      </c>
      <c r="D168" s="3" t="str">
        <f t="shared" si="87"/>
        <v>⑨募集資料等の適切な管理</v>
      </c>
      <c r="E168" s="3" t="str">
        <f t="shared" si="88"/>
        <v>基本 41</v>
      </c>
      <c r="F168" s="3" t="str">
        <f t="shared" si="89"/>
        <v>41 
41-1</v>
      </c>
      <c r="G168" s="11" t="str">
        <f t="shared" si="90"/>
        <v xml:space="preserve">
＿ 
＿＿ 作成した資料に対し作成者以外による確認態勢（保険会社による承認の要否、申請・承認フロー等）が整備されている</v>
      </c>
      <c r="H168" s="21" t="str">
        <f t="shared" si="91"/>
        <v>2023: 0
2024: ▼選択</v>
      </c>
      <c r="I168" s="21" t="str">
        <f t="shared" si="92"/>
        <v xml:space="preserve">2023: 0
2024: </v>
      </c>
      <c r="J168" s="21" t="str">
        <f t="shared" si="93"/>
        <v xml:space="preserve">2023: 0
2024: </v>
      </c>
      <c r="K168" s="21" t="str">
        <f t="shared" si="94"/>
        <v>▼選択</v>
      </c>
      <c r="L168" s="21" t="str">
        <f t="shared" si="95"/>
        <v>以下について、詳細説明欄の記載及び証跡資料により確認できた
・作成した資料に対する作成者以外による確認方法は、「○○資料」P○を確認
・「○○資料」がファイルサーバーに掲載され全従業員が閲覧可能な状態になっていることを確認</v>
      </c>
      <c r="M168" s="464" t="str">
        <f t="shared" si="96"/>
        <v xml:space="preserve">
</v>
      </c>
      <c r="N168" s="3"/>
      <c r="O168" s="19" t="s">
        <v>2311</v>
      </c>
      <c r="P168" s="19" t="s">
        <v>2729</v>
      </c>
      <c r="Q168" s="19" t="s">
        <v>375</v>
      </c>
      <c r="R168" s="19"/>
      <c r="S168" s="19"/>
      <c r="T168" s="159"/>
      <c r="U168" s="160"/>
      <c r="V168" s="19"/>
      <c r="W168" s="161"/>
      <c r="X168" s="19"/>
      <c r="Y168" s="19"/>
      <c r="Z168" s="20"/>
      <c r="AA168" s="264" t="s">
        <v>34</v>
      </c>
      <c r="AB168" s="1050"/>
      <c r="AC168" s="264" t="s">
        <v>1998</v>
      </c>
      <c r="AD168" s="1110"/>
      <c r="AE168" s="264" t="s">
        <v>375</v>
      </c>
      <c r="AF168" s="1110"/>
      <c r="AG168" s="203" t="s">
        <v>36</v>
      </c>
      <c r="AH168" s="1096"/>
      <c r="AI168" s="204">
        <v>41</v>
      </c>
      <c r="AJ168" s="205" t="s">
        <v>377</v>
      </c>
      <c r="AK168" s="310"/>
      <c r="AL168" s="311"/>
      <c r="AM168" s="267" t="s">
        <v>378</v>
      </c>
      <c r="AN168" s="27">
        <f t="shared" si="76"/>
        <v>0</v>
      </c>
      <c r="AO168" s="27">
        <f t="shared" si="77"/>
        <v>0</v>
      </c>
      <c r="AP168" s="191">
        <f t="shared" si="78"/>
        <v>0</v>
      </c>
      <c r="AQ168" s="35">
        <f t="shared" si="79"/>
        <v>0</v>
      </c>
      <c r="AR168" s="43">
        <f t="shared" si="80"/>
        <v>0</v>
      </c>
      <c r="AS168" s="43">
        <f t="shared" si="81"/>
        <v>0</v>
      </c>
      <c r="AT168" s="35">
        <f t="shared" si="82"/>
        <v>0</v>
      </c>
      <c r="AU168" s="43">
        <f t="shared" si="83"/>
        <v>0</v>
      </c>
      <c r="AV168" s="277" t="s">
        <v>33</v>
      </c>
      <c r="AW168" s="278" t="s">
        <v>41</v>
      </c>
      <c r="AX168" s="278" t="s">
        <v>42</v>
      </c>
      <c r="AY168" s="278"/>
      <c r="AZ168" s="433" t="s">
        <v>33</v>
      </c>
      <c r="BA168" s="227" t="s">
        <v>343</v>
      </c>
      <c r="BB168" s="467"/>
      <c r="BC168" s="468"/>
      <c r="BD168" s="176"/>
      <c r="BE168" s="229" t="str">
        <f>IF(AND(AL168=AV168,AV168="○",AZ168="1.はい"),"○","▼選択")</f>
        <v>▼選択</v>
      </c>
      <c r="BF168" s="230" t="s">
        <v>16</v>
      </c>
      <c r="BG168" s="229" t="s">
        <v>31</v>
      </c>
      <c r="BH168" s="177" t="s">
        <v>6</v>
      </c>
      <c r="BI168" s="177" t="s">
        <v>7</v>
      </c>
      <c r="BJ168" s="229" t="s">
        <v>32</v>
      </c>
      <c r="BK168" s="229"/>
      <c r="BL168" s="181" t="s">
        <v>33</v>
      </c>
      <c r="BM168" s="1032" t="s">
        <v>1192</v>
      </c>
      <c r="BN168" s="172"/>
      <c r="BO168" s="172"/>
      <c r="BP168" s="172"/>
      <c r="BQ168" s="172"/>
      <c r="BR168" s="172"/>
      <c r="BS168" s="172"/>
      <c r="BT168" s="172"/>
      <c r="BU168" s="172"/>
      <c r="BV168" s="182"/>
      <c r="BW168" s="182"/>
      <c r="BX168" s="438"/>
      <c r="BY168" s="75"/>
      <c r="BZ168" s="309" t="s">
        <v>1192</v>
      </c>
      <c r="CA168" s="218" t="s">
        <v>1187</v>
      </c>
      <c r="CB168" s="219" t="s">
        <v>1190</v>
      </c>
      <c r="CC168" s="55" t="s">
        <v>2311</v>
      </c>
      <c r="CD168" s="201" t="s">
        <v>1191</v>
      </c>
    </row>
    <row r="169" spans="1:82" ht="78.75">
      <c r="A169" s="3" t="str">
        <f t="shared" si="84"/>
        <v/>
      </c>
      <c r="B169" s="5" t="s">
        <v>2913</v>
      </c>
      <c r="C169" s="3" t="str">
        <f t="shared" si="86"/>
        <v>Ⅰ.顧客対応 (1)　お客さまニーズに合致した提案の実施に向けた募集に関する態勢整備</v>
      </c>
      <c r="D169" s="3" t="str">
        <f t="shared" si="87"/>
        <v>⑨募集資料等の適切な管理</v>
      </c>
      <c r="E169" s="3" t="str">
        <f t="shared" si="88"/>
        <v>基本 41</v>
      </c>
      <c r="F169" s="3" t="str">
        <f t="shared" si="89"/>
        <v>41 
41-2</v>
      </c>
      <c r="G169" s="11" t="str">
        <f t="shared" si="90"/>
        <v xml:space="preserve">
＿ 
＿＿ 保険会社による承認要のもの、不要のものそれぞれについて承認番号や使用期限等の管理方法を定めている</v>
      </c>
      <c r="H169" s="21" t="str">
        <f t="shared" si="91"/>
        <v>2023: 0
2024: ▼選択</v>
      </c>
      <c r="I169" s="21" t="str">
        <f t="shared" si="92"/>
        <v xml:space="preserve">2023: 0
2024: </v>
      </c>
      <c r="J169" s="21" t="str">
        <f t="shared" si="93"/>
        <v xml:space="preserve">2023: 0
2024: </v>
      </c>
      <c r="K169" s="21" t="str">
        <f t="shared" si="94"/>
        <v>▼選択</v>
      </c>
      <c r="L169" s="21" t="str">
        <f t="shared" si="95"/>
        <v>以下について、詳細説明欄の記載及び証跡資料により確認できた
・保険会社による承認要のもの、不要のものそれぞれについて承認番号や使用期限等の管理方法は、「○○資料」P○を確認
・「○○資料」がファイルサーバーに掲載され全従業員が閲覧可能な状態になっていることを確認</v>
      </c>
      <c r="M169" s="464" t="str">
        <f t="shared" si="96"/>
        <v xml:space="preserve">
</v>
      </c>
      <c r="N169" s="3"/>
      <c r="O169" s="19" t="s">
        <v>2312</v>
      </c>
      <c r="P169" s="19" t="s">
        <v>2729</v>
      </c>
      <c r="Q169" s="19" t="s">
        <v>375</v>
      </c>
      <c r="R169" s="19"/>
      <c r="S169" s="19"/>
      <c r="T169" s="159"/>
      <c r="U169" s="160"/>
      <c r="V169" s="19"/>
      <c r="W169" s="161"/>
      <c r="X169" s="19"/>
      <c r="Y169" s="19"/>
      <c r="Z169" s="20"/>
      <c r="AA169" s="264" t="s">
        <v>34</v>
      </c>
      <c r="AB169" s="1050"/>
      <c r="AC169" s="264" t="s">
        <v>1998</v>
      </c>
      <c r="AD169" s="1110"/>
      <c r="AE169" s="202" t="s">
        <v>375</v>
      </c>
      <c r="AF169" s="1110"/>
      <c r="AG169" s="203" t="s">
        <v>36</v>
      </c>
      <c r="AH169" s="1096"/>
      <c r="AI169" s="204">
        <v>41</v>
      </c>
      <c r="AJ169" s="205" t="s">
        <v>379</v>
      </c>
      <c r="AK169" s="312"/>
      <c r="AL169" s="313"/>
      <c r="AM169" s="267" t="s">
        <v>380</v>
      </c>
      <c r="AN169" s="27">
        <f t="shared" si="76"/>
        <v>0</v>
      </c>
      <c r="AO169" s="27">
        <f t="shared" si="77"/>
        <v>0</v>
      </c>
      <c r="AP169" s="191">
        <f t="shared" si="78"/>
        <v>0</v>
      </c>
      <c r="AQ169" s="35">
        <f t="shared" si="79"/>
        <v>0</v>
      </c>
      <c r="AR169" s="43">
        <f t="shared" si="80"/>
        <v>0</v>
      </c>
      <c r="AS169" s="43">
        <f t="shared" si="81"/>
        <v>0</v>
      </c>
      <c r="AT169" s="35">
        <f t="shared" si="82"/>
        <v>0</v>
      </c>
      <c r="AU169" s="43">
        <f t="shared" si="83"/>
        <v>0</v>
      </c>
      <c r="AV169" s="277" t="s">
        <v>33</v>
      </c>
      <c r="AW169" s="278" t="s">
        <v>41</v>
      </c>
      <c r="AX169" s="278" t="s">
        <v>42</v>
      </c>
      <c r="AY169" s="278"/>
      <c r="AZ169" s="433" t="s">
        <v>33</v>
      </c>
      <c r="BA169" s="227" t="s">
        <v>343</v>
      </c>
      <c r="BB169" s="467"/>
      <c r="BC169" s="468"/>
      <c r="BD169" s="176"/>
      <c r="BE169" s="229" t="str">
        <f>IF(AND(AL169=AV169,AV169="○",AZ169="1.はい"),"○","▼選択")</f>
        <v>▼選択</v>
      </c>
      <c r="BF169" s="230" t="s">
        <v>16</v>
      </c>
      <c r="BG169" s="229" t="s">
        <v>31</v>
      </c>
      <c r="BH169" s="177" t="s">
        <v>6</v>
      </c>
      <c r="BI169" s="177" t="s">
        <v>7</v>
      </c>
      <c r="BJ169" s="229" t="s">
        <v>32</v>
      </c>
      <c r="BK169" s="229"/>
      <c r="BL169" s="181" t="s">
        <v>33</v>
      </c>
      <c r="BM169" s="1032" t="s">
        <v>1195</v>
      </c>
      <c r="BN169" s="172"/>
      <c r="BO169" s="172"/>
      <c r="BP169" s="172"/>
      <c r="BQ169" s="172"/>
      <c r="BR169" s="172"/>
      <c r="BS169" s="172"/>
      <c r="BT169" s="172"/>
      <c r="BU169" s="172"/>
      <c r="BV169" s="182"/>
      <c r="BW169" s="182"/>
      <c r="BX169" s="438"/>
      <c r="BY169" s="75"/>
      <c r="BZ169" s="309" t="s">
        <v>1195</v>
      </c>
      <c r="CA169" s="218" t="s">
        <v>1187</v>
      </c>
      <c r="CB169" s="219" t="s">
        <v>1193</v>
      </c>
      <c r="CC169" s="55" t="s">
        <v>2312</v>
      </c>
      <c r="CD169" s="201" t="s">
        <v>1194</v>
      </c>
    </row>
    <row r="170" spans="1:82" ht="63">
      <c r="A170" s="3" t="str">
        <f t="shared" si="84"/>
        <v/>
      </c>
      <c r="B170" s="5" t="s">
        <v>2914</v>
      </c>
      <c r="C170" s="3" t="str">
        <f t="shared" si="86"/>
        <v>Ⅰ.顧客対応 (1)　お客さまニーズに合致した提案の実施に向けた募集に関する態勢整備</v>
      </c>
      <c r="D170" s="3" t="str">
        <f t="shared" si="87"/>
        <v>⑨募集資料等の適切な管理</v>
      </c>
      <c r="E170" s="3" t="str">
        <f t="shared" si="88"/>
        <v>基本 42</v>
      </c>
      <c r="F170" s="3" t="str">
        <f t="shared" si="89"/>
        <v xml:space="preserve">42 
</v>
      </c>
      <c r="G170" s="11" t="str">
        <f t="shared" si="90"/>
        <v xml:space="preserve">
＿ 作成した募集資料が適切に管理されている（管理簿等による一覧管理が行われている、期限切れ資料の廃棄が行われている）
＿＿ </v>
      </c>
      <c r="H170" s="21" t="str">
        <f t="shared" si="91"/>
        <v>2023: 0
2024: ▼選択</v>
      </c>
      <c r="I170" s="21" t="str">
        <f t="shared" si="92"/>
        <v xml:space="preserve">2023: 0
2024: </v>
      </c>
      <c r="J170" s="21" t="str">
        <f t="shared" si="93"/>
        <v xml:space="preserve">2023: 0
2024: </v>
      </c>
      <c r="K170" s="21" t="str">
        <f t="shared" si="94"/>
        <v>▼選択</v>
      </c>
      <c r="L170" s="21" t="str">
        <f t="shared" si="95"/>
        <v>以下について、詳細説明欄の記載及び証跡資料「○○資料」P○により確認できた
・募集資料を管理し、使用期限切れ資料が適切に廃棄される仕組みがあること</v>
      </c>
      <c r="M170" s="464" t="str">
        <f t="shared" si="96"/>
        <v xml:space="preserve">
</v>
      </c>
      <c r="N170" s="3"/>
      <c r="O170" s="19" t="s">
        <v>2313</v>
      </c>
      <c r="P170" s="19" t="s">
        <v>2729</v>
      </c>
      <c r="Q170" s="19" t="s">
        <v>375</v>
      </c>
      <c r="R170" s="19"/>
      <c r="S170" s="19"/>
      <c r="T170" s="159"/>
      <c r="U170" s="160"/>
      <c r="V170" s="19"/>
      <c r="W170" s="161"/>
      <c r="X170" s="19"/>
      <c r="Y170" s="19"/>
      <c r="Z170" s="20"/>
      <c r="AA170" s="264" t="s">
        <v>34</v>
      </c>
      <c r="AB170" s="1050"/>
      <c r="AC170" s="264" t="s">
        <v>1998</v>
      </c>
      <c r="AD170" s="1110"/>
      <c r="AE170" s="202" t="s">
        <v>375</v>
      </c>
      <c r="AF170" s="1110"/>
      <c r="AG170" s="203" t="s">
        <v>36</v>
      </c>
      <c r="AH170" s="1096"/>
      <c r="AI170" s="314">
        <v>42</v>
      </c>
      <c r="AJ170" s="252" t="s">
        <v>26</v>
      </c>
      <c r="AK170" s="315"/>
      <c r="AL170" s="1044" t="s">
        <v>381</v>
      </c>
      <c r="AM170" s="1045"/>
      <c r="AN170" s="27">
        <f t="shared" si="76"/>
        <v>0</v>
      </c>
      <c r="AO170" s="27">
        <f t="shared" si="77"/>
        <v>0</v>
      </c>
      <c r="AP170" s="191">
        <f t="shared" si="78"/>
        <v>0</v>
      </c>
      <c r="AQ170" s="35">
        <f t="shared" si="79"/>
        <v>0</v>
      </c>
      <c r="AR170" s="43">
        <f t="shared" si="80"/>
        <v>0</v>
      </c>
      <c r="AS170" s="43">
        <f t="shared" si="81"/>
        <v>0</v>
      </c>
      <c r="AT170" s="35">
        <f t="shared" si="82"/>
        <v>0</v>
      </c>
      <c r="AU170" s="43">
        <f t="shared" si="83"/>
        <v>0</v>
      </c>
      <c r="AV170" s="235" t="s">
        <v>33</v>
      </c>
      <c r="AW170" s="236" t="s">
        <v>41</v>
      </c>
      <c r="AX170" s="236" t="s">
        <v>42</v>
      </c>
      <c r="AY170" s="294"/>
      <c r="AZ170" s="433" t="s">
        <v>33</v>
      </c>
      <c r="BA170" s="227" t="s">
        <v>382</v>
      </c>
      <c r="BB170" s="467"/>
      <c r="BC170" s="468"/>
      <c r="BD170" s="248" t="str">
        <f>BL170</f>
        <v>▼選択</v>
      </c>
      <c r="BE170" s="182" t="s">
        <v>33</v>
      </c>
      <c r="BF170" s="234" t="s">
        <v>16</v>
      </c>
      <c r="BG170" s="182" t="s">
        <v>31</v>
      </c>
      <c r="BH170" s="177" t="s">
        <v>6</v>
      </c>
      <c r="BI170" s="177" t="s">
        <v>7</v>
      </c>
      <c r="BJ170" s="182" t="s">
        <v>32</v>
      </c>
      <c r="BK170" s="182" t="s">
        <v>897</v>
      </c>
      <c r="BL170" s="181" t="s">
        <v>33</v>
      </c>
      <c r="BM170" s="1032" t="s">
        <v>2031</v>
      </c>
      <c r="BN170" s="172"/>
      <c r="BO170" s="172"/>
      <c r="BP170" s="172"/>
      <c r="BQ170" s="172"/>
      <c r="BR170" s="172"/>
      <c r="BS170" s="172"/>
      <c r="BT170" s="172"/>
      <c r="BU170" s="172"/>
      <c r="BV170" s="182"/>
      <c r="BW170" s="182"/>
      <c r="BX170" s="438"/>
      <c r="BY170" s="75"/>
      <c r="BZ170" s="309" t="s">
        <v>2031</v>
      </c>
      <c r="CA170" s="218" t="s">
        <v>1196</v>
      </c>
      <c r="CB170" s="219" t="s">
        <v>1197</v>
      </c>
      <c r="CC170" s="55" t="s">
        <v>2313</v>
      </c>
      <c r="CD170" s="201" t="s">
        <v>1198</v>
      </c>
    </row>
    <row r="171" spans="1:82" ht="42.75">
      <c r="A171" s="3" t="str">
        <f t="shared" si="84"/>
        <v/>
      </c>
      <c r="B171" s="5" t="s">
        <v>2915</v>
      </c>
      <c r="C171" s="3" t="str">
        <f t="shared" si="86"/>
        <v>Ⅰ.顧客対応 (1)　お客さまニーズに合致した提案の実施に向けた募集に関する態勢整備</v>
      </c>
      <c r="D171" s="3" t="str">
        <f t="shared" si="87"/>
        <v>⑨募集資料等の適切な管理</v>
      </c>
      <c r="E171" s="3" t="str">
        <f t="shared" si="88"/>
        <v>基本 43</v>
      </c>
      <c r="F171" s="3" t="str">
        <f t="shared" si="89"/>
        <v>43 
見出し</v>
      </c>
      <c r="G171" s="11" t="str">
        <f t="shared" si="90"/>
        <v xml:space="preserve">募集資料を独自に作成していない代理店のみ対象
＿ 
＿＿ </v>
      </c>
      <c r="H171" s="21" t="str">
        <f t="shared" si="91"/>
        <v>2023: 0
2024: ▼選択</v>
      </c>
      <c r="I171" s="21" t="str">
        <f t="shared" si="92"/>
        <v xml:space="preserve">2023: 0
2024: </v>
      </c>
      <c r="J171" s="21" t="str">
        <f t="shared" si="93"/>
        <v xml:space="preserve">2023: 0
2024: </v>
      </c>
      <c r="K171" s="21" t="str">
        <f t="shared" si="94"/>
        <v xml:space="preserve"> ― </v>
      </c>
      <c r="L171" s="21" t="str">
        <f t="shared" si="95"/>
        <v xml:space="preserve"> ― </v>
      </c>
      <c r="M171" s="464" t="str">
        <f t="shared" si="96"/>
        <v xml:space="preserve">
</v>
      </c>
      <c r="N171" s="3"/>
      <c r="O171" s="19" t="s">
        <v>2314</v>
      </c>
      <c r="P171" s="19" t="s">
        <v>2729</v>
      </c>
      <c r="Q171" s="19" t="s">
        <v>375</v>
      </c>
      <c r="R171" s="19"/>
      <c r="S171" s="19"/>
      <c r="T171" s="159"/>
      <c r="U171" s="160"/>
      <c r="V171" s="19"/>
      <c r="W171" s="161"/>
      <c r="X171" s="19"/>
      <c r="Y171" s="19"/>
      <c r="Z171" s="20"/>
      <c r="AA171" s="264" t="s">
        <v>34</v>
      </c>
      <c r="AB171" s="1050"/>
      <c r="AC171" s="264" t="s">
        <v>1998</v>
      </c>
      <c r="AD171" s="1110"/>
      <c r="AE171" s="202" t="s">
        <v>375</v>
      </c>
      <c r="AF171" s="1110"/>
      <c r="AG171" s="203" t="s">
        <v>36</v>
      </c>
      <c r="AH171" s="1096"/>
      <c r="AI171" s="168">
        <v>43</v>
      </c>
      <c r="AJ171" s="282" t="s">
        <v>2642</v>
      </c>
      <c r="AK171" s="1072" t="s">
        <v>383</v>
      </c>
      <c r="AL171" s="1073"/>
      <c r="AM171" s="1074"/>
      <c r="AN171" s="29">
        <f t="shared" si="76"/>
        <v>0</v>
      </c>
      <c r="AO171" s="29">
        <f t="shared" si="77"/>
        <v>0</v>
      </c>
      <c r="AP171" s="239">
        <f t="shared" si="78"/>
        <v>0</v>
      </c>
      <c r="AQ171" s="37">
        <f t="shared" si="79"/>
        <v>0</v>
      </c>
      <c r="AR171" s="45">
        <f t="shared" si="80"/>
        <v>0</v>
      </c>
      <c r="AS171" s="45">
        <f t="shared" si="81"/>
        <v>0</v>
      </c>
      <c r="AT171" s="37">
        <f t="shared" si="82"/>
        <v>0</v>
      </c>
      <c r="AU171" s="45">
        <f t="shared" si="83"/>
        <v>0</v>
      </c>
      <c r="AV171" s="235" t="s">
        <v>33</v>
      </c>
      <c r="AW171" s="236" t="s">
        <v>91</v>
      </c>
      <c r="AX171" s="236" t="s">
        <v>9</v>
      </c>
      <c r="AY171" s="236"/>
      <c r="AZ171" s="433" t="s">
        <v>33</v>
      </c>
      <c r="BA171" s="194" t="s">
        <v>29</v>
      </c>
      <c r="BB171" s="466"/>
      <c r="BC171" s="466"/>
      <c r="BD171" s="210"/>
      <c r="BE171" s="210"/>
      <c r="BF171" s="210"/>
      <c r="BG171" s="210"/>
      <c r="BH171" s="210"/>
      <c r="BI171" s="209"/>
      <c r="BJ171" s="210"/>
      <c r="BK171" s="210"/>
      <c r="BL171" s="211"/>
      <c r="BM171" s="1033"/>
      <c r="BN171" s="195"/>
      <c r="BO171" s="195"/>
      <c r="BP171" s="195"/>
      <c r="BQ171" s="195"/>
      <c r="BR171" s="195"/>
      <c r="BS171" s="195"/>
      <c r="BT171" s="195"/>
      <c r="BU171" s="195"/>
      <c r="BV171" s="210"/>
      <c r="BW171" s="210"/>
      <c r="BX171" s="354"/>
      <c r="BY171" s="75"/>
      <c r="BZ171" s="195"/>
      <c r="CA171" s="218" t="s">
        <v>1199</v>
      </c>
      <c r="CB171" s="219" t="s">
        <v>1200</v>
      </c>
      <c r="CC171" s="55" t="s">
        <v>2314</v>
      </c>
      <c r="CD171" s="201" t="s">
        <v>1201</v>
      </c>
    </row>
    <row r="172" spans="1:82" ht="65.45" customHeight="1">
      <c r="A172" s="3" t="str">
        <f t="shared" si="84"/>
        <v/>
      </c>
      <c r="B172" s="5" t="s">
        <v>2916</v>
      </c>
      <c r="C172" s="3" t="str">
        <f t="shared" si="86"/>
        <v>Ⅰ.顧客対応 (1)　お客さまニーズに合致した提案の実施に向けた募集に関する態勢整備</v>
      </c>
      <c r="D172" s="3" t="str">
        <f t="shared" si="87"/>
        <v>⑨募集資料等の適切な管理</v>
      </c>
      <c r="E172" s="3" t="str">
        <f t="shared" si="88"/>
        <v>基本 43</v>
      </c>
      <c r="F172" s="3" t="str">
        <f t="shared" si="89"/>
        <v xml:space="preserve">43 
</v>
      </c>
      <c r="G172" s="11" t="str">
        <f t="shared" si="90"/>
        <v xml:space="preserve">
＿ 代理店にて独自の募集資料を作成しないことが明文化され、従業員がいつでも閲覧可能な状態になっている
＿＿ </v>
      </c>
      <c r="H172" s="21" t="str">
        <f t="shared" si="91"/>
        <v>2023: 0
2024: ▼選択</v>
      </c>
      <c r="I172" s="21" t="str">
        <f t="shared" si="92"/>
        <v xml:space="preserve">2023: 0
2024: </v>
      </c>
      <c r="J172" s="21" t="str">
        <f t="shared" si="93"/>
        <v xml:space="preserve">2023: 0
2024: </v>
      </c>
      <c r="K172" s="21" t="str">
        <f t="shared" si="94"/>
        <v>▼選択</v>
      </c>
      <c r="L172" s="21" t="str">
        <f t="shared" si="95"/>
        <v>以下について、詳細説明欄の記載及び証跡資料により確認できた
・代理店にて独自の募集資料を作成しないことは、「○○資料」P○を確認
・独自の募集資料を作成しない旨、従業員に対し徹底されていることは「○○資料」P○を確認
・「○○資料」がファイルサーバーに掲載され全従業員が閲覧可能な状態になっていることを確認</v>
      </c>
      <c r="M172" s="464" t="str">
        <f t="shared" si="96"/>
        <v xml:space="preserve">
</v>
      </c>
      <c r="N172" s="3"/>
      <c r="O172" s="19" t="s">
        <v>2315</v>
      </c>
      <c r="P172" s="19" t="s">
        <v>2729</v>
      </c>
      <c r="Q172" s="19" t="s">
        <v>375</v>
      </c>
      <c r="R172" s="19"/>
      <c r="S172" s="19"/>
      <c r="T172" s="159"/>
      <c r="U172" s="160"/>
      <c r="V172" s="19"/>
      <c r="W172" s="161"/>
      <c r="X172" s="19"/>
      <c r="Y172" s="19"/>
      <c r="Z172" s="20"/>
      <c r="AA172" s="264" t="s">
        <v>34</v>
      </c>
      <c r="AB172" s="1050"/>
      <c r="AC172" s="264" t="s">
        <v>1998</v>
      </c>
      <c r="AD172" s="1110"/>
      <c r="AE172" s="202" t="s">
        <v>375</v>
      </c>
      <c r="AF172" s="1110"/>
      <c r="AG172" s="203" t="s">
        <v>36</v>
      </c>
      <c r="AH172" s="1096"/>
      <c r="AI172" s="283">
        <v>43</v>
      </c>
      <c r="AJ172" s="284" t="s">
        <v>26</v>
      </c>
      <c r="AK172" s="316"/>
      <c r="AL172" s="1104" t="s">
        <v>384</v>
      </c>
      <c r="AM172" s="1105"/>
      <c r="AN172" s="31">
        <f t="shared" si="76"/>
        <v>0</v>
      </c>
      <c r="AO172" s="31">
        <f t="shared" si="77"/>
        <v>0</v>
      </c>
      <c r="AP172" s="182">
        <f t="shared" si="78"/>
        <v>0</v>
      </c>
      <c r="AQ172" s="38">
        <f t="shared" si="79"/>
        <v>0</v>
      </c>
      <c r="AR172" s="46">
        <f t="shared" si="80"/>
        <v>0</v>
      </c>
      <c r="AS172" s="46">
        <f t="shared" si="81"/>
        <v>0</v>
      </c>
      <c r="AT172" s="38">
        <f t="shared" si="82"/>
        <v>0</v>
      </c>
      <c r="AU172" s="46">
        <f t="shared" si="83"/>
        <v>0</v>
      </c>
      <c r="AV172" s="317" t="s">
        <v>33</v>
      </c>
      <c r="AW172" s="234" t="s">
        <v>41</v>
      </c>
      <c r="AX172" s="234" t="s">
        <v>42</v>
      </c>
      <c r="AY172" s="234"/>
      <c r="AZ172" s="433" t="s">
        <v>33</v>
      </c>
      <c r="BA172" s="227" t="s">
        <v>343</v>
      </c>
      <c r="BB172" s="467"/>
      <c r="BC172" s="468"/>
      <c r="BD172" s="248" t="str">
        <f>BL172</f>
        <v>▼選択</v>
      </c>
      <c r="BE172" s="182" t="s">
        <v>33</v>
      </c>
      <c r="BF172" s="234" t="s">
        <v>16</v>
      </c>
      <c r="BG172" s="182" t="s">
        <v>31</v>
      </c>
      <c r="BH172" s="177" t="s">
        <v>6</v>
      </c>
      <c r="BI172" s="177" t="s">
        <v>7</v>
      </c>
      <c r="BJ172" s="182" t="s">
        <v>32</v>
      </c>
      <c r="BK172" s="182" t="s">
        <v>897</v>
      </c>
      <c r="BL172" s="181" t="s">
        <v>33</v>
      </c>
      <c r="BM172" s="1032" t="s">
        <v>1203</v>
      </c>
      <c r="BN172" s="172"/>
      <c r="BO172" s="172"/>
      <c r="BP172" s="172"/>
      <c r="BQ172" s="172"/>
      <c r="BR172" s="172"/>
      <c r="BS172" s="172"/>
      <c r="BT172" s="172"/>
      <c r="BU172" s="172"/>
      <c r="BV172" s="182"/>
      <c r="BW172" s="182"/>
      <c r="BX172" s="438"/>
      <c r="BY172" s="75"/>
      <c r="BZ172" s="309" t="s">
        <v>1203</v>
      </c>
      <c r="CA172" s="218" t="s">
        <v>1199</v>
      </c>
      <c r="CB172" s="219" t="s">
        <v>1202</v>
      </c>
      <c r="CC172" s="55" t="s">
        <v>2315</v>
      </c>
      <c r="CD172" s="201" t="s">
        <v>1201</v>
      </c>
    </row>
    <row r="173" spans="1:82" ht="42.75">
      <c r="A173" s="3" t="str">
        <f t="shared" si="84"/>
        <v/>
      </c>
      <c r="B173" s="5" t="s">
        <v>2917</v>
      </c>
      <c r="C173" s="3" t="str">
        <f t="shared" si="86"/>
        <v>Ⅰ.顧客対応 (1)　お客さまニーズに合致した提案の実施に向けた募集に関する態勢整備</v>
      </c>
      <c r="D173" s="3" t="str">
        <f t="shared" si="87"/>
        <v>⑨募集資料等の適切な管理</v>
      </c>
      <c r="E173" s="3" t="str">
        <f t="shared" si="88"/>
        <v>基本 44</v>
      </c>
      <c r="F173" s="3" t="str">
        <f t="shared" si="89"/>
        <v>44 
見出し</v>
      </c>
      <c r="G173" s="11" t="str">
        <f t="shared" si="90"/>
        <v xml:space="preserve">特定保険契約に係る広告等を行う代理店のみ対象
＿ 
＿＿ </v>
      </c>
      <c r="H173" s="21" t="str">
        <f t="shared" si="91"/>
        <v>2023: 0
2024: ▼選択</v>
      </c>
      <c r="I173" s="21" t="str">
        <f t="shared" si="92"/>
        <v xml:space="preserve">2023: 0
2024: </v>
      </c>
      <c r="J173" s="21" t="str">
        <f t="shared" si="93"/>
        <v xml:space="preserve">2023: 0
2024: </v>
      </c>
      <c r="K173" s="21" t="str">
        <f t="shared" si="94"/>
        <v xml:space="preserve"> ― </v>
      </c>
      <c r="L173" s="21" t="str">
        <f t="shared" si="95"/>
        <v xml:space="preserve"> ― </v>
      </c>
      <c r="M173" s="464" t="str">
        <f t="shared" si="96"/>
        <v xml:space="preserve">
</v>
      </c>
      <c r="N173" s="3"/>
      <c r="O173" s="19" t="s">
        <v>2316</v>
      </c>
      <c r="P173" s="19" t="s">
        <v>2729</v>
      </c>
      <c r="Q173" s="19" t="s">
        <v>375</v>
      </c>
      <c r="R173" s="19"/>
      <c r="S173" s="19"/>
      <c r="T173" s="159"/>
      <c r="U173" s="160"/>
      <c r="V173" s="19"/>
      <c r="W173" s="161"/>
      <c r="X173" s="19"/>
      <c r="Y173" s="19"/>
      <c r="Z173" s="20"/>
      <c r="AA173" s="264" t="s">
        <v>34</v>
      </c>
      <c r="AB173" s="1050"/>
      <c r="AC173" s="264" t="s">
        <v>1998</v>
      </c>
      <c r="AD173" s="1110"/>
      <c r="AE173" s="202" t="s">
        <v>375</v>
      </c>
      <c r="AF173" s="1110"/>
      <c r="AG173" s="203" t="s">
        <v>36</v>
      </c>
      <c r="AH173" s="1096"/>
      <c r="AI173" s="168">
        <v>44</v>
      </c>
      <c r="AJ173" s="282" t="s">
        <v>2642</v>
      </c>
      <c r="AK173" s="1072" t="s">
        <v>385</v>
      </c>
      <c r="AL173" s="1073"/>
      <c r="AM173" s="1074"/>
      <c r="AN173" s="29">
        <f t="shared" si="76"/>
        <v>0</v>
      </c>
      <c r="AO173" s="29">
        <f t="shared" si="77"/>
        <v>0</v>
      </c>
      <c r="AP173" s="239">
        <f t="shared" si="78"/>
        <v>0</v>
      </c>
      <c r="AQ173" s="37">
        <f t="shared" si="79"/>
        <v>0</v>
      </c>
      <c r="AR173" s="45">
        <f t="shared" si="80"/>
        <v>0</v>
      </c>
      <c r="AS173" s="45">
        <f t="shared" si="81"/>
        <v>0</v>
      </c>
      <c r="AT173" s="37">
        <f t="shared" si="82"/>
        <v>0</v>
      </c>
      <c r="AU173" s="45">
        <f t="shared" si="83"/>
        <v>0</v>
      </c>
      <c r="AV173" s="235" t="s">
        <v>33</v>
      </c>
      <c r="AW173" s="236" t="s">
        <v>91</v>
      </c>
      <c r="AX173" s="236" t="s">
        <v>9</v>
      </c>
      <c r="AY173" s="236"/>
      <c r="AZ173" s="433" t="s">
        <v>33</v>
      </c>
      <c r="BA173" s="194" t="s">
        <v>29</v>
      </c>
      <c r="BB173" s="466"/>
      <c r="BC173" s="466"/>
      <c r="BD173" s="210"/>
      <c r="BE173" s="210"/>
      <c r="BF173" s="210"/>
      <c r="BG173" s="210"/>
      <c r="BH173" s="210"/>
      <c r="BI173" s="209"/>
      <c r="BJ173" s="210"/>
      <c r="BK173" s="210"/>
      <c r="BL173" s="211"/>
      <c r="BM173" s="1033"/>
      <c r="BN173" s="195"/>
      <c r="BO173" s="195"/>
      <c r="BP173" s="195"/>
      <c r="BQ173" s="195"/>
      <c r="BR173" s="195"/>
      <c r="BS173" s="195"/>
      <c r="BT173" s="195"/>
      <c r="BU173" s="195"/>
      <c r="BV173" s="210"/>
      <c r="BW173" s="210"/>
      <c r="BX173" s="354"/>
      <c r="BY173" s="75"/>
      <c r="BZ173" s="195"/>
      <c r="CA173" s="218" t="s">
        <v>1204</v>
      </c>
      <c r="CB173" s="219" t="s">
        <v>1205</v>
      </c>
      <c r="CC173" s="55" t="s">
        <v>2316</v>
      </c>
      <c r="CD173" s="201" t="s">
        <v>1206</v>
      </c>
    </row>
    <row r="174" spans="1:82" ht="71.25">
      <c r="A174" s="3" t="str">
        <f t="shared" si="84"/>
        <v/>
      </c>
      <c r="B174" s="5" t="s">
        <v>2918</v>
      </c>
      <c r="C174" s="3" t="str">
        <f t="shared" si="86"/>
        <v>Ⅰ.顧客対応 (1)　お客さまニーズに合致した提案の実施に向けた募集に関する態勢整備</v>
      </c>
      <c r="D174" s="3" t="str">
        <f t="shared" si="87"/>
        <v>⑨募集資料等の適切な管理</v>
      </c>
      <c r="E174" s="3" t="str">
        <f t="shared" si="88"/>
        <v>基本 44</v>
      </c>
      <c r="F174" s="3" t="str">
        <f t="shared" si="89"/>
        <v xml:space="preserve">44 
</v>
      </c>
      <c r="G174" s="11" t="str">
        <f t="shared" si="90"/>
        <v xml:space="preserve">
＿ 【特定保険契約に係る広告等を行う代理店の場合】以下事項を表示する旨が明文化され従業員がいつでも閲覧可能な状態になっている
※全て「1.はい」であれば達成
＿＿ </v>
      </c>
      <c r="H174" s="21" t="str">
        <f t="shared" si="91"/>
        <v>2023: 0
2024: －</v>
      </c>
      <c r="I174" s="21" t="str">
        <f t="shared" si="92"/>
        <v xml:space="preserve">2023: 0
2024: </v>
      </c>
      <c r="J174" s="21" t="str">
        <f t="shared" si="93"/>
        <v xml:space="preserve">2023: 0
2024: </v>
      </c>
      <c r="K174" s="21" t="str">
        <f t="shared" si="94"/>
        <v>▼選択</v>
      </c>
      <c r="L174" s="21">
        <f t="shared" si="95"/>
        <v>0</v>
      </c>
      <c r="M174" s="464" t="str">
        <f t="shared" si="96"/>
        <v xml:space="preserve">
</v>
      </c>
      <c r="N174" s="3"/>
      <c r="O174" s="19" t="s">
        <v>2317</v>
      </c>
      <c r="P174" s="19" t="s">
        <v>2729</v>
      </c>
      <c r="Q174" s="19" t="s">
        <v>375</v>
      </c>
      <c r="R174" s="19"/>
      <c r="S174" s="19"/>
      <c r="T174" s="159"/>
      <c r="U174" s="160"/>
      <c r="V174" s="19"/>
      <c r="W174" s="161"/>
      <c r="X174" s="19"/>
      <c r="Y174" s="19"/>
      <c r="Z174" s="20"/>
      <c r="AA174" s="264" t="s">
        <v>34</v>
      </c>
      <c r="AB174" s="1050"/>
      <c r="AC174" s="264" t="s">
        <v>1998</v>
      </c>
      <c r="AD174" s="1110"/>
      <c r="AE174" s="202" t="s">
        <v>375</v>
      </c>
      <c r="AF174" s="1110"/>
      <c r="AG174" s="203" t="s">
        <v>36</v>
      </c>
      <c r="AH174" s="1096"/>
      <c r="AI174" s="286">
        <v>44</v>
      </c>
      <c r="AJ174" s="293" t="s">
        <v>26</v>
      </c>
      <c r="AK174" s="240"/>
      <c r="AL174" s="1044" t="s">
        <v>2645</v>
      </c>
      <c r="AM174" s="1045"/>
      <c r="AN174" s="27">
        <f t="shared" si="76"/>
        <v>0</v>
      </c>
      <c r="AO174" s="27">
        <f t="shared" si="77"/>
        <v>0</v>
      </c>
      <c r="AP174" s="191">
        <f t="shared" si="78"/>
        <v>0</v>
      </c>
      <c r="AQ174" s="35">
        <f t="shared" si="79"/>
        <v>0</v>
      </c>
      <c r="AR174" s="43">
        <f t="shared" si="80"/>
        <v>0</v>
      </c>
      <c r="AS174" s="43">
        <f t="shared" si="81"/>
        <v>0</v>
      </c>
      <c r="AT174" s="35">
        <f t="shared" si="82"/>
        <v>0</v>
      </c>
      <c r="AU174" s="43">
        <f t="shared" si="83"/>
        <v>0</v>
      </c>
      <c r="AV174" s="262"/>
      <c r="AW174" s="263"/>
      <c r="AX174" s="263"/>
      <c r="AY174" s="263"/>
      <c r="AZ174" s="175" t="s">
        <v>661</v>
      </c>
      <c r="BA174" s="194" t="s">
        <v>29</v>
      </c>
      <c r="BB174" s="466"/>
      <c r="BC174" s="466"/>
      <c r="BD174" s="248" t="str">
        <f>BL174</f>
        <v>▼選択</v>
      </c>
      <c r="BE174" s="182" t="s">
        <v>33</v>
      </c>
      <c r="BF174" s="234" t="s">
        <v>16</v>
      </c>
      <c r="BG174" s="182" t="s">
        <v>31</v>
      </c>
      <c r="BH174" s="177" t="s">
        <v>6</v>
      </c>
      <c r="BI174" s="177" t="s">
        <v>7</v>
      </c>
      <c r="BJ174" s="182" t="s">
        <v>32</v>
      </c>
      <c r="BK174" s="182" t="s">
        <v>897</v>
      </c>
      <c r="BL174" s="198" t="s">
        <v>33</v>
      </c>
      <c r="BM174" s="1033"/>
      <c r="BN174" s="195"/>
      <c r="BO174" s="195"/>
      <c r="BP174" s="195"/>
      <c r="BQ174" s="195"/>
      <c r="BR174" s="195"/>
      <c r="BS174" s="195"/>
      <c r="BT174" s="195"/>
      <c r="BU174" s="195"/>
      <c r="BV174" s="182"/>
      <c r="BW174" s="182"/>
      <c r="BX174" s="438"/>
      <c r="BY174" s="75"/>
      <c r="BZ174" s="195"/>
      <c r="CA174" s="199"/>
      <c r="CB174" s="200"/>
      <c r="CC174" s="55" t="s">
        <v>2317</v>
      </c>
      <c r="CD174" s="201" t="s">
        <v>1206</v>
      </c>
    </row>
    <row r="175" spans="1:82" ht="48.6" customHeight="1">
      <c r="A175" s="3" t="str">
        <f t="shared" si="84"/>
        <v/>
      </c>
      <c r="B175" s="5" t="s">
        <v>2919</v>
      </c>
      <c r="C175" s="3" t="str">
        <f t="shared" si="86"/>
        <v>Ⅰ.顧客対応 (1)　お客さまニーズに合致した提案の実施に向けた募集に関する態勢整備</v>
      </c>
      <c r="D175" s="3" t="str">
        <f t="shared" si="87"/>
        <v>⑨募集資料等の適切な管理</v>
      </c>
      <c r="E175" s="3" t="str">
        <f t="shared" si="88"/>
        <v>基本 44</v>
      </c>
      <c r="F175" s="3" t="str">
        <f t="shared" si="89"/>
        <v>44 
44-1</v>
      </c>
      <c r="G175" s="11" t="str">
        <f t="shared" si="90"/>
        <v xml:space="preserve">
＿ 
＿＿ 広告等を行う者の名称</v>
      </c>
      <c r="H175" s="21" t="str">
        <f t="shared" si="91"/>
        <v>2023: 0
2024: ▼選択</v>
      </c>
      <c r="I175" s="21" t="str">
        <f t="shared" si="92"/>
        <v xml:space="preserve">2023: 0
2024: </v>
      </c>
      <c r="J175" s="21" t="str">
        <f t="shared" si="93"/>
        <v xml:space="preserve">2023: 0
2024: </v>
      </c>
      <c r="K175" s="21" t="str">
        <f t="shared" si="94"/>
        <v>▼選択</v>
      </c>
      <c r="L175" s="21" t="str">
        <f t="shared" si="95"/>
        <v>以下について、詳細説明欄の記載及び証跡資料により確認できた
・特定保険契約に係る広告等を行う場合、代理店名等を記載することは、「○○資料」P○を確認
・「○○資料」がファイルサーバーに掲載され全従業員が閲覧可能な状態になっていることを確認</v>
      </c>
      <c r="M175" s="464" t="str">
        <f t="shared" si="96"/>
        <v xml:space="preserve">
</v>
      </c>
      <c r="N175" s="3"/>
      <c r="O175" s="19" t="s">
        <v>2318</v>
      </c>
      <c r="P175" s="19" t="s">
        <v>2729</v>
      </c>
      <c r="Q175" s="19" t="s">
        <v>375</v>
      </c>
      <c r="R175" s="19"/>
      <c r="S175" s="19"/>
      <c r="T175" s="159"/>
      <c r="U175" s="160"/>
      <c r="V175" s="19"/>
      <c r="W175" s="161"/>
      <c r="X175" s="19"/>
      <c r="Y175" s="19"/>
      <c r="Z175" s="20"/>
      <c r="AA175" s="264" t="s">
        <v>34</v>
      </c>
      <c r="AB175" s="1050"/>
      <c r="AC175" s="264" t="s">
        <v>1998</v>
      </c>
      <c r="AD175" s="1110"/>
      <c r="AE175" s="202" t="s">
        <v>375</v>
      </c>
      <c r="AF175" s="1110"/>
      <c r="AG175" s="203" t="s">
        <v>36</v>
      </c>
      <c r="AH175" s="1096"/>
      <c r="AI175" s="204">
        <v>44</v>
      </c>
      <c r="AJ175" s="205" t="s">
        <v>386</v>
      </c>
      <c r="AK175" s="287"/>
      <c r="AL175" s="206"/>
      <c r="AM175" s="267" t="s">
        <v>387</v>
      </c>
      <c r="AN175" s="27">
        <f t="shared" si="76"/>
        <v>0</v>
      </c>
      <c r="AO175" s="27">
        <f t="shared" si="77"/>
        <v>0</v>
      </c>
      <c r="AP175" s="191">
        <f t="shared" si="78"/>
        <v>0</v>
      </c>
      <c r="AQ175" s="35">
        <f t="shared" si="79"/>
        <v>0</v>
      </c>
      <c r="AR175" s="43">
        <f t="shared" si="80"/>
        <v>0</v>
      </c>
      <c r="AS175" s="43">
        <f t="shared" si="81"/>
        <v>0</v>
      </c>
      <c r="AT175" s="35">
        <f t="shared" si="82"/>
        <v>0</v>
      </c>
      <c r="AU175" s="43">
        <f t="shared" si="83"/>
        <v>0</v>
      </c>
      <c r="AV175" s="317" t="s">
        <v>33</v>
      </c>
      <c r="AW175" s="234" t="s">
        <v>41</v>
      </c>
      <c r="AX175" s="234" t="s">
        <v>42</v>
      </c>
      <c r="AY175" s="234"/>
      <c r="AZ175" s="433" t="s">
        <v>33</v>
      </c>
      <c r="BA175" s="318" t="s">
        <v>343</v>
      </c>
      <c r="BB175" s="467"/>
      <c r="BC175" s="468"/>
      <c r="BD175" s="182"/>
      <c r="BE175" s="182" t="str">
        <f>IF(AND(AL175=AV175,AV175="○",AZ175="1.はい"),"○","▼選択")</f>
        <v>▼選択</v>
      </c>
      <c r="BF175" s="234" t="s">
        <v>16</v>
      </c>
      <c r="BG175" s="182" t="s">
        <v>31</v>
      </c>
      <c r="BH175" s="177" t="s">
        <v>6</v>
      </c>
      <c r="BI175" s="177" t="s">
        <v>7</v>
      </c>
      <c r="BJ175" s="182" t="s">
        <v>32</v>
      </c>
      <c r="BK175" s="182"/>
      <c r="BL175" s="181" t="s">
        <v>33</v>
      </c>
      <c r="BM175" s="1032" t="s">
        <v>1209</v>
      </c>
      <c r="BN175" s="172"/>
      <c r="BO175" s="172"/>
      <c r="BP175" s="172"/>
      <c r="BQ175" s="172"/>
      <c r="BR175" s="172"/>
      <c r="BS175" s="172"/>
      <c r="BT175" s="172"/>
      <c r="BU175" s="172"/>
      <c r="BV175" s="182"/>
      <c r="BW175" s="182"/>
      <c r="BX175" s="438"/>
      <c r="BY175" s="75"/>
      <c r="BZ175" s="309" t="s">
        <v>1209</v>
      </c>
      <c r="CA175" s="218" t="s">
        <v>1204</v>
      </c>
      <c r="CB175" s="219" t="s">
        <v>1207</v>
      </c>
      <c r="CC175" s="55" t="s">
        <v>2318</v>
      </c>
      <c r="CD175" s="201" t="s">
        <v>1208</v>
      </c>
    </row>
    <row r="176" spans="1:82" ht="48.6" customHeight="1">
      <c r="A176" s="3" t="str">
        <f t="shared" si="84"/>
        <v/>
      </c>
      <c r="B176" s="5" t="s">
        <v>2920</v>
      </c>
      <c r="C176" s="3" t="str">
        <f t="shared" si="86"/>
        <v>Ⅰ.顧客対応 (1)　お客さまニーズに合致した提案の実施に向けた募集に関する態勢整備</v>
      </c>
      <c r="D176" s="3" t="str">
        <f t="shared" si="87"/>
        <v>⑨募集資料等の適切な管理</v>
      </c>
      <c r="E176" s="3" t="str">
        <f t="shared" si="88"/>
        <v>基本 44</v>
      </c>
      <c r="F176" s="3" t="str">
        <f t="shared" si="89"/>
        <v>44 
44-2</v>
      </c>
      <c r="G176" s="11" t="str">
        <f t="shared" si="90"/>
        <v xml:space="preserve">
＿ 
＿＿ 手数料等に関する事項</v>
      </c>
      <c r="H176" s="21" t="str">
        <f t="shared" si="91"/>
        <v>2023: 0
2024: ▼選択</v>
      </c>
      <c r="I176" s="21" t="str">
        <f t="shared" si="92"/>
        <v xml:space="preserve">2023: 0
2024: </v>
      </c>
      <c r="J176" s="21" t="str">
        <f t="shared" si="93"/>
        <v xml:space="preserve">2023: 0
2024: </v>
      </c>
      <c r="K176" s="21" t="str">
        <f t="shared" si="94"/>
        <v>▼選択</v>
      </c>
      <c r="L176" s="21" t="str">
        <f t="shared" si="95"/>
        <v>以下について、詳細説明欄の記載及び証跡資料により確認できた
・特定保険契約に係る広告等を行う場合、手数料、報酬、費用その他顧客が支払う対価に関する事項を記載することは、「○○資料」P○を確認
・「○○資料」がファイルサーバーに掲載され全従業員が閲覧可能な状態になっていることを確認</v>
      </c>
      <c r="M176" s="464" t="str">
        <f t="shared" si="96"/>
        <v xml:space="preserve">
</v>
      </c>
      <c r="N176" s="3"/>
      <c r="O176" s="19" t="s">
        <v>2319</v>
      </c>
      <c r="P176" s="19" t="s">
        <v>2729</v>
      </c>
      <c r="Q176" s="19" t="s">
        <v>375</v>
      </c>
      <c r="R176" s="19"/>
      <c r="S176" s="19"/>
      <c r="T176" s="159"/>
      <c r="U176" s="160"/>
      <c r="V176" s="19"/>
      <c r="W176" s="161"/>
      <c r="X176" s="19"/>
      <c r="Y176" s="19"/>
      <c r="Z176" s="20"/>
      <c r="AA176" s="264" t="s">
        <v>34</v>
      </c>
      <c r="AB176" s="1050"/>
      <c r="AC176" s="264" t="s">
        <v>1998</v>
      </c>
      <c r="AD176" s="1110"/>
      <c r="AE176" s="202" t="s">
        <v>375</v>
      </c>
      <c r="AF176" s="1110"/>
      <c r="AG176" s="203" t="s">
        <v>36</v>
      </c>
      <c r="AH176" s="1096"/>
      <c r="AI176" s="204">
        <v>44</v>
      </c>
      <c r="AJ176" s="205" t="s">
        <v>388</v>
      </c>
      <c r="AK176" s="319"/>
      <c r="AL176" s="266"/>
      <c r="AM176" s="267" t="s">
        <v>389</v>
      </c>
      <c r="AN176" s="27">
        <f t="shared" si="76"/>
        <v>0</v>
      </c>
      <c r="AO176" s="27">
        <f t="shared" si="77"/>
        <v>0</v>
      </c>
      <c r="AP176" s="191">
        <f t="shared" si="78"/>
        <v>0</v>
      </c>
      <c r="AQ176" s="35">
        <f t="shared" si="79"/>
        <v>0</v>
      </c>
      <c r="AR176" s="43">
        <f t="shared" si="80"/>
        <v>0</v>
      </c>
      <c r="AS176" s="43">
        <f t="shared" si="81"/>
        <v>0</v>
      </c>
      <c r="AT176" s="35">
        <f t="shared" si="82"/>
        <v>0</v>
      </c>
      <c r="AU176" s="43">
        <f t="shared" si="83"/>
        <v>0</v>
      </c>
      <c r="AV176" s="317" t="s">
        <v>33</v>
      </c>
      <c r="AW176" s="234" t="s">
        <v>41</v>
      </c>
      <c r="AX176" s="234" t="s">
        <v>42</v>
      </c>
      <c r="AY176" s="234"/>
      <c r="AZ176" s="433" t="s">
        <v>33</v>
      </c>
      <c r="BA176" s="318" t="s">
        <v>343</v>
      </c>
      <c r="BB176" s="467"/>
      <c r="BC176" s="468"/>
      <c r="BD176" s="182"/>
      <c r="BE176" s="182" t="str">
        <f>IF(AND(AL176=AV176,AV176="○",AZ176="1.はい"),"○","▼選択")</f>
        <v>▼選択</v>
      </c>
      <c r="BF176" s="234" t="s">
        <v>16</v>
      </c>
      <c r="BG176" s="182" t="s">
        <v>31</v>
      </c>
      <c r="BH176" s="177" t="s">
        <v>6</v>
      </c>
      <c r="BI176" s="177" t="s">
        <v>7</v>
      </c>
      <c r="BJ176" s="182" t="s">
        <v>32</v>
      </c>
      <c r="BK176" s="182"/>
      <c r="BL176" s="181" t="s">
        <v>33</v>
      </c>
      <c r="BM176" s="1032" t="s">
        <v>1212</v>
      </c>
      <c r="BN176" s="172"/>
      <c r="BO176" s="172"/>
      <c r="BP176" s="172"/>
      <c r="BQ176" s="172"/>
      <c r="BR176" s="172"/>
      <c r="BS176" s="172"/>
      <c r="BT176" s="172"/>
      <c r="BU176" s="172"/>
      <c r="BV176" s="182"/>
      <c r="BW176" s="182"/>
      <c r="BX176" s="438"/>
      <c r="BY176" s="75"/>
      <c r="BZ176" s="309" t="s">
        <v>1212</v>
      </c>
      <c r="CA176" s="218" t="s">
        <v>1204</v>
      </c>
      <c r="CB176" s="219" t="s">
        <v>1210</v>
      </c>
      <c r="CC176" s="55" t="s">
        <v>2319</v>
      </c>
      <c r="CD176" s="201" t="s">
        <v>1211</v>
      </c>
    </row>
    <row r="177" spans="1:82" ht="48.6" customHeight="1">
      <c r="A177" s="3" t="str">
        <f t="shared" si="84"/>
        <v/>
      </c>
      <c r="B177" s="5" t="s">
        <v>2921</v>
      </c>
      <c r="C177" s="3" t="str">
        <f t="shared" si="86"/>
        <v>Ⅰ.顧客対応 (1)　お客さまニーズに合致した提案の実施に向けた募集に関する態勢整備</v>
      </c>
      <c r="D177" s="3" t="str">
        <f t="shared" si="87"/>
        <v>⑨募集資料等の適切な管理</v>
      </c>
      <c r="E177" s="3" t="str">
        <f t="shared" si="88"/>
        <v>基本 44</v>
      </c>
      <c r="F177" s="3" t="str">
        <f t="shared" si="89"/>
        <v>44 
44-3</v>
      </c>
      <c r="G177" s="11" t="str">
        <f t="shared" si="90"/>
        <v xml:space="preserve">
＿ 
＿＿ 市場リスクに関する事項</v>
      </c>
      <c r="H177" s="21" t="str">
        <f t="shared" si="91"/>
        <v>2023: 0
2024: ▼選択</v>
      </c>
      <c r="I177" s="21" t="str">
        <f t="shared" si="92"/>
        <v xml:space="preserve">2023: 0
2024: </v>
      </c>
      <c r="J177" s="21" t="str">
        <f t="shared" si="93"/>
        <v xml:space="preserve">2023: 0
2024: </v>
      </c>
      <c r="K177" s="21" t="str">
        <f t="shared" si="94"/>
        <v>▼選択</v>
      </c>
      <c r="L177" s="21" t="str">
        <f t="shared" si="95"/>
        <v>以下について、詳細説明欄の記載及び証跡資料により確認できた
・特定保険契約に係る広告等を行う場合、市場リスク等情報に関する事項を記載することは、「○○資料」P○を確認
・「○○資料」がファイルサーバーに掲載され全従業員が閲覧可能な状態になっていることを確認</v>
      </c>
      <c r="M177" s="464" t="str">
        <f t="shared" si="96"/>
        <v xml:space="preserve">
</v>
      </c>
      <c r="N177" s="3"/>
      <c r="O177" s="19" t="s">
        <v>2320</v>
      </c>
      <c r="P177" s="19" t="s">
        <v>2729</v>
      </c>
      <c r="Q177" s="19" t="s">
        <v>375</v>
      </c>
      <c r="R177" s="19"/>
      <c r="S177" s="19"/>
      <c r="T177" s="159"/>
      <c r="U177" s="160"/>
      <c r="V177" s="19"/>
      <c r="W177" s="161"/>
      <c r="X177" s="19"/>
      <c r="Y177" s="19"/>
      <c r="Z177" s="20"/>
      <c r="AA177" s="264" t="s">
        <v>34</v>
      </c>
      <c r="AB177" s="1050"/>
      <c r="AC177" s="264" t="s">
        <v>1998</v>
      </c>
      <c r="AD177" s="1110"/>
      <c r="AE177" s="202" t="s">
        <v>375</v>
      </c>
      <c r="AF177" s="1110"/>
      <c r="AG177" s="203" t="s">
        <v>36</v>
      </c>
      <c r="AH177" s="1096"/>
      <c r="AI177" s="204">
        <v>44</v>
      </c>
      <c r="AJ177" s="205" t="s">
        <v>390</v>
      </c>
      <c r="AK177" s="319"/>
      <c r="AL177" s="266"/>
      <c r="AM177" s="267" t="s">
        <v>391</v>
      </c>
      <c r="AN177" s="27">
        <f t="shared" si="76"/>
        <v>0</v>
      </c>
      <c r="AO177" s="27">
        <f t="shared" si="77"/>
        <v>0</v>
      </c>
      <c r="AP177" s="191">
        <f t="shared" si="78"/>
        <v>0</v>
      </c>
      <c r="AQ177" s="35">
        <f t="shared" si="79"/>
        <v>0</v>
      </c>
      <c r="AR177" s="43">
        <f t="shared" si="80"/>
        <v>0</v>
      </c>
      <c r="AS177" s="43">
        <f t="shared" si="81"/>
        <v>0</v>
      </c>
      <c r="AT177" s="35">
        <f t="shared" si="82"/>
        <v>0</v>
      </c>
      <c r="AU177" s="43">
        <f t="shared" si="83"/>
        <v>0</v>
      </c>
      <c r="AV177" s="317" t="s">
        <v>33</v>
      </c>
      <c r="AW177" s="234" t="s">
        <v>41</v>
      </c>
      <c r="AX177" s="234" t="s">
        <v>42</v>
      </c>
      <c r="AY177" s="234"/>
      <c r="AZ177" s="433" t="s">
        <v>33</v>
      </c>
      <c r="BA177" s="318" t="s">
        <v>343</v>
      </c>
      <c r="BB177" s="467"/>
      <c r="BC177" s="468"/>
      <c r="BD177" s="182"/>
      <c r="BE177" s="182" t="str">
        <f>IF(AND(AL177=AV177,AV177="○",AZ177="1.はい"),"○","▼選択")</f>
        <v>▼選択</v>
      </c>
      <c r="BF177" s="234" t="s">
        <v>16</v>
      </c>
      <c r="BG177" s="182" t="s">
        <v>31</v>
      </c>
      <c r="BH177" s="177" t="s">
        <v>6</v>
      </c>
      <c r="BI177" s="177" t="s">
        <v>7</v>
      </c>
      <c r="BJ177" s="182" t="s">
        <v>32</v>
      </c>
      <c r="BK177" s="182"/>
      <c r="BL177" s="181" t="s">
        <v>33</v>
      </c>
      <c r="BM177" s="1032" t="s">
        <v>1215</v>
      </c>
      <c r="BN177" s="172"/>
      <c r="BO177" s="172"/>
      <c r="BP177" s="172"/>
      <c r="BQ177" s="172"/>
      <c r="BR177" s="172"/>
      <c r="BS177" s="172"/>
      <c r="BT177" s="172"/>
      <c r="BU177" s="172"/>
      <c r="BV177" s="182"/>
      <c r="BW177" s="182"/>
      <c r="BX177" s="438"/>
      <c r="BY177" s="75"/>
      <c r="BZ177" s="309" t="s">
        <v>1215</v>
      </c>
      <c r="CA177" s="218" t="s">
        <v>1204</v>
      </c>
      <c r="CB177" s="219" t="s">
        <v>1213</v>
      </c>
      <c r="CC177" s="55" t="s">
        <v>2320</v>
      </c>
      <c r="CD177" s="201" t="s">
        <v>1214</v>
      </c>
    </row>
    <row r="178" spans="1:82" ht="48.6" customHeight="1">
      <c r="A178" s="3" t="str">
        <f t="shared" si="84"/>
        <v/>
      </c>
      <c r="B178" s="5" t="s">
        <v>2922</v>
      </c>
      <c r="C178" s="3" t="str">
        <f t="shared" si="86"/>
        <v>Ⅰ.顧客対応 (1)　お客さまニーズに合致した提案の実施に向けた募集に関する態勢整備</v>
      </c>
      <c r="D178" s="3" t="str">
        <f t="shared" si="87"/>
        <v>⑨募集資料等の適切な管理</v>
      </c>
      <c r="E178" s="3" t="str">
        <f t="shared" si="88"/>
        <v>基本 44</v>
      </c>
      <c r="F178" s="3" t="str">
        <f t="shared" si="89"/>
        <v>44 
44-4</v>
      </c>
      <c r="G178" s="11" t="str">
        <f t="shared" si="90"/>
        <v xml:space="preserve">
＿ 
＿＿ 重要な事項についてお客さまの不利益となる事実</v>
      </c>
      <c r="H178" s="21" t="str">
        <f t="shared" si="91"/>
        <v>2023: 0
2024: ▼選択</v>
      </c>
      <c r="I178" s="21" t="str">
        <f t="shared" si="92"/>
        <v xml:space="preserve">2023: 0
2024: </v>
      </c>
      <c r="J178" s="21" t="str">
        <f t="shared" si="93"/>
        <v xml:space="preserve">2023: 0
2024: </v>
      </c>
      <c r="K178" s="21" t="str">
        <f t="shared" si="94"/>
        <v>▼選択</v>
      </c>
      <c r="L178" s="21" t="str">
        <f t="shared" si="95"/>
        <v>以下について、詳細説明欄の記載及び証跡資料により確認できた
・特定保険契約に係る広告等を行う場合、重要な事項について顧客の不利益となる事実を記載することは、「○○資料」P○に記載を確認
・「○○資料」がファイルサーバーに掲載され全従業員が閲覧可能な状態になっていることを確認</v>
      </c>
      <c r="M178" s="464" t="str">
        <f t="shared" si="96"/>
        <v xml:space="preserve">
</v>
      </c>
      <c r="N178" s="3"/>
      <c r="O178" s="19" t="s">
        <v>2321</v>
      </c>
      <c r="P178" s="19" t="s">
        <v>2729</v>
      </c>
      <c r="Q178" s="19" t="s">
        <v>375</v>
      </c>
      <c r="R178" s="19"/>
      <c r="S178" s="19"/>
      <c r="T178" s="159"/>
      <c r="U178" s="160"/>
      <c r="V178" s="19"/>
      <c r="W178" s="161"/>
      <c r="X178" s="19"/>
      <c r="Y178" s="19"/>
      <c r="Z178" s="20"/>
      <c r="AA178" s="264" t="s">
        <v>34</v>
      </c>
      <c r="AB178" s="1050"/>
      <c r="AC178" s="264" t="s">
        <v>1998</v>
      </c>
      <c r="AD178" s="1110"/>
      <c r="AE178" s="202" t="s">
        <v>375</v>
      </c>
      <c r="AF178" s="1110"/>
      <c r="AG178" s="203" t="s">
        <v>36</v>
      </c>
      <c r="AH178" s="1096"/>
      <c r="AI178" s="204">
        <v>44</v>
      </c>
      <c r="AJ178" s="205" t="s">
        <v>392</v>
      </c>
      <c r="AK178" s="319"/>
      <c r="AL178" s="266"/>
      <c r="AM178" s="267" t="s">
        <v>393</v>
      </c>
      <c r="AN178" s="27">
        <f t="shared" si="76"/>
        <v>0</v>
      </c>
      <c r="AO178" s="27">
        <f t="shared" si="77"/>
        <v>0</v>
      </c>
      <c r="AP178" s="191">
        <f t="shared" si="78"/>
        <v>0</v>
      </c>
      <c r="AQ178" s="35">
        <f t="shared" si="79"/>
        <v>0</v>
      </c>
      <c r="AR178" s="43">
        <f t="shared" si="80"/>
        <v>0</v>
      </c>
      <c r="AS178" s="43">
        <f t="shared" si="81"/>
        <v>0</v>
      </c>
      <c r="AT178" s="35">
        <f t="shared" si="82"/>
        <v>0</v>
      </c>
      <c r="AU178" s="43">
        <f t="shared" si="83"/>
        <v>0</v>
      </c>
      <c r="AV178" s="317" t="s">
        <v>33</v>
      </c>
      <c r="AW178" s="234" t="s">
        <v>41</v>
      </c>
      <c r="AX178" s="234" t="s">
        <v>42</v>
      </c>
      <c r="AY178" s="234"/>
      <c r="AZ178" s="433" t="s">
        <v>33</v>
      </c>
      <c r="BA178" s="227" t="s">
        <v>343</v>
      </c>
      <c r="BB178" s="467"/>
      <c r="BC178" s="468"/>
      <c r="BD178" s="182"/>
      <c r="BE178" s="182" t="str">
        <f>IF(AND(AL178=AV178,AV178="○",AZ178="1.はい"),"○","▼選択")</f>
        <v>▼選択</v>
      </c>
      <c r="BF178" s="234" t="s">
        <v>16</v>
      </c>
      <c r="BG178" s="182" t="s">
        <v>31</v>
      </c>
      <c r="BH178" s="177" t="s">
        <v>6</v>
      </c>
      <c r="BI178" s="177" t="s">
        <v>7</v>
      </c>
      <c r="BJ178" s="182" t="s">
        <v>32</v>
      </c>
      <c r="BK178" s="182"/>
      <c r="BL178" s="181" t="s">
        <v>33</v>
      </c>
      <c r="BM178" s="1032" t="s">
        <v>1218</v>
      </c>
      <c r="BN178" s="172"/>
      <c r="BO178" s="172"/>
      <c r="BP178" s="172"/>
      <c r="BQ178" s="172"/>
      <c r="BR178" s="172"/>
      <c r="BS178" s="172"/>
      <c r="BT178" s="172"/>
      <c r="BU178" s="172"/>
      <c r="BV178" s="182"/>
      <c r="BW178" s="182"/>
      <c r="BX178" s="438"/>
      <c r="BY178" s="75"/>
      <c r="BZ178" s="309" t="s">
        <v>1218</v>
      </c>
      <c r="CA178" s="218" t="s">
        <v>1204</v>
      </c>
      <c r="CB178" s="219" t="s">
        <v>1216</v>
      </c>
      <c r="CC178" s="55" t="s">
        <v>2321</v>
      </c>
      <c r="CD178" s="201" t="s">
        <v>1217</v>
      </c>
    </row>
    <row r="179" spans="1:82" ht="62.45" customHeight="1">
      <c r="A179" s="3" t="str">
        <f t="shared" si="84"/>
        <v/>
      </c>
      <c r="B179" s="5" t="s">
        <v>2923</v>
      </c>
      <c r="C179" s="3" t="str">
        <f t="shared" si="86"/>
        <v>Ⅰ.顧客対応 (1)　お客さまニーズに合致した提案の実施に向けた募集に関する態勢整備</v>
      </c>
      <c r="D179" s="3" t="str">
        <f t="shared" si="87"/>
        <v>⑨募集資料等の適切な管理</v>
      </c>
      <c r="E179" s="3" t="str">
        <f t="shared" si="88"/>
        <v>基本 45</v>
      </c>
      <c r="F179" s="3" t="str">
        <f t="shared" si="89"/>
        <v xml:space="preserve">45 
</v>
      </c>
      <c r="G179" s="11" t="str">
        <f t="shared" si="90"/>
        <v xml:space="preserve">保険会社の募集資料（パンフレット等）が適切に管理されている（管理簿等による一覧管理が行われている、期限切れ資料の廃棄が行われている）
＿ 
＿＿ </v>
      </c>
      <c r="H179" s="21" t="str">
        <f t="shared" si="91"/>
        <v>2023: 0
2024: ▼選択</v>
      </c>
      <c r="I179" s="21" t="str">
        <f t="shared" si="92"/>
        <v xml:space="preserve">2023: 0
2024: </v>
      </c>
      <c r="J179" s="21" t="str">
        <f t="shared" si="93"/>
        <v xml:space="preserve">2023: 0
2024: </v>
      </c>
      <c r="K179" s="21" t="str">
        <f t="shared" si="94"/>
        <v>▼選択</v>
      </c>
      <c r="L179" s="21" t="str">
        <f t="shared" si="95"/>
        <v>以下について、詳細説明欄の記載及び証跡資料「○○資料」P○により確認できた
・保険会社の募集資料を代理店として管理する仕組みがあること</v>
      </c>
      <c r="M179" s="464" t="str">
        <f t="shared" si="96"/>
        <v xml:space="preserve">
</v>
      </c>
      <c r="N179" s="3"/>
      <c r="O179" s="19" t="s">
        <v>2322</v>
      </c>
      <c r="P179" s="19" t="s">
        <v>2729</v>
      </c>
      <c r="Q179" s="19" t="s">
        <v>375</v>
      </c>
      <c r="R179" s="19"/>
      <c r="S179" s="19"/>
      <c r="T179" s="159"/>
      <c r="U179" s="160"/>
      <c r="V179" s="19"/>
      <c r="W179" s="161"/>
      <c r="X179" s="19"/>
      <c r="Y179" s="19"/>
      <c r="Z179" s="20"/>
      <c r="AA179" s="264" t="s">
        <v>34</v>
      </c>
      <c r="AB179" s="1050"/>
      <c r="AC179" s="264" t="s">
        <v>1998</v>
      </c>
      <c r="AD179" s="1110"/>
      <c r="AE179" s="202" t="s">
        <v>375</v>
      </c>
      <c r="AF179" s="1110"/>
      <c r="AG179" s="203" t="s">
        <v>36</v>
      </c>
      <c r="AH179" s="1096"/>
      <c r="AI179" s="254">
        <v>45</v>
      </c>
      <c r="AJ179" s="190" t="s">
        <v>26</v>
      </c>
      <c r="AK179" s="1046" t="s">
        <v>394</v>
      </c>
      <c r="AL179" s="1047"/>
      <c r="AM179" s="1048"/>
      <c r="AN179" s="27">
        <f t="shared" si="76"/>
        <v>0</v>
      </c>
      <c r="AO179" s="27">
        <f t="shared" si="77"/>
        <v>0</v>
      </c>
      <c r="AP179" s="191">
        <f t="shared" si="78"/>
        <v>0</v>
      </c>
      <c r="AQ179" s="35">
        <f t="shared" si="79"/>
        <v>0</v>
      </c>
      <c r="AR179" s="43">
        <f t="shared" si="80"/>
        <v>0</v>
      </c>
      <c r="AS179" s="43">
        <f t="shared" si="81"/>
        <v>0</v>
      </c>
      <c r="AT179" s="35">
        <f t="shared" si="82"/>
        <v>0</v>
      </c>
      <c r="AU179" s="43">
        <f t="shared" si="83"/>
        <v>0</v>
      </c>
      <c r="AV179" s="317" t="s">
        <v>33</v>
      </c>
      <c r="AW179" s="234" t="s">
        <v>41</v>
      </c>
      <c r="AX179" s="234" t="s">
        <v>42</v>
      </c>
      <c r="AY179" s="234"/>
      <c r="AZ179" s="433" t="s">
        <v>33</v>
      </c>
      <c r="BA179" s="227" t="s">
        <v>395</v>
      </c>
      <c r="BB179" s="467"/>
      <c r="BC179" s="468"/>
      <c r="BD179" s="248" t="str">
        <f t="shared" ref="BD179:BD181" si="103">BL179</f>
        <v>▼選択</v>
      </c>
      <c r="BE179" s="182" t="s">
        <v>33</v>
      </c>
      <c r="BF179" s="234" t="s">
        <v>16</v>
      </c>
      <c r="BG179" s="182" t="s">
        <v>31</v>
      </c>
      <c r="BH179" s="177" t="s">
        <v>6</v>
      </c>
      <c r="BI179" s="177" t="s">
        <v>7</v>
      </c>
      <c r="BJ179" s="182" t="s">
        <v>32</v>
      </c>
      <c r="BK179" s="182"/>
      <c r="BL179" s="181" t="s">
        <v>33</v>
      </c>
      <c r="BM179" s="1032" t="s">
        <v>3318</v>
      </c>
      <c r="BN179" s="172"/>
      <c r="BO179" s="172"/>
      <c r="BP179" s="172"/>
      <c r="BQ179" s="172"/>
      <c r="BR179" s="172"/>
      <c r="BS179" s="172"/>
      <c r="BT179" s="172"/>
      <c r="BU179" s="172"/>
      <c r="BV179" s="182"/>
      <c r="BW179" s="182"/>
      <c r="BX179" s="438"/>
      <c r="BY179" s="75"/>
      <c r="BZ179" s="309" t="s">
        <v>2032</v>
      </c>
      <c r="CA179" s="218" t="s">
        <v>1219</v>
      </c>
      <c r="CB179" s="219" t="s">
        <v>1220</v>
      </c>
      <c r="CC179" s="55" t="s">
        <v>2322</v>
      </c>
      <c r="CD179" s="201" t="s">
        <v>1221</v>
      </c>
    </row>
    <row r="180" spans="1:82" ht="66.599999999999994" customHeight="1">
      <c r="A180" s="3" t="str">
        <f t="shared" si="84"/>
        <v/>
      </c>
      <c r="B180" s="5" t="s">
        <v>2924</v>
      </c>
      <c r="C180" s="3" t="str">
        <f t="shared" si="86"/>
        <v>Ⅰ.顧客対応 (1)　お客さまニーズに合致した提案の実施に向けた募集に関する態勢整備</v>
      </c>
      <c r="D180" s="3" t="str">
        <f t="shared" si="87"/>
        <v>⑨募集資料等の適切な管理</v>
      </c>
      <c r="E180" s="3" t="str">
        <f t="shared" si="88"/>
        <v>基本 46</v>
      </c>
      <c r="F180" s="3" t="str">
        <f t="shared" si="89"/>
        <v xml:space="preserve">46 
</v>
      </c>
      <c r="G180" s="11" t="str">
        <f t="shared" si="90"/>
        <v xml:space="preserve">募集資料等の適切な管理に関し、実施すべき事項（No.40～45の内容）を募集人に徹底（年１回以上の研修実施等）している
＿ 
＿＿ </v>
      </c>
      <c r="H180" s="21" t="str">
        <f t="shared" si="91"/>
        <v>2023: 0
2024: ▼選択</v>
      </c>
      <c r="I180" s="21" t="str">
        <f t="shared" si="92"/>
        <v xml:space="preserve">2023: 0
2024: </v>
      </c>
      <c r="J180" s="21" t="str">
        <f t="shared" si="93"/>
        <v xml:space="preserve">2023: 0
2024: </v>
      </c>
      <c r="K180" s="21" t="str">
        <f t="shared" si="94"/>
        <v>▼選択</v>
      </c>
      <c r="L180" s="21" t="str">
        <f t="shared" si="9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180" s="464" t="str">
        <f t="shared" si="96"/>
        <v xml:space="preserve">
</v>
      </c>
      <c r="N180" s="3"/>
      <c r="O180" s="19" t="s">
        <v>2323</v>
      </c>
      <c r="P180" s="19" t="s">
        <v>2729</v>
      </c>
      <c r="Q180" s="19" t="s">
        <v>375</v>
      </c>
      <c r="R180" s="19"/>
      <c r="S180" s="19"/>
      <c r="T180" s="159"/>
      <c r="U180" s="160"/>
      <c r="V180" s="19"/>
      <c r="W180" s="161"/>
      <c r="X180" s="19"/>
      <c r="Y180" s="19"/>
      <c r="Z180" s="20"/>
      <c r="AA180" s="264" t="s">
        <v>34</v>
      </c>
      <c r="AB180" s="1051"/>
      <c r="AC180" s="264" t="s">
        <v>1998</v>
      </c>
      <c r="AD180" s="1111"/>
      <c r="AE180" s="202" t="s">
        <v>375</v>
      </c>
      <c r="AF180" s="1111"/>
      <c r="AG180" s="251" t="s">
        <v>36</v>
      </c>
      <c r="AH180" s="1079"/>
      <c r="AI180" s="254">
        <v>46</v>
      </c>
      <c r="AJ180" s="190" t="s">
        <v>26</v>
      </c>
      <c r="AK180" s="1046" t="s">
        <v>396</v>
      </c>
      <c r="AL180" s="1047"/>
      <c r="AM180" s="1048"/>
      <c r="AN180" s="27">
        <f t="shared" si="76"/>
        <v>0</v>
      </c>
      <c r="AO180" s="27">
        <f t="shared" si="77"/>
        <v>0</v>
      </c>
      <c r="AP180" s="191">
        <f t="shared" si="78"/>
        <v>0</v>
      </c>
      <c r="AQ180" s="35">
        <f t="shared" si="79"/>
        <v>0</v>
      </c>
      <c r="AR180" s="43">
        <f t="shared" si="80"/>
        <v>0</v>
      </c>
      <c r="AS180" s="43">
        <f t="shared" si="81"/>
        <v>0</v>
      </c>
      <c r="AT180" s="35">
        <f t="shared" si="82"/>
        <v>0</v>
      </c>
      <c r="AU180" s="43">
        <f t="shared" si="83"/>
        <v>0</v>
      </c>
      <c r="AV180" s="317" t="s">
        <v>33</v>
      </c>
      <c r="AW180" s="234" t="s">
        <v>41</v>
      </c>
      <c r="AX180" s="234" t="s">
        <v>42</v>
      </c>
      <c r="AY180" s="234"/>
      <c r="AZ180" s="433" t="s">
        <v>33</v>
      </c>
      <c r="BA180" s="227" t="s">
        <v>336</v>
      </c>
      <c r="BB180" s="467"/>
      <c r="BC180" s="468"/>
      <c r="BD180" s="248" t="str">
        <f t="shared" si="103"/>
        <v>▼選択</v>
      </c>
      <c r="BE180" s="182" t="s">
        <v>33</v>
      </c>
      <c r="BF180" s="234" t="s">
        <v>16</v>
      </c>
      <c r="BG180" s="182" t="s">
        <v>31</v>
      </c>
      <c r="BH180" s="177" t="s">
        <v>6</v>
      </c>
      <c r="BI180" s="177" t="s">
        <v>7</v>
      </c>
      <c r="BJ180" s="182" t="s">
        <v>32</v>
      </c>
      <c r="BK180" s="182"/>
      <c r="BL180" s="181" t="s">
        <v>33</v>
      </c>
      <c r="BM180" s="1032" t="s">
        <v>3319</v>
      </c>
      <c r="BN180" s="172"/>
      <c r="BO180" s="172"/>
      <c r="BP180" s="172"/>
      <c r="BQ180" s="172"/>
      <c r="BR180" s="172"/>
      <c r="BS180" s="172"/>
      <c r="BT180" s="172"/>
      <c r="BU180" s="172"/>
      <c r="BV180" s="182"/>
      <c r="BW180" s="182"/>
      <c r="BX180" s="438"/>
      <c r="BY180" s="75"/>
      <c r="BZ180" s="309" t="s">
        <v>1225</v>
      </c>
      <c r="CA180" s="218" t="s">
        <v>1222</v>
      </c>
      <c r="CB180" s="219" t="s">
        <v>1223</v>
      </c>
      <c r="CC180" s="55" t="s">
        <v>2323</v>
      </c>
      <c r="CD180" s="201" t="s">
        <v>1224</v>
      </c>
    </row>
    <row r="181" spans="1:82" ht="63">
      <c r="A181" s="3" t="str">
        <f t="shared" si="84"/>
        <v/>
      </c>
      <c r="B181" s="5" t="s">
        <v>2925</v>
      </c>
      <c r="C181" s="3" t="str">
        <f t="shared" si="86"/>
        <v>Ⅰ.顧客対応 (1)　お客さまニーズに合致した提案の実施に向けた募集に関する態勢整備</v>
      </c>
      <c r="D181" s="3" t="str">
        <f t="shared" si="87"/>
        <v>⑨募集資料等の適切な管理</v>
      </c>
      <c r="E181" s="3" t="str">
        <f t="shared" si="88"/>
        <v>応用 47</v>
      </c>
      <c r="F181" s="3" t="str">
        <f t="shared" si="89"/>
        <v xml:space="preserve">47 
</v>
      </c>
      <c r="G181" s="11" t="str">
        <f t="shared" si="90"/>
        <v xml:space="preserve">No.42・45の管理状況について、営業部門からの独立性を確保した担当部門・担当者が確認を行っている
＿ 
＿＿ </v>
      </c>
      <c r="H181" s="21" t="str">
        <f t="shared" si="91"/>
        <v>2023: 0
2024: ▼選択</v>
      </c>
      <c r="I181" s="21" t="str">
        <f t="shared" si="92"/>
        <v xml:space="preserve">2023: 0
2024: </v>
      </c>
      <c r="J181" s="21" t="str">
        <f t="shared" si="93"/>
        <v xml:space="preserve">2023: 0
2024: </v>
      </c>
      <c r="K181" s="21" t="str">
        <f t="shared" si="94"/>
        <v>▼選択</v>
      </c>
      <c r="L181" s="21" t="str">
        <f t="shared" si="95"/>
        <v>以下について、詳細説明欄の記載及び証跡資料により確認できた
・募集資料の管理状況について、営業部門から独立した担当部門・担当者による確認が行われていることは、「○○資料」を確認
・No.42およびNo.45の設問を達成している</v>
      </c>
      <c r="M181" s="464" t="str">
        <f t="shared" si="96"/>
        <v xml:space="preserve">
</v>
      </c>
      <c r="N181" s="3"/>
      <c r="O181" s="19" t="s">
        <v>2324</v>
      </c>
      <c r="P181" s="19" t="s">
        <v>2729</v>
      </c>
      <c r="Q181" s="19" t="s">
        <v>375</v>
      </c>
      <c r="R181" s="19"/>
      <c r="S181" s="19"/>
      <c r="T181" s="159"/>
      <c r="U181" s="160"/>
      <c r="V181" s="19"/>
      <c r="W181" s="161"/>
      <c r="X181" s="19"/>
      <c r="Y181" s="19"/>
      <c r="Z181" s="20"/>
      <c r="AA181" s="261" t="s">
        <v>1996</v>
      </c>
      <c r="AB181" s="1049" t="s">
        <v>297</v>
      </c>
      <c r="AC181" s="261" t="s">
        <v>1998</v>
      </c>
      <c r="AD181" s="1060" t="s">
        <v>22</v>
      </c>
      <c r="AE181" s="261" t="s">
        <v>1977</v>
      </c>
      <c r="AF181" s="1060" t="s">
        <v>373</v>
      </c>
      <c r="AG181" s="256" t="s">
        <v>140</v>
      </c>
      <c r="AH181" s="1064" t="s">
        <v>228</v>
      </c>
      <c r="AI181" s="254">
        <v>47</v>
      </c>
      <c r="AJ181" s="190" t="s">
        <v>26</v>
      </c>
      <c r="AK181" s="1046" t="s">
        <v>397</v>
      </c>
      <c r="AL181" s="1047"/>
      <c r="AM181" s="1048"/>
      <c r="AN181" s="27">
        <f t="shared" si="76"/>
        <v>0</v>
      </c>
      <c r="AO181" s="27">
        <f t="shared" si="77"/>
        <v>0</v>
      </c>
      <c r="AP181" s="191">
        <f t="shared" si="78"/>
        <v>0</v>
      </c>
      <c r="AQ181" s="35">
        <f t="shared" si="79"/>
        <v>0</v>
      </c>
      <c r="AR181" s="43">
        <f t="shared" si="80"/>
        <v>0</v>
      </c>
      <c r="AS181" s="43">
        <f t="shared" si="81"/>
        <v>0</v>
      </c>
      <c r="AT181" s="35">
        <f t="shared" si="82"/>
        <v>0</v>
      </c>
      <c r="AU181" s="43">
        <f t="shared" si="83"/>
        <v>0</v>
      </c>
      <c r="AV181" s="317" t="s">
        <v>33</v>
      </c>
      <c r="AW181" s="234" t="s">
        <v>41</v>
      </c>
      <c r="AX181" s="234" t="s">
        <v>42</v>
      </c>
      <c r="AY181" s="234"/>
      <c r="AZ181" s="433" t="s">
        <v>33</v>
      </c>
      <c r="BA181" s="227" t="s">
        <v>398</v>
      </c>
      <c r="BB181" s="467"/>
      <c r="BC181" s="468"/>
      <c r="BD181" s="255" t="str">
        <f t="shared" si="103"/>
        <v>▼選択</v>
      </c>
      <c r="BE181" s="182" t="s">
        <v>33</v>
      </c>
      <c r="BF181" s="234" t="s">
        <v>16</v>
      </c>
      <c r="BG181" s="182" t="s">
        <v>31</v>
      </c>
      <c r="BH181" s="177" t="s">
        <v>6</v>
      </c>
      <c r="BI181" s="177" t="s">
        <v>7</v>
      </c>
      <c r="BJ181" s="182" t="s">
        <v>32</v>
      </c>
      <c r="BK181" s="182"/>
      <c r="BL181" s="181" t="s">
        <v>33</v>
      </c>
      <c r="BM181" s="1032" t="s">
        <v>3320</v>
      </c>
      <c r="BN181" s="172"/>
      <c r="BO181" s="172"/>
      <c r="BP181" s="172"/>
      <c r="BQ181" s="172"/>
      <c r="BR181" s="172"/>
      <c r="BS181" s="172"/>
      <c r="BT181" s="172"/>
      <c r="BU181" s="172"/>
      <c r="BV181" s="182"/>
      <c r="BW181" s="182"/>
      <c r="BX181" s="438"/>
      <c r="BY181" s="75"/>
      <c r="BZ181" s="309" t="s">
        <v>1229</v>
      </c>
      <c r="CA181" s="218" t="s">
        <v>1226</v>
      </c>
      <c r="CB181" s="237" t="s">
        <v>1227</v>
      </c>
      <c r="CC181" s="55" t="s">
        <v>2324</v>
      </c>
      <c r="CD181" s="201" t="s">
        <v>1228</v>
      </c>
    </row>
    <row r="182" spans="1:82" ht="85.5">
      <c r="A182" s="3" t="str">
        <f t="shared" si="84"/>
        <v/>
      </c>
      <c r="B182" s="5" t="s">
        <v>2926</v>
      </c>
      <c r="C182" s="3" t="str">
        <f t="shared" si="86"/>
        <v>Ⅰ.顧客対応 (1)　お客さまニーズに合致した提案の実施に向けた募集に関する態勢整備</v>
      </c>
      <c r="D182" s="3" t="str">
        <f t="shared" si="87"/>
        <v>⑨募集資料等の適切な管理</v>
      </c>
      <c r="E182" s="3" t="str">
        <f t="shared" si="88"/>
        <v>応用 ⑨EX</v>
      </c>
      <c r="F182" s="3" t="str">
        <f t="shared" si="89"/>
        <v xml:space="preserve">⑨EX 
</v>
      </c>
      <c r="G182"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82" s="21" t="str">
        <f t="shared" si="91"/>
        <v>2023: 0
2024: ▼選択</v>
      </c>
      <c r="I182" s="21" t="str">
        <f t="shared" si="92"/>
        <v xml:space="preserve">2023: 0
2024: </v>
      </c>
      <c r="J182" s="21" t="str">
        <f t="shared" si="93"/>
        <v xml:space="preserve">2023: 0
2024: </v>
      </c>
      <c r="K182" s="21" t="str">
        <f t="shared" si="94"/>
        <v>▼選択</v>
      </c>
      <c r="L182" s="21" t="str">
        <f t="shared" si="95"/>
        <v>⑨募集資料等の適切な管理 に関する貴社取組み［お客さまへアピールしたい取組み／募集人等従業者に好評な取組み］として認識しました。（［ ］内は判定時に不要文言を削除する）</v>
      </c>
      <c r="M182" s="464" t="str">
        <f t="shared" si="96"/>
        <v xml:space="preserve">
</v>
      </c>
      <c r="N182" s="3"/>
      <c r="O182" s="19" t="s">
        <v>2325</v>
      </c>
      <c r="P182" s="19" t="s">
        <v>2729</v>
      </c>
      <c r="Q182" s="19" t="s">
        <v>375</v>
      </c>
      <c r="R182" s="19"/>
      <c r="S182" s="19"/>
      <c r="T182" s="159"/>
      <c r="U182" s="160"/>
      <c r="V182" s="19"/>
      <c r="W182" s="161"/>
      <c r="X182" s="19"/>
      <c r="Y182" s="19"/>
      <c r="Z182" s="20"/>
      <c r="AA182" s="202" t="s">
        <v>34</v>
      </c>
      <c r="AB182" s="1152"/>
      <c r="AC182" s="202" t="s">
        <v>1998</v>
      </c>
      <c r="AD182" s="1154"/>
      <c r="AE182" s="202" t="s">
        <v>375</v>
      </c>
      <c r="AF182" s="1154"/>
      <c r="AG182" s="257" t="s">
        <v>140</v>
      </c>
      <c r="AH182" s="1066"/>
      <c r="AI182" s="306" t="s">
        <v>399</v>
      </c>
      <c r="AJ182" s="190"/>
      <c r="AK182" s="1069" t="s">
        <v>2017</v>
      </c>
      <c r="AL182" s="1042"/>
      <c r="AM182" s="1070"/>
      <c r="AN182" s="30">
        <f t="shared" si="76"/>
        <v>0</v>
      </c>
      <c r="AO182" s="30">
        <f t="shared" si="77"/>
        <v>0</v>
      </c>
      <c r="AP182" s="259">
        <f t="shared" si="78"/>
        <v>0</v>
      </c>
      <c r="AQ182" s="35">
        <f t="shared" si="79"/>
        <v>0</v>
      </c>
      <c r="AR182" s="43">
        <f t="shared" si="80"/>
        <v>0</v>
      </c>
      <c r="AS182" s="43">
        <f t="shared" si="81"/>
        <v>0</v>
      </c>
      <c r="AT182" s="35">
        <f t="shared" si="82"/>
        <v>0</v>
      </c>
      <c r="AU182" s="43">
        <f t="shared" si="83"/>
        <v>0</v>
      </c>
      <c r="AV182" s="246" t="s">
        <v>33</v>
      </c>
      <c r="AW182" s="247" t="s">
        <v>41</v>
      </c>
      <c r="AX182" s="452" t="s">
        <v>877</v>
      </c>
      <c r="AY182" s="247"/>
      <c r="AZ182" s="433" t="s">
        <v>33</v>
      </c>
      <c r="BA182" s="260" t="s">
        <v>147</v>
      </c>
      <c r="BB182" s="467"/>
      <c r="BC182" s="468"/>
      <c r="BD182" s="182"/>
      <c r="BE182" s="182" t="str">
        <f>IF(AND(AL182=AV182,AV182="○",AZ182="1.はい"),"○","▼選択")</f>
        <v>▼選択</v>
      </c>
      <c r="BF182" s="234" t="s">
        <v>16</v>
      </c>
      <c r="BG182" s="182" t="s">
        <v>31</v>
      </c>
      <c r="BH182" s="177" t="s">
        <v>6</v>
      </c>
      <c r="BI182" s="177" t="s">
        <v>7</v>
      </c>
      <c r="BJ182" s="182" t="s">
        <v>32</v>
      </c>
      <c r="BK182" s="182"/>
      <c r="BL182" s="181" t="s">
        <v>33</v>
      </c>
      <c r="BM182" s="1032" t="s">
        <v>3321</v>
      </c>
      <c r="BN182" s="172"/>
      <c r="BO182" s="172"/>
      <c r="BP182" s="172"/>
      <c r="BQ182" s="172"/>
      <c r="BR182" s="172"/>
      <c r="BS182" s="172"/>
      <c r="BT182" s="172"/>
      <c r="BU182" s="172"/>
      <c r="BV182" s="182"/>
      <c r="BW182" s="182"/>
      <c r="BX182" s="438"/>
      <c r="BY182" s="75"/>
      <c r="BZ182" s="309" t="s">
        <v>2033</v>
      </c>
      <c r="CA182" s="183" t="s">
        <v>1230</v>
      </c>
      <c r="CB182" s="237" t="s">
        <v>1231</v>
      </c>
      <c r="CC182" s="55" t="s">
        <v>2325</v>
      </c>
      <c r="CD182" s="201" t="s">
        <v>1232</v>
      </c>
    </row>
    <row r="183" spans="1:82" ht="131.44999999999999" customHeight="1">
      <c r="A183" s="3" t="str">
        <f t="shared" si="84"/>
        <v/>
      </c>
      <c r="B183" s="5" t="s">
        <v>2927</v>
      </c>
      <c r="C183" s="3" t="str">
        <f t="shared" si="86"/>
        <v>Ⅰ.顧客対応 (1)　お客さまニーズに合致した提案の実施に向けた募集に関する態勢整備</v>
      </c>
      <c r="D183" s="3" t="str">
        <f t="shared" si="87"/>
        <v>⑩勧誘方針・お客さま本位の業務運営に係る方針</v>
      </c>
      <c r="E183" s="3" t="str">
        <f t="shared" si="88"/>
        <v>基本 48</v>
      </c>
      <c r="F183" s="3" t="str">
        <f t="shared" si="89"/>
        <v xml:space="preserve">48 
</v>
      </c>
      <c r="G183" s="11" t="str">
        <f t="shared" si="90"/>
        <v xml:space="preserve">勧誘方針について、以下の事項を包含したものを策定し全拠点で掲示・公表（※）している
　 ・勧誘の対象となる者の知識、経験及び財産の状況に照らして配慮すべき事項
　 ・勧誘の方法および時間帯に関し、勧誘の対象となる者に配慮すべき事項
　 ・その他勧誘の適正の確保に関する事項
※ホームページに掲載している場合でも、代理店の本店・営業店等の各代理店事務所での掲示・公表の対応は必要
＿ 
＿＿ </v>
      </c>
      <c r="H183" s="21" t="str">
        <f t="shared" si="91"/>
        <v>2023: 0
2024: ▼選択</v>
      </c>
      <c r="I183" s="21" t="str">
        <f t="shared" si="92"/>
        <v xml:space="preserve">2023: 0
2024: </v>
      </c>
      <c r="J183" s="21" t="str">
        <f t="shared" si="93"/>
        <v xml:space="preserve">2023: 0
2024: </v>
      </c>
      <c r="K183" s="21" t="str">
        <f t="shared" si="94"/>
        <v>▼選択</v>
      </c>
      <c r="L183" s="21" t="str">
        <f t="shared" si="95"/>
        <v>以下について、詳細説明欄の記載及び証跡資料により確認できた
・勧誘方針に設問に記載の３つの事項について全て記載があることは、「○○資料」を確認
・勧誘方針が代理店の本社・営業店等の全拠点で掲示・提示されていることをオンサイトおよび詳細説明欄の記載にて確認</v>
      </c>
      <c r="M183" s="464" t="str">
        <f t="shared" si="96"/>
        <v xml:space="preserve">
</v>
      </c>
      <c r="N183" s="3"/>
      <c r="O183" s="19" t="s">
        <v>2326</v>
      </c>
      <c r="P183" s="19" t="s">
        <v>2729</v>
      </c>
      <c r="Q183" s="19" t="s">
        <v>402</v>
      </c>
      <c r="R183" s="19"/>
      <c r="S183" s="19"/>
      <c r="T183" s="159"/>
      <c r="U183" s="160"/>
      <c r="V183" s="19"/>
      <c r="W183" s="161"/>
      <c r="X183" s="19"/>
      <c r="Y183" s="19"/>
      <c r="Z183" s="20"/>
      <c r="AA183" s="261" t="s">
        <v>1996</v>
      </c>
      <c r="AB183" s="1049" t="s">
        <v>297</v>
      </c>
      <c r="AC183" s="261" t="s">
        <v>1998</v>
      </c>
      <c r="AD183" s="1060" t="s">
        <v>22</v>
      </c>
      <c r="AE183" s="261" t="s">
        <v>1978</v>
      </c>
      <c r="AF183" s="1060" t="s">
        <v>400</v>
      </c>
      <c r="AG183" s="188" t="s">
        <v>36</v>
      </c>
      <c r="AH183" s="1078" t="s">
        <v>25</v>
      </c>
      <c r="AI183" s="189">
        <v>48</v>
      </c>
      <c r="AJ183" s="190" t="s">
        <v>26</v>
      </c>
      <c r="AK183" s="1046" t="s">
        <v>3472</v>
      </c>
      <c r="AL183" s="1047"/>
      <c r="AM183" s="1048"/>
      <c r="AN183" s="27">
        <f t="shared" si="76"/>
        <v>0</v>
      </c>
      <c r="AO183" s="27">
        <f t="shared" si="77"/>
        <v>0</v>
      </c>
      <c r="AP183" s="191">
        <f t="shared" si="78"/>
        <v>0</v>
      </c>
      <c r="AQ183" s="35">
        <f t="shared" si="79"/>
        <v>0</v>
      </c>
      <c r="AR183" s="43">
        <f t="shared" si="80"/>
        <v>0</v>
      </c>
      <c r="AS183" s="43">
        <f t="shared" si="81"/>
        <v>0</v>
      </c>
      <c r="AT183" s="35">
        <f t="shared" si="82"/>
        <v>0</v>
      </c>
      <c r="AU183" s="43">
        <f t="shared" si="83"/>
        <v>0</v>
      </c>
      <c r="AV183" s="317" t="s">
        <v>33</v>
      </c>
      <c r="AW183" s="234" t="s">
        <v>41</v>
      </c>
      <c r="AX183" s="234" t="s">
        <v>42</v>
      </c>
      <c r="AY183" s="234"/>
      <c r="AZ183" s="433" t="s">
        <v>33</v>
      </c>
      <c r="BA183" s="227" t="s">
        <v>401</v>
      </c>
      <c r="BB183" s="467"/>
      <c r="BC183" s="468"/>
      <c r="BD183" s="248" t="str">
        <f t="shared" ref="BD183:BD184" si="104">BL183</f>
        <v>▼選択</v>
      </c>
      <c r="BE183" s="182" t="s">
        <v>33</v>
      </c>
      <c r="BF183" s="234" t="s">
        <v>16</v>
      </c>
      <c r="BG183" s="182" t="s">
        <v>31</v>
      </c>
      <c r="BH183" s="177" t="s">
        <v>6</v>
      </c>
      <c r="BI183" s="177" t="s">
        <v>7</v>
      </c>
      <c r="BJ183" s="182" t="s">
        <v>32</v>
      </c>
      <c r="BK183" s="182"/>
      <c r="BL183" s="181" t="s">
        <v>33</v>
      </c>
      <c r="BM183" s="1032" t="s">
        <v>3322</v>
      </c>
      <c r="BN183" s="172"/>
      <c r="BO183" s="172"/>
      <c r="BP183" s="172"/>
      <c r="BQ183" s="172"/>
      <c r="BR183" s="172"/>
      <c r="BS183" s="172"/>
      <c r="BT183" s="172"/>
      <c r="BU183" s="172"/>
      <c r="BV183" s="182"/>
      <c r="BW183" s="182"/>
      <c r="BX183" s="438"/>
      <c r="BY183" s="75"/>
      <c r="BZ183" s="309" t="s">
        <v>1236</v>
      </c>
      <c r="CA183" s="218" t="s">
        <v>1233</v>
      </c>
      <c r="CB183" s="237" t="s">
        <v>1234</v>
      </c>
      <c r="CC183" s="55" t="s">
        <v>2326</v>
      </c>
      <c r="CD183" s="201" t="s">
        <v>1235</v>
      </c>
    </row>
    <row r="184" spans="1:82" ht="71.25">
      <c r="A184" s="3" t="str">
        <f t="shared" si="84"/>
        <v/>
      </c>
      <c r="B184" s="5" t="s">
        <v>2928</v>
      </c>
      <c r="C184" s="3" t="str">
        <f t="shared" si="86"/>
        <v>Ⅰ.顧客対応 (1)　お客さまニーズに合致した提案の実施に向けた募集に関する態勢整備</v>
      </c>
      <c r="D184" s="3" t="str">
        <f t="shared" si="87"/>
        <v>⑩勧誘方針・お客さま本位の業務運営に係る方針</v>
      </c>
      <c r="E184" s="3" t="str">
        <f t="shared" si="88"/>
        <v>基本 49</v>
      </c>
      <c r="F184" s="3" t="str">
        <f t="shared" si="89"/>
        <v xml:space="preserve">49 
</v>
      </c>
      <c r="G184" s="11" t="str">
        <f t="shared" si="90"/>
        <v xml:space="preserve">お客さま本位の業務運営の原則に沿った方針を策定し以下のいずれかの対応を行っている
※いずれか1つ「1.はい」であれば達成
＿ 
＿＿ </v>
      </c>
      <c r="H184" s="21" t="str">
        <f t="shared" si="91"/>
        <v>2023: 0
2024: －</v>
      </c>
      <c r="I184" s="21" t="str">
        <f t="shared" si="92"/>
        <v xml:space="preserve">2023: 0
2024: </v>
      </c>
      <c r="J184" s="21" t="str">
        <f t="shared" si="93"/>
        <v xml:space="preserve">2023: 0
2024: </v>
      </c>
      <c r="K184" s="21" t="str">
        <f t="shared" si="94"/>
        <v>▼選択</v>
      </c>
      <c r="L184" s="21">
        <f t="shared" si="95"/>
        <v>0</v>
      </c>
      <c r="M184" s="464" t="str">
        <f t="shared" si="96"/>
        <v xml:space="preserve">
</v>
      </c>
      <c r="N184" s="3"/>
      <c r="O184" s="19" t="s">
        <v>2327</v>
      </c>
      <c r="P184" s="19" t="s">
        <v>2729</v>
      </c>
      <c r="Q184" s="19" t="s">
        <v>402</v>
      </c>
      <c r="R184" s="19"/>
      <c r="S184" s="19"/>
      <c r="T184" s="159"/>
      <c r="U184" s="160"/>
      <c r="V184" s="19"/>
      <c r="W184" s="161"/>
      <c r="X184" s="19"/>
      <c r="Y184" s="19"/>
      <c r="Z184" s="20"/>
      <c r="AA184" s="264" t="s">
        <v>34</v>
      </c>
      <c r="AB184" s="1151"/>
      <c r="AC184" s="264" t="s">
        <v>1998</v>
      </c>
      <c r="AD184" s="1153"/>
      <c r="AE184" s="264" t="s">
        <v>402</v>
      </c>
      <c r="AF184" s="1153"/>
      <c r="AG184" s="203" t="s">
        <v>36</v>
      </c>
      <c r="AH184" s="1096"/>
      <c r="AI184" s="189">
        <v>49</v>
      </c>
      <c r="AJ184" s="190" t="s">
        <v>26</v>
      </c>
      <c r="AK184" s="1046" t="s">
        <v>1237</v>
      </c>
      <c r="AL184" s="1047"/>
      <c r="AM184" s="1048"/>
      <c r="AN184" s="27">
        <f t="shared" si="76"/>
        <v>0</v>
      </c>
      <c r="AO184" s="27">
        <f t="shared" si="77"/>
        <v>0</v>
      </c>
      <c r="AP184" s="191">
        <f t="shared" si="78"/>
        <v>0</v>
      </c>
      <c r="AQ184" s="35">
        <f t="shared" si="79"/>
        <v>0</v>
      </c>
      <c r="AR184" s="43">
        <f t="shared" si="80"/>
        <v>0</v>
      </c>
      <c r="AS184" s="43">
        <f t="shared" si="81"/>
        <v>0</v>
      </c>
      <c r="AT184" s="35">
        <f t="shared" si="82"/>
        <v>0</v>
      </c>
      <c r="AU184" s="43">
        <f t="shared" si="83"/>
        <v>0</v>
      </c>
      <c r="AV184" s="262"/>
      <c r="AW184" s="263"/>
      <c r="AX184" s="263"/>
      <c r="AY184" s="263"/>
      <c r="AZ184" s="175" t="s">
        <v>661</v>
      </c>
      <c r="BA184" s="194" t="s">
        <v>29</v>
      </c>
      <c r="BB184" s="466"/>
      <c r="BC184" s="466"/>
      <c r="BD184" s="248" t="str">
        <f t="shared" si="104"/>
        <v>▼選択</v>
      </c>
      <c r="BE184" s="182" t="s">
        <v>33</v>
      </c>
      <c r="BF184" s="234" t="s">
        <v>16</v>
      </c>
      <c r="BG184" s="182" t="s">
        <v>31</v>
      </c>
      <c r="BH184" s="177" t="s">
        <v>6</v>
      </c>
      <c r="BI184" s="177" t="s">
        <v>7</v>
      </c>
      <c r="BJ184" s="182" t="s">
        <v>32</v>
      </c>
      <c r="BK184" s="182"/>
      <c r="BL184" s="198" t="s">
        <v>33</v>
      </c>
      <c r="BM184" s="1033"/>
      <c r="BN184" s="195"/>
      <c r="BO184" s="195"/>
      <c r="BP184" s="195"/>
      <c r="BQ184" s="195"/>
      <c r="BR184" s="195"/>
      <c r="BS184" s="195"/>
      <c r="BT184" s="195"/>
      <c r="BU184" s="195"/>
      <c r="BV184" s="182"/>
      <c r="BW184" s="182"/>
      <c r="BX184" s="438"/>
      <c r="BY184" s="75"/>
      <c r="BZ184" s="195"/>
      <c r="CA184" s="199"/>
      <c r="CB184" s="200"/>
      <c r="CC184" s="55" t="s">
        <v>2327</v>
      </c>
      <c r="CD184" s="201" t="s">
        <v>1238</v>
      </c>
    </row>
    <row r="185" spans="1:82" ht="53.45" customHeight="1">
      <c r="A185" s="3" t="str">
        <f t="shared" si="84"/>
        <v/>
      </c>
      <c r="B185" s="5" t="s">
        <v>2929</v>
      </c>
      <c r="C185" s="3" t="str">
        <f t="shared" si="86"/>
        <v>Ⅰ.顧客対応 (1)　お客さまニーズに合致した提案の実施に向けた募集に関する態勢整備</v>
      </c>
      <c r="D185" s="3" t="str">
        <f t="shared" si="87"/>
        <v>⑩勧誘方針・お客さま本位の業務運営に係る方針</v>
      </c>
      <c r="E185" s="3" t="str">
        <f t="shared" si="88"/>
        <v>基本 49</v>
      </c>
      <c r="F185" s="3" t="str">
        <f t="shared" si="89"/>
        <v>49 
49-1</v>
      </c>
      <c r="G185" s="11" t="str">
        <f t="shared" si="90"/>
        <v xml:space="preserve">
＿ ホームページに掲載
＿＿ </v>
      </c>
      <c r="H185" s="21" t="str">
        <f t="shared" si="91"/>
        <v>2023: 0
2024: ▼選択</v>
      </c>
      <c r="I185" s="21" t="str">
        <f t="shared" si="92"/>
        <v xml:space="preserve">2023: 0
2024: </v>
      </c>
      <c r="J185" s="21" t="str">
        <f t="shared" si="93"/>
        <v xml:space="preserve">2023: 0
2024: </v>
      </c>
      <c r="K185" s="21" t="str">
        <f t="shared" si="94"/>
        <v>▼選択</v>
      </c>
      <c r="L185" s="21" t="str">
        <f t="shared" si="95"/>
        <v>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・金融庁のお客さま本位の業務運営に関する原則に沿った自社の方針をホームページで公表していることは、「○○資料」を確認</v>
      </c>
      <c r="M185" s="464" t="str">
        <f t="shared" si="96"/>
        <v xml:space="preserve">
</v>
      </c>
      <c r="N185" s="3"/>
      <c r="O185" s="19" t="s">
        <v>2328</v>
      </c>
      <c r="P185" s="19" t="s">
        <v>2729</v>
      </c>
      <c r="Q185" s="19" t="s">
        <v>402</v>
      </c>
      <c r="R185" s="19"/>
      <c r="S185" s="19"/>
      <c r="T185" s="159"/>
      <c r="U185" s="160"/>
      <c r="V185" s="19"/>
      <c r="W185" s="161"/>
      <c r="X185" s="19"/>
      <c r="Y185" s="19"/>
      <c r="Z185" s="20"/>
      <c r="AA185" s="264" t="s">
        <v>34</v>
      </c>
      <c r="AB185" s="1151"/>
      <c r="AC185" s="264" t="s">
        <v>1998</v>
      </c>
      <c r="AD185" s="1153"/>
      <c r="AE185" s="264" t="s">
        <v>402</v>
      </c>
      <c r="AF185" s="1153"/>
      <c r="AG185" s="203" t="s">
        <v>36</v>
      </c>
      <c r="AH185" s="1096"/>
      <c r="AI185" s="204">
        <v>49</v>
      </c>
      <c r="AJ185" s="205" t="s">
        <v>403</v>
      </c>
      <c r="AK185" s="206"/>
      <c r="AL185" s="1044" t="s">
        <v>404</v>
      </c>
      <c r="AM185" s="1045"/>
      <c r="AN185" s="27">
        <f t="shared" si="76"/>
        <v>0</v>
      </c>
      <c r="AO185" s="27">
        <f t="shared" si="77"/>
        <v>0</v>
      </c>
      <c r="AP185" s="191">
        <f t="shared" si="78"/>
        <v>0</v>
      </c>
      <c r="AQ185" s="35">
        <f t="shared" si="79"/>
        <v>0</v>
      </c>
      <c r="AR185" s="43">
        <f t="shared" si="80"/>
        <v>0</v>
      </c>
      <c r="AS185" s="43">
        <f t="shared" si="81"/>
        <v>0</v>
      </c>
      <c r="AT185" s="35">
        <f t="shared" si="82"/>
        <v>0</v>
      </c>
      <c r="AU185" s="43">
        <f t="shared" si="83"/>
        <v>0</v>
      </c>
      <c r="AV185" s="317" t="s">
        <v>33</v>
      </c>
      <c r="AW185" s="234" t="s">
        <v>41</v>
      </c>
      <c r="AX185" s="234" t="s">
        <v>42</v>
      </c>
      <c r="AY185" s="234"/>
      <c r="AZ185" s="433" t="s">
        <v>33</v>
      </c>
      <c r="BA185" s="227" t="s">
        <v>405</v>
      </c>
      <c r="BB185" s="467"/>
      <c r="BC185" s="468"/>
      <c r="BD185" s="182"/>
      <c r="BE185" s="182" t="str">
        <f>IF(AND(AL185=AV185,AV185="○",AZ185="1.はい"),"○","▼選択")</f>
        <v>▼選択</v>
      </c>
      <c r="BF185" s="234" t="s">
        <v>16</v>
      </c>
      <c r="BG185" s="182" t="s">
        <v>31</v>
      </c>
      <c r="BH185" s="177" t="s">
        <v>6</v>
      </c>
      <c r="BI185" s="177" t="s">
        <v>7</v>
      </c>
      <c r="BJ185" s="182" t="s">
        <v>32</v>
      </c>
      <c r="BK185" s="182"/>
      <c r="BL185" s="181" t="s">
        <v>33</v>
      </c>
      <c r="BM185" s="1032" t="s">
        <v>3323</v>
      </c>
      <c r="BN185" s="172"/>
      <c r="BO185" s="172"/>
      <c r="BP185" s="172"/>
      <c r="BQ185" s="172"/>
      <c r="BR185" s="172"/>
      <c r="BS185" s="172"/>
      <c r="BT185" s="172"/>
      <c r="BU185" s="172"/>
      <c r="BV185" s="182"/>
      <c r="BW185" s="182"/>
      <c r="BX185" s="438"/>
      <c r="BY185" s="75"/>
      <c r="BZ185" s="309" t="s">
        <v>1242</v>
      </c>
      <c r="CA185" s="218" t="s">
        <v>1239</v>
      </c>
      <c r="CB185" s="219" t="s">
        <v>1240</v>
      </c>
      <c r="CC185" s="55" t="s">
        <v>2328</v>
      </c>
      <c r="CD185" s="201" t="s">
        <v>1241</v>
      </c>
    </row>
    <row r="186" spans="1:82" ht="53.45" customHeight="1">
      <c r="A186" s="3" t="str">
        <f t="shared" si="84"/>
        <v/>
      </c>
      <c r="B186" s="5" t="s">
        <v>2930</v>
      </c>
      <c r="C186" s="3" t="str">
        <f t="shared" si="86"/>
        <v>Ⅰ.顧客対応 (1)　お客さまニーズに合致した提案の実施に向けた募集に関する態勢整備</v>
      </c>
      <c r="D186" s="3" t="str">
        <f t="shared" si="87"/>
        <v>⑩勧誘方針・お客さま本位の業務運営に係る方針</v>
      </c>
      <c r="E186" s="3" t="str">
        <f t="shared" si="88"/>
        <v>基本 49</v>
      </c>
      <c r="F186" s="3" t="str">
        <f t="shared" si="89"/>
        <v>49 
49-2</v>
      </c>
      <c r="G186" s="11" t="str">
        <f t="shared" si="90"/>
        <v xml:space="preserve">
＿ 全拠点で掲示・公表
＿＿ </v>
      </c>
      <c r="H186" s="21" t="str">
        <f t="shared" si="91"/>
        <v>2023: 0
2024: ▼選択</v>
      </c>
      <c r="I186" s="21" t="str">
        <f t="shared" si="92"/>
        <v xml:space="preserve">2023: 0
2024: </v>
      </c>
      <c r="J186" s="21" t="str">
        <f t="shared" si="93"/>
        <v xml:space="preserve">2023: 0
2024: </v>
      </c>
      <c r="K186" s="21" t="str">
        <f t="shared" si="94"/>
        <v>▼選択</v>
      </c>
      <c r="L186" s="21" t="str">
        <f t="shared" si="95"/>
        <v>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・金融庁のお客さま本位の業務運営に関する原則に沿った自社の方針を全拠点で掲示・公表していることは、「○○資料」を確認</v>
      </c>
      <c r="M186" s="464" t="str">
        <f t="shared" si="96"/>
        <v xml:space="preserve">
</v>
      </c>
      <c r="N186" s="3"/>
      <c r="O186" s="19" t="s">
        <v>2329</v>
      </c>
      <c r="P186" s="19" t="s">
        <v>2729</v>
      </c>
      <c r="Q186" s="19" t="s">
        <v>402</v>
      </c>
      <c r="R186" s="19"/>
      <c r="S186" s="19"/>
      <c r="T186" s="159"/>
      <c r="U186" s="160"/>
      <c r="V186" s="19"/>
      <c r="W186" s="161"/>
      <c r="X186" s="19"/>
      <c r="Y186" s="19"/>
      <c r="Z186" s="20"/>
      <c r="AA186" s="279" t="s">
        <v>34</v>
      </c>
      <c r="AB186" s="1152"/>
      <c r="AC186" s="279" t="s">
        <v>1998</v>
      </c>
      <c r="AD186" s="1154"/>
      <c r="AE186" s="250" t="s">
        <v>402</v>
      </c>
      <c r="AF186" s="1154"/>
      <c r="AG186" s="251" t="s">
        <v>36</v>
      </c>
      <c r="AH186" s="1079"/>
      <c r="AI186" s="244">
        <v>49</v>
      </c>
      <c r="AJ186" s="320" t="s">
        <v>406</v>
      </c>
      <c r="AK186" s="321"/>
      <c r="AL186" s="1092" t="s">
        <v>407</v>
      </c>
      <c r="AM186" s="1093"/>
      <c r="AN186" s="27">
        <f t="shared" si="76"/>
        <v>0</v>
      </c>
      <c r="AO186" s="27">
        <f t="shared" si="77"/>
        <v>0</v>
      </c>
      <c r="AP186" s="191">
        <f t="shared" si="78"/>
        <v>0</v>
      </c>
      <c r="AQ186" s="35">
        <f t="shared" si="79"/>
        <v>0</v>
      </c>
      <c r="AR186" s="43">
        <f t="shared" si="80"/>
        <v>0</v>
      </c>
      <c r="AS186" s="43">
        <f t="shared" si="81"/>
        <v>0</v>
      </c>
      <c r="AT186" s="35">
        <f t="shared" si="82"/>
        <v>0</v>
      </c>
      <c r="AU186" s="43">
        <f t="shared" si="83"/>
        <v>0</v>
      </c>
      <c r="AV186" s="317" t="s">
        <v>33</v>
      </c>
      <c r="AW186" s="234" t="s">
        <v>41</v>
      </c>
      <c r="AX186" s="234" t="s">
        <v>42</v>
      </c>
      <c r="AY186" s="234"/>
      <c r="AZ186" s="433" t="s">
        <v>33</v>
      </c>
      <c r="BA186" s="227" t="s">
        <v>408</v>
      </c>
      <c r="BB186" s="467"/>
      <c r="BC186" s="468"/>
      <c r="BD186" s="182"/>
      <c r="BE186" s="182" t="str">
        <f>IF(AND(AL186=AV186,AV186="○",AZ186="1.はい"),"○","▼選択")</f>
        <v>▼選択</v>
      </c>
      <c r="BF186" s="234" t="s">
        <v>16</v>
      </c>
      <c r="BG186" s="182" t="s">
        <v>31</v>
      </c>
      <c r="BH186" s="177" t="s">
        <v>6</v>
      </c>
      <c r="BI186" s="177" t="s">
        <v>7</v>
      </c>
      <c r="BJ186" s="182" t="s">
        <v>32</v>
      </c>
      <c r="BK186" s="182"/>
      <c r="BL186" s="181" t="s">
        <v>33</v>
      </c>
      <c r="BM186" s="1032" t="s">
        <v>3324</v>
      </c>
      <c r="BN186" s="172"/>
      <c r="BO186" s="172"/>
      <c r="BP186" s="172"/>
      <c r="BQ186" s="172"/>
      <c r="BR186" s="172"/>
      <c r="BS186" s="172"/>
      <c r="BT186" s="172"/>
      <c r="BU186" s="172"/>
      <c r="BV186" s="182"/>
      <c r="BW186" s="182"/>
      <c r="BX186" s="438"/>
      <c r="BY186" s="75"/>
      <c r="BZ186" s="309" t="s">
        <v>1245</v>
      </c>
      <c r="CA186" s="218" t="s">
        <v>1239</v>
      </c>
      <c r="CB186" s="219" t="s">
        <v>1243</v>
      </c>
      <c r="CC186" s="55" t="s">
        <v>2329</v>
      </c>
      <c r="CD186" s="201" t="s">
        <v>1244</v>
      </c>
    </row>
    <row r="187" spans="1:82" ht="78.75">
      <c r="A187" s="3" t="str">
        <f t="shared" si="84"/>
        <v/>
      </c>
      <c r="B187" s="5" t="s">
        <v>2931</v>
      </c>
      <c r="C187" s="3" t="str">
        <f t="shared" si="86"/>
        <v>Ⅰ.顧客対応 (1)　お客さまニーズに合致した提案の実施に向けた募集に関する態勢整備</v>
      </c>
      <c r="D187" s="3" t="str">
        <f t="shared" si="87"/>
        <v>⑩勧誘方針・お客さま本位の業務運営に係る方針</v>
      </c>
      <c r="E187" s="3" t="str">
        <f t="shared" si="88"/>
        <v>応用 50</v>
      </c>
      <c r="F187" s="3" t="str">
        <f t="shared" si="89"/>
        <v xml:space="preserve">50 
</v>
      </c>
      <c r="G187" s="11" t="str">
        <f t="shared" si="90"/>
        <v xml:space="preserve">お客さま本位の業務運営に沿ったKPIを1項目以上設定し、ホームページ・代理店事務所等に実績を公表している
＿ 
＿＿ </v>
      </c>
      <c r="H187" s="21" t="str">
        <f t="shared" si="91"/>
        <v>2023: 0
2024: ▼選択</v>
      </c>
      <c r="I187" s="21" t="str">
        <f t="shared" si="92"/>
        <v xml:space="preserve">2023: 0
2024: </v>
      </c>
      <c r="J187" s="21" t="str">
        <f t="shared" si="93"/>
        <v xml:space="preserve">2023: 0
2024: </v>
      </c>
      <c r="K187" s="21" t="str">
        <f t="shared" si="94"/>
        <v>▼選択</v>
      </c>
      <c r="L187" s="21" t="str">
        <f t="shared" si="95"/>
        <v>以下について、詳細説明欄の記載及び証跡資料により確認できた
・お客さま本位の業務運営に沿ったKPIを1項目以上設定していることは、「○○資料」を確認
・お客さま本位の業務運営の取組み状況とあわせてKPIの遂行状況を公表していることは、「○○資料」を確認</v>
      </c>
      <c r="M187" s="464" t="str">
        <f t="shared" si="96"/>
        <v xml:space="preserve">
</v>
      </c>
      <c r="N187" s="3"/>
      <c r="O187" s="19" t="s">
        <v>2330</v>
      </c>
      <c r="P187" s="19" t="s">
        <v>2729</v>
      </c>
      <c r="Q187" s="19" t="s">
        <v>402</v>
      </c>
      <c r="R187" s="19"/>
      <c r="S187" s="19"/>
      <c r="T187" s="159"/>
      <c r="U187" s="160"/>
      <c r="V187" s="19"/>
      <c r="W187" s="161"/>
      <c r="X187" s="19"/>
      <c r="Y187" s="19"/>
      <c r="Z187" s="20"/>
      <c r="AA187" s="261" t="s">
        <v>1996</v>
      </c>
      <c r="AB187" s="1049" t="s">
        <v>297</v>
      </c>
      <c r="AC187" s="261" t="s">
        <v>1998</v>
      </c>
      <c r="AD187" s="1060" t="s">
        <v>22</v>
      </c>
      <c r="AE187" s="261" t="s">
        <v>1978</v>
      </c>
      <c r="AF187" s="1060" t="s">
        <v>400</v>
      </c>
      <c r="AG187" s="253" t="s">
        <v>140</v>
      </c>
      <c r="AH187" s="1064" t="s">
        <v>228</v>
      </c>
      <c r="AI187" s="254">
        <v>50</v>
      </c>
      <c r="AJ187" s="190" t="s">
        <v>26</v>
      </c>
      <c r="AK187" s="1046" t="s">
        <v>409</v>
      </c>
      <c r="AL187" s="1047"/>
      <c r="AM187" s="1048"/>
      <c r="AN187" s="27">
        <f t="shared" si="76"/>
        <v>0</v>
      </c>
      <c r="AO187" s="27">
        <f t="shared" si="77"/>
        <v>0</v>
      </c>
      <c r="AP187" s="191">
        <f t="shared" si="78"/>
        <v>0</v>
      </c>
      <c r="AQ187" s="35">
        <f t="shared" si="79"/>
        <v>0</v>
      </c>
      <c r="AR187" s="43">
        <f t="shared" si="80"/>
        <v>0</v>
      </c>
      <c r="AS187" s="43">
        <f t="shared" si="81"/>
        <v>0</v>
      </c>
      <c r="AT187" s="35">
        <f t="shared" si="82"/>
        <v>0</v>
      </c>
      <c r="AU187" s="43">
        <f t="shared" si="83"/>
        <v>0</v>
      </c>
      <c r="AV187" s="317" t="s">
        <v>33</v>
      </c>
      <c r="AW187" s="234" t="s">
        <v>41</v>
      </c>
      <c r="AX187" s="234" t="s">
        <v>42</v>
      </c>
      <c r="AY187" s="234"/>
      <c r="AZ187" s="433" t="s">
        <v>33</v>
      </c>
      <c r="BA187" s="227" t="s">
        <v>410</v>
      </c>
      <c r="BB187" s="467"/>
      <c r="BC187" s="468"/>
      <c r="BD187" s="255" t="str">
        <f t="shared" ref="BD187:BD189" si="105">BL187</f>
        <v>▼選択</v>
      </c>
      <c r="BE187" s="182" t="s">
        <v>33</v>
      </c>
      <c r="BF187" s="234" t="s">
        <v>16</v>
      </c>
      <c r="BG187" s="182" t="s">
        <v>31</v>
      </c>
      <c r="BH187" s="177" t="s">
        <v>6</v>
      </c>
      <c r="BI187" s="177" t="s">
        <v>7</v>
      </c>
      <c r="BJ187" s="182" t="s">
        <v>32</v>
      </c>
      <c r="BK187" s="182"/>
      <c r="BL187" s="181" t="s">
        <v>33</v>
      </c>
      <c r="BM187" s="1032" t="s">
        <v>3325</v>
      </c>
      <c r="BN187" s="172"/>
      <c r="BO187" s="172"/>
      <c r="BP187" s="172"/>
      <c r="BQ187" s="172"/>
      <c r="BR187" s="172"/>
      <c r="BS187" s="172"/>
      <c r="BT187" s="172"/>
      <c r="BU187" s="172"/>
      <c r="BV187" s="182"/>
      <c r="BW187" s="182"/>
      <c r="BX187" s="438"/>
      <c r="BY187" s="75"/>
      <c r="BZ187" s="309" t="s">
        <v>2034</v>
      </c>
      <c r="CA187" s="218" t="s">
        <v>1246</v>
      </c>
      <c r="CB187" s="219" t="s">
        <v>1247</v>
      </c>
      <c r="CC187" s="55" t="s">
        <v>2330</v>
      </c>
      <c r="CD187" s="201" t="s">
        <v>1248</v>
      </c>
    </row>
    <row r="188" spans="1:82" ht="63">
      <c r="A188" s="3" t="str">
        <f t="shared" si="84"/>
        <v/>
      </c>
      <c r="B188" s="5" t="s">
        <v>2932</v>
      </c>
      <c r="C188" s="3" t="str">
        <f t="shared" si="86"/>
        <v>Ⅰ.顧客対応 (1)　お客さまニーズに合致した提案の実施に向けた募集に関する態勢整備</v>
      </c>
      <c r="D188" s="3" t="str">
        <f t="shared" si="87"/>
        <v>⑩勧誘方針・お客さま本位の業務運営に係る方針</v>
      </c>
      <c r="E188" s="3" t="str">
        <f t="shared" si="88"/>
        <v>応用 51</v>
      </c>
      <c r="F188" s="3" t="str">
        <f t="shared" si="89"/>
        <v xml:space="preserve">51 
</v>
      </c>
      <c r="G188" s="11" t="str">
        <f t="shared" si="90"/>
        <v xml:space="preserve">お客さま本位の業務運営に係る方針について、毎年振返り・経営層への報告を行っている
＿ 
＿＿ </v>
      </c>
      <c r="H188" s="21" t="str">
        <f t="shared" si="91"/>
        <v>2023: 0
2024: ▼選択</v>
      </c>
      <c r="I188" s="21" t="str">
        <f t="shared" si="92"/>
        <v xml:space="preserve">2023: 0
2024: </v>
      </c>
      <c r="J188" s="21" t="str">
        <f t="shared" si="93"/>
        <v xml:space="preserve">2023: 0
2024: </v>
      </c>
      <c r="K188" s="21" t="str">
        <f t="shared" si="94"/>
        <v>▼選択</v>
      </c>
      <c r="L188" s="21" t="str">
        <f t="shared" si="95"/>
        <v>以下について、詳細説明欄の記載及び証跡資料「○○資料」P○により確認できた
・お客さま本位の業務運営に係る自社で定めた方針について、毎年振返り・経営層への報告を行っていること</v>
      </c>
      <c r="M188" s="464" t="str">
        <f t="shared" si="96"/>
        <v xml:space="preserve">
</v>
      </c>
      <c r="N188" s="3"/>
      <c r="O188" s="19" t="s">
        <v>2331</v>
      </c>
      <c r="P188" s="19" t="s">
        <v>2729</v>
      </c>
      <c r="Q188" s="19" t="s">
        <v>402</v>
      </c>
      <c r="R188" s="19"/>
      <c r="S188" s="19"/>
      <c r="T188" s="159"/>
      <c r="U188" s="160"/>
      <c r="V188" s="19"/>
      <c r="W188" s="161"/>
      <c r="X188" s="19"/>
      <c r="Y188" s="19"/>
      <c r="Z188" s="20"/>
      <c r="AA188" s="264" t="s">
        <v>34</v>
      </c>
      <c r="AB188" s="1151"/>
      <c r="AC188" s="264" t="s">
        <v>1998</v>
      </c>
      <c r="AD188" s="1153"/>
      <c r="AE188" s="202" t="s">
        <v>402</v>
      </c>
      <c r="AF188" s="1153"/>
      <c r="AG188" s="256" t="s">
        <v>140</v>
      </c>
      <c r="AH188" s="1065"/>
      <c r="AI188" s="254">
        <v>51</v>
      </c>
      <c r="AJ188" s="190" t="s">
        <v>26</v>
      </c>
      <c r="AK188" s="1046" t="s">
        <v>411</v>
      </c>
      <c r="AL188" s="1047"/>
      <c r="AM188" s="1048"/>
      <c r="AN188" s="27">
        <f t="shared" ref="AN188:AN250" si="106">R188</f>
        <v>0</v>
      </c>
      <c r="AO188" s="27">
        <f t="shared" ref="AO188:AO250" si="107">S188</f>
        <v>0</v>
      </c>
      <c r="AP188" s="191">
        <f t="shared" ref="AP188:AP250" si="108">T188</f>
        <v>0</v>
      </c>
      <c r="AQ188" s="35">
        <f t="shared" ref="AQ188:AQ250" si="109">U188</f>
        <v>0</v>
      </c>
      <c r="AR188" s="43">
        <f t="shared" ref="AR188:AR250" si="110">V188</f>
        <v>0</v>
      </c>
      <c r="AS188" s="43">
        <f t="shared" ref="AS188:AS250" si="111">W188</f>
        <v>0</v>
      </c>
      <c r="AT188" s="35">
        <f t="shared" ref="AT188:AT250" si="112">X188</f>
        <v>0</v>
      </c>
      <c r="AU188" s="43">
        <f t="shared" ref="AU188:AU250" si="113">Y188</f>
        <v>0</v>
      </c>
      <c r="AV188" s="317" t="s">
        <v>33</v>
      </c>
      <c r="AW188" s="234" t="s">
        <v>41</v>
      </c>
      <c r="AX188" s="234" t="s">
        <v>42</v>
      </c>
      <c r="AY188" s="234"/>
      <c r="AZ188" s="433" t="s">
        <v>33</v>
      </c>
      <c r="BA188" s="227" t="s">
        <v>412</v>
      </c>
      <c r="BB188" s="467"/>
      <c r="BC188" s="468"/>
      <c r="BD188" s="255" t="str">
        <f t="shared" si="105"/>
        <v>▼選択</v>
      </c>
      <c r="BE188" s="182" t="s">
        <v>33</v>
      </c>
      <c r="BF188" s="234" t="s">
        <v>16</v>
      </c>
      <c r="BG188" s="182" t="s">
        <v>31</v>
      </c>
      <c r="BH188" s="177" t="s">
        <v>6</v>
      </c>
      <c r="BI188" s="177" t="s">
        <v>7</v>
      </c>
      <c r="BJ188" s="182" t="s">
        <v>32</v>
      </c>
      <c r="BK188" s="182"/>
      <c r="BL188" s="181" t="s">
        <v>33</v>
      </c>
      <c r="BM188" s="1032" t="s">
        <v>3326</v>
      </c>
      <c r="BN188" s="172"/>
      <c r="BO188" s="172"/>
      <c r="BP188" s="172"/>
      <c r="BQ188" s="172"/>
      <c r="BR188" s="172"/>
      <c r="BS188" s="172"/>
      <c r="BT188" s="172"/>
      <c r="BU188" s="172"/>
      <c r="BV188" s="182"/>
      <c r="BW188" s="182"/>
      <c r="BX188" s="438"/>
      <c r="BY188" s="75"/>
      <c r="BZ188" s="309" t="s">
        <v>2035</v>
      </c>
      <c r="CA188" s="218" t="s">
        <v>1249</v>
      </c>
      <c r="CB188" s="219" t="s">
        <v>1250</v>
      </c>
      <c r="CC188" s="55" t="s">
        <v>2331</v>
      </c>
      <c r="CD188" s="201" t="s">
        <v>1251</v>
      </c>
    </row>
    <row r="189" spans="1:82" ht="54" customHeight="1">
      <c r="A189" s="3" t="str">
        <f t="shared" si="84"/>
        <v/>
      </c>
      <c r="B189" s="5" t="s">
        <v>2933</v>
      </c>
      <c r="C189" s="3" t="str">
        <f t="shared" si="86"/>
        <v>Ⅰ.顧客対応 (1)　お客さまニーズに合致した提案の実施に向けた募集に関する態勢整備</v>
      </c>
      <c r="D189" s="3" t="str">
        <f t="shared" si="87"/>
        <v>⑩勧誘方針・お客さま本位の業務運営に係る方針</v>
      </c>
      <c r="E189" s="3" t="str">
        <f t="shared" si="88"/>
        <v>応用 52</v>
      </c>
      <c r="F189" s="3" t="str">
        <f t="shared" si="89"/>
        <v xml:space="preserve">52 
</v>
      </c>
      <c r="G189" s="11" t="str">
        <f t="shared" si="90"/>
        <v xml:space="preserve">振返り結果を踏まえ、必要に応じて見直しを実施し公表する態勢を整備している
＿ 
＿＿ </v>
      </c>
      <c r="H189" s="21" t="str">
        <f t="shared" si="91"/>
        <v>2023: 0
2024: ▼選択</v>
      </c>
      <c r="I189" s="21" t="str">
        <f t="shared" si="92"/>
        <v xml:space="preserve">2023: 0
2024: </v>
      </c>
      <c r="J189" s="21" t="str">
        <f t="shared" si="93"/>
        <v xml:space="preserve">2023: 0
2024: </v>
      </c>
      <c r="K189" s="21" t="str">
        <f t="shared" si="94"/>
        <v>▼選択</v>
      </c>
      <c r="L189" s="21" t="str">
        <f t="shared" si="95"/>
        <v>以下について、詳細説明欄の記載及び証跡資料により確認できた
・振返り結果を踏まえ、必要に応じて見直しを実施し公表することのルール化は「○○資料」P○を確認
・お客さま本位の業務運営に係る自社で定めた方針の振返り結果を踏まえ、必要に応じて見直しを実施し公表していることは、「○○資料」を確認</v>
      </c>
      <c r="M189" s="464" t="str">
        <f t="shared" si="96"/>
        <v xml:space="preserve">
</v>
      </c>
      <c r="N189" s="3"/>
      <c r="O189" s="19" t="s">
        <v>2332</v>
      </c>
      <c r="P189" s="19" t="s">
        <v>2729</v>
      </c>
      <c r="Q189" s="19" t="s">
        <v>402</v>
      </c>
      <c r="R189" s="19"/>
      <c r="S189" s="19"/>
      <c r="T189" s="159"/>
      <c r="U189" s="160"/>
      <c r="V189" s="19"/>
      <c r="W189" s="161"/>
      <c r="X189" s="19"/>
      <c r="Y189" s="19"/>
      <c r="Z189" s="20"/>
      <c r="AA189" s="264" t="s">
        <v>34</v>
      </c>
      <c r="AB189" s="1151"/>
      <c r="AC189" s="264" t="s">
        <v>1998</v>
      </c>
      <c r="AD189" s="1153"/>
      <c r="AE189" s="202" t="s">
        <v>402</v>
      </c>
      <c r="AF189" s="1153"/>
      <c r="AG189" s="256" t="s">
        <v>140</v>
      </c>
      <c r="AH189" s="1065"/>
      <c r="AI189" s="254">
        <v>52</v>
      </c>
      <c r="AJ189" s="190" t="s">
        <v>26</v>
      </c>
      <c r="AK189" s="1046" t="s">
        <v>413</v>
      </c>
      <c r="AL189" s="1047"/>
      <c r="AM189" s="1048"/>
      <c r="AN189" s="27">
        <f t="shared" si="106"/>
        <v>0</v>
      </c>
      <c r="AO189" s="27">
        <f t="shared" si="107"/>
        <v>0</v>
      </c>
      <c r="AP189" s="191">
        <f t="shared" si="108"/>
        <v>0</v>
      </c>
      <c r="AQ189" s="35">
        <f t="shared" si="109"/>
        <v>0</v>
      </c>
      <c r="AR189" s="43">
        <f t="shared" si="110"/>
        <v>0</v>
      </c>
      <c r="AS189" s="43">
        <f t="shared" si="111"/>
        <v>0</v>
      </c>
      <c r="AT189" s="35">
        <f t="shared" si="112"/>
        <v>0</v>
      </c>
      <c r="AU189" s="43">
        <f t="shared" si="113"/>
        <v>0</v>
      </c>
      <c r="AV189" s="317" t="s">
        <v>33</v>
      </c>
      <c r="AW189" s="234" t="s">
        <v>41</v>
      </c>
      <c r="AX189" s="234" t="s">
        <v>42</v>
      </c>
      <c r="AY189" s="234"/>
      <c r="AZ189" s="433" t="s">
        <v>33</v>
      </c>
      <c r="BA189" s="227" t="s">
        <v>414</v>
      </c>
      <c r="BB189" s="467"/>
      <c r="BC189" s="470"/>
      <c r="BD189" s="255" t="str">
        <f t="shared" si="105"/>
        <v>▼選択</v>
      </c>
      <c r="BE189" s="182" t="s">
        <v>33</v>
      </c>
      <c r="BF189" s="234" t="s">
        <v>16</v>
      </c>
      <c r="BG189" s="182" t="s">
        <v>31</v>
      </c>
      <c r="BH189" s="177" t="s">
        <v>6</v>
      </c>
      <c r="BI189" s="177" t="s">
        <v>7</v>
      </c>
      <c r="BJ189" s="182" t="s">
        <v>32</v>
      </c>
      <c r="BK189" s="182"/>
      <c r="BL189" s="181" t="s">
        <v>33</v>
      </c>
      <c r="BM189" s="1032" t="s">
        <v>3327</v>
      </c>
      <c r="BN189" s="172"/>
      <c r="BO189" s="172"/>
      <c r="BP189" s="172"/>
      <c r="BQ189" s="172"/>
      <c r="BR189" s="172"/>
      <c r="BS189" s="172"/>
      <c r="BT189" s="172"/>
      <c r="BU189" s="172"/>
      <c r="BV189" s="182"/>
      <c r="BW189" s="182"/>
      <c r="BX189" s="438"/>
      <c r="BY189" s="75"/>
      <c r="BZ189" s="309" t="s">
        <v>1255</v>
      </c>
      <c r="CA189" s="218" t="s">
        <v>1252</v>
      </c>
      <c r="CB189" s="219" t="s">
        <v>1253</v>
      </c>
      <c r="CC189" s="55" t="s">
        <v>2332</v>
      </c>
      <c r="CD189" s="201" t="s">
        <v>1254</v>
      </c>
    </row>
    <row r="190" spans="1:82" ht="85.5">
      <c r="A190" s="3" t="str">
        <f t="shared" si="84"/>
        <v/>
      </c>
      <c r="B190" s="5" t="s">
        <v>2934</v>
      </c>
      <c r="C190" s="3" t="str">
        <f t="shared" si="86"/>
        <v>Ⅰ.顧客対応 (1)　お客さまニーズに合致した提案の実施に向けた募集に関する態勢整備</v>
      </c>
      <c r="D190" s="3" t="str">
        <f t="shared" si="87"/>
        <v>⑩勧誘方針・お客さま本位の業務運営に係る方針</v>
      </c>
      <c r="E190" s="3" t="str">
        <f t="shared" si="88"/>
        <v>応用 ⑩EX</v>
      </c>
      <c r="F190" s="3" t="str">
        <f t="shared" si="89"/>
        <v xml:space="preserve">⑩EX 
</v>
      </c>
      <c r="G190"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90" s="21" t="str">
        <f t="shared" si="91"/>
        <v>2023: 0
2024: ▼選択</v>
      </c>
      <c r="I190" s="21" t="str">
        <f t="shared" si="92"/>
        <v xml:space="preserve">2023: 0
2024: </v>
      </c>
      <c r="J190" s="21" t="str">
        <f t="shared" si="93"/>
        <v xml:space="preserve">2023: 0
2024: </v>
      </c>
      <c r="K190" s="21" t="str">
        <f t="shared" si="94"/>
        <v>▼選択</v>
      </c>
      <c r="L190" s="21" t="str">
        <f t="shared" si="95"/>
        <v>⑩勧誘方針・お客さま本位の業務運営に係る方針 に関する貴社取組み［お客さまへアピールしたい取組み／募集人等従業者に好評な取組み］として認識しました。（［ ］内は判定時に不要文言を削除する）</v>
      </c>
      <c r="M190" s="464" t="str">
        <f t="shared" si="96"/>
        <v xml:space="preserve">
</v>
      </c>
      <c r="N190" s="3"/>
      <c r="O190" s="19" t="s">
        <v>2333</v>
      </c>
      <c r="P190" s="19" t="s">
        <v>2729</v>
      </c>
      <c r="Q190" s="19" t="s">
        <v>402</v>
      </c>
      <c r="R190" s="19"/>
      <c r="S190" s="19"/>
      <c r="T190" s="159"/>
      <c r="U190" s="160"/>
      <c r="V190" s="19"/>
      <c r="W190" s="161"/>
      <c r="X190" s="19"/>
      <c r="Y190" s="19"/>
      <c r="Z190" s="20"/>
      <c r="AA190" s="250" t="s">
        <v>34</v>
      </c>
      <c r="AB190" s="1152"/>
      <c r="AC190" s="250" t="s">
        <v>1998</v>
      </c>
      <c r="AD190" s="1154"/>
      <c r="AE190" s="250" t="s">
        <v>402</v>
      </c>
      <c r="AF190" s="1154"/>
      <c r="AG190" s="257" t="s">
        <v>140</v>
      </c>
      <c r="AH190" s="1066"/>
      <c r="AI190" s="258" t="s">
        <v>415</v>
      </c>
      <c r="AJ190" s="252"/>
      <c r="AK190" s="1069" t="s">
        <v>2017</v>
      </c>
      <c r="AL190" s="1042"/>
      <c r="AM190" s="1070"/>
      <c r="AN190" s="30">
        <f t="shared" si="106"/>
        <v>0</v>
      </c>
      <c r="AO190" s="30">
        <f t="shared" si="107"/>
        <v>0</v>
      </c>
      <c r="AP190" s="259">
        <f t="shared" si="108"/>
        <v>0</v>
      </c>
      <c r="AQ190" s="35">
        <f t="shared" si="109"/>
        <v>0</v>
      </c>
      <c r="AR190" s="43">
        <f t="shared" si="110"/>
        <v>0</v>
      </c>
      <c r="AS190" s="43">
        <f t="shared" si="111"/>
        <v>0</v>
      </c>
      <c r="AT190" s="35">
        <f t="shared" si="112"/>
        <v>0</v>
      </c>
      <c r="AU190" s="43">
        <f t="shared" si="113"/>
        <v>0</v>
      </c>
      <c r="AV190" s="246" t="s">
        <v>33</v>
      </c>
      <c r="AW190" s="247" t="s">
        <v>41</v>
      </c>
      <c r="AX190" s="452" t="s">
        <v>877</v>
      </c>
      <c r="AY190" s="247"/>
      <c r="AZ190" s="433" t="s">
        <v>33</v>
      </c>
      <c r="BA190" s="260" t="s">
        <v>147</v>
      </c>
      <c r="BB190" s="467"/>
      <c r="BC190" s="468"/>
      <c r="BD190" s="182"/>
      <c r="BE190" s="182" t="str">
        <f>IF(AND(AL190=AV190,AV190="○",AZ190="1.はい"),"○","▼選択")</f>
        <v>▼選択</v>
      </c>
      <c r="BF190" s="234" t="s">
        <v>16</v>
      </c>
      <c r="BG190" s="182" t="s">
        <v>31</v>
      </c>
      <c r="BH190" s="177" t="s">
        <v>6</v>
      </c>
      <c r="BI190" s="177" t="s">
        <v>7</v>
      </c>
      <c r="BJ190" s="182" t="s">
        <v>32</v>
      </c>
      <c r="BK190" s="182"/>
      <c r="BL190" s="181" t="s">
        <v>33</v>
      </c>
      <c r="BM190" s="1032" t="s">
        <v>3328</v>
      </c>
      <c r="BN190" s="172"/>
      <c r="BO190" s="172"/>
      <c r="BP190" s="172"/>
      <c r="BQ190" s="172"/>
      <c r="BR190" s="172"/>
      <c r="BS190" s="172"/>
      <c r="BT190" s="172"/>
      <c r="BU190" s="172"/>
      <c r="BV190" s="182"/>
      <c r="BW190" s="182"/>
      <c r="BX190" s="438"/>
      <c r="BY190" s="75"/>
      <c r="BZ190" s="309" t="s">
        <v>2036</v>
      </c>
      <c r="CA190" s="183" t="s">
        <v>1256</v>
      </c>
      <c r="CB190" s="219" t="s">
        <v>1257</v>
      </c>
      <c r="CC190" s="55" t="s">
        <v>2333</v>
      </c>
      <c r="CD190" s="201" t="s">
        <v>1258</v>
      </c>
    </row>
    <row r="191" spans="1:82" ht="60.6" customHeight="1">
      <c r="A191" s="3" t="str">
        <f t="shared" si="84"/>
        <v/>
      </c>
      <c r="B191" s="5" t="s">
        <v>2935</v>
      </c>
      <c r="C191" s="3" t="str">
        <f t="shared" si="86"/>
        <v>Ⅰ.顧客対応 (2)　募集人教育</v>
      </c>
      <c r="D191" s="3" t="str">
        <f t="shared" si="87"/>
        <v>⑪募集人教育</v>
      </c>
      <c r="E191" s="3" t="str">
        <f t="shared" si="88"/>
        <v>基本 53</v>
      </c>
      <c r="F191" s="3" t="str">
        <f t="shared" si="89"/>
        <v xml:space="preserve">53 
</v>
      </c>
      <c r="G191" s="11" t="str">
        <f t="shared" si="90"/>
        <v xml:space="preserve">継続教育制度に関して、年に1回以上、募集人全員（※）が研修を受講している
※募集人全員＝自社において募集活動に従事する者全員（雇用形態や常勤・非常勤の別は問わない）
＿ 
＿＿ </v>
      </c>
      <c r="H191" s="21" t="str">
        <f t="shared" si="91"/>
        <v>2023: 0
2024: ▼選択</v>
      </c>
      <c r="I191" s="21" t="str">
        <f t="shared" si="92"/>
        <v xml:space="preserve">2023: 0
2024: </v>
      </c>
      <c r="J191" s="21" t="str">
        <f t="shared" si="93"/>
        <v xml:space="preserve">2023: 0
2024: </v>
      </c>
      <c r="K191" s="21" t="str">
        <f t="shared" si="94"/>
        <v>▼選択</v>
      </c>
      <c r="L191" s="21" t="str">
        <f t="shared" si="95"/>
        <v>以下について、詳細説明欄の記載及び証跡資料「○○資料」P○により確認できた
・募集人全員がもれなく継続教育を受講していること</v>
      </c>
      <c r="M191" s="464" t="str">
        <f t="shared" si="96"/>
        <v xml:space="preserve">
</v>
      </c>
      <c r="N191" s="3"/>
      <c r="O191" s="19" t="s">
        <v>2334</v>
      </c>
      <c r="P191" s="19" t="s">
        <v>2731</v>
      </c>
      <c r="Q191" s="19" t="s">
        <v>418</v>
      </c>
      <c r="R191" s="19"/>
      <c r="S191" s="19"/>
      <c r="T191" s="159"/>
      <c r="U191" s="160"/>
      <c r="V191" s="19"/>
      <c r="W191" s="161"/>
      <c r="X191" s="19"/>
      <c r="Y191" s="19"/>
      <c r="Z191" s="20"/>
      <c r="AA191" s="261" t="s">
        <v>1996</v>
      </c>
      <c r="AB191" s="1049" t="s">
        <v>297</v>
      </c>
      <c r="AC191" s="275" t="s">
        <v>1999</v>
      </c>
      <c r="AD191" s="1060" t="s">
        <v>416</v>
      </c>
      <c r="AE191" s="261" t="s">
        <v>418</v>
      </c>
      <c r="AF191" s="1063" t="s">
        <v>416</v>
      </c>
      <c r="AG191" s="188" t="s">
        <v>36</v>
      </c>
      <c r="AH191" s="1078" t="s">
        <v>25</v>
      </c>
      <c r="AI191" s="254">
        <v>53</v>
      </c>
      <c r="AJ191" s="190" t="s">
        <v>26</v>
      </c>
      <c r="AK191" s="1077" t="s">
        <v>3475</v>
      </c>
      <c r="AL191" s="1047"/>
      <c r="AM191" s="1048"/>
      <c r="AN191" s="27">
        <f t="shared" si="106"/>
        <v>0</v>
      </c>
      <c r="AO191" s="27">
        <f t="shared" si="107"/>
        <v>0</v>
      </c>
      <c r="AP191" s="191">
        <f t="shared" si="108"/>
        <v>0</v>
      </c>
      <c r="AQ191" s="35">
        <f t="shared" si="109"/>
        <v>0</v>
      </c>
      <c r="AR191" s="43">
        <f t="shared" si="110"/>
        <v>0</v>
      </c>
      <c r="AS191" s="43">
        <f t="shared" si="111"/>
        <v>0</v>
      </c>
      <c r="AT191" s="35">
        <f t="shared" si="112"/>
        <v>0</v>
      </c>
      <c r="AU191" s="43">
        <f t="shared" si="113"/>
        <v>0</v>
      </c>
      <c r="AV191" s="317" t="s">
        <v>33</v>
      </c>
      <c r="AW191" s="234" t="s">
        <v>41</v>
      </c>
      <c r="AX191" s="234" t="s">
        <v>42</v>
      </c>
      <c r="AY191" s="234"/>
      <c r="AZ191" s="433" t="s">
        <v>33</v>
      </c>
      <c r="BA191" s="227" t="s">
        <v>419</v>
      </c>
      <c r="BB191" s="467"/>
      <c r="BC191" s="468"/>
      <c r="BD191" s="248" t="str">
        <f t="shared" ref="BD191:BD199" si="114">BL191</f>
        <v>▼選択</v>
      </c>
      <c r="BE191" s="182" t="s">
        <v>33</v>
      </c>
      <c r="BF191" s="234" t="s">
        <v>16</v>
      </c>
      <c r="BG191" s="182" t="s">
        <v>31</v>
      </c>
      <c r="BH191" s="177" t="s">
        <v>6</v>
      </c>
      <c r="BI191" s="177" t="s">
        <v>7</v>
      </c>
      <c r="BJ191" s="182" t="s">
        <v>32</v>
      </c>
      <c r="BK191" s="182"/>
      <c r="BL191" s="181" t="s">
        <v>33</v>
      </c>
      <c r="BM191" s="1032" t="s">
        <v>3485</v>
      </c>
      <c r="BN191" s="172"/>
      <c r="BO191" s="172"/>
      <c r="BP191" s="172"/>
      <c r="BQ191" s="172"/>
      <c r="BR191" s="172"/>
      <c r="BS191" s="172"/>
      <c r="BT191" s="172"/>
      <c r="BU191" s="172"/>
      <c r="BV191" s="182"/>
      <c r="BW191" s="182"/>
      <c r="BX191" s="438"/>
      <c r="BY191" s="75"/>
      <c r="BZ191" s="309" t="s">
        <v>3549</v>
      </c>
      <c r="CA191" s="218" t="s">
        <v>1259</v>
      </c>
      <c r="CB191" s="219" t="s">
        <v>1260</v>
      </c>
      <c r="CC191" s="55" t="s">
        <v>2334</v>
      </c>
      <c r="CD191" s="201" t="s">
        <v>1261</v>
      </c>
    </row>
    <row r="192" spans="1:82" ht="60.6" customHeight="1">
      <c r="A192" s="3" t="str">
        <f t="shared" si="84"/>
        <v/>
      </c>
      <c r="B192" s="5" t="s">
        <v>2936</v>
      </c>
      <c r="C192" s="3" t="str">
        <f t="shared" si="86"/>
        <v>Ⅰ.顧客対応 (2)　募集人教育</v>
      </c>
      <c r="D192" s="3" t="str">
        <f t="shared" si="87"/>
        <v>⑪募集人教育</v>
      </c>
      <c r="E192" s="3" t="str">
        <f t="shared" si="88"/>
        <v>基本 54</v>
      </c>
      <c r="F192" s="3" t="str">
        <f t="shared" si="89"/>
        <v xml:space="preserve">54 
</v>
      </c>
      <c r="G192" s="11" t="str">
        <f t="shared" si="90"/>
        <v xml:space="preserve">乗合保険会社の商品に関して、代理店として募集人に適宜学習させる態勢（商品研修の実施等）を整備している
＿ 
＿＿ </v>
      </c>
      <c r="H192" s="21" t="str">
        <f t="shared" si="91"/>
        <v>2023: 0
2024: ▼選択</v>
      </c>
      <c r="I192" s="21" t="str">
        <f t="shared" si="92"/>
        <v xml:space="preserve">2023: 0
2024: </v>
      </c>
      <c r="J192" s="21" t="str">
        <f t="shared" si="93"/>
        <v xml:space="preserve">2023: 0
2024: </v>
      </c>
      <c r="K192" s="21" t="str">
        <f t="shared" si="94"/>
        <v>▼選択</v>
      </c>
      <c r="L192" s="21" t="str">
        <f t="shared" si="95"/>
        <v>以下について、詳細説明欄の記載及び証跡資料により確認できた
・全ての乗合保険会社商品について、募集人が学習できる環境があることは、「○○資料」P○を確認
・代理店が主体となり、乗合保険会社の商品に関して募集人に学習させていることは、「○○資料」を確認</v>
      </c>
      <c r="M192" s="464" t="str">
        <f t="shared" si="96"/>
        <v xml:space="preserve">
</v>
      </c>
      <c r="N192" s="3"/>
      <c r="O192" s="19" t="s">
        <v>2335</v>
      </c>
      <c r="P192" s="19" t="s">
        <v>2731</v>
      </c>
      <c r="Q192" s="19" t="s">
        <v>418</v>
      </c>
      <c r="R192" s="19"/>
      <c r="S192" s="19"/>
      <c r="T192" s="159"/>
      <c r="U192" s="160"/>
      <c r="V192" s="19"/>
      <c r="W192" s="161"/>
      <c r="X192" s="19"/>
      <c r="Y192" s="19"/>
      <c r="Z192" s="20"/>
      <c r="AA192" s="264" t="s">
        <v>34</v>
      </c>
      <c r="AB192" s="1050"/>
      <c r="AC192" s="264" t="s">
        <v>1999</v>
      </c>
      <c r="AD192" s="1157"/>
      <c r="AE192" s="264" t="s">
        <v>418</v>
      </c>
      <c r="AF192" s="1155"/>
      <c r="AG192" s="203" t="s">
        <v>36</v>
      </c>
      <c r="AH192" s="1096"/>
      <c r="AI192" s="254">
        <v>54</v>
      </c>
      <c r="AJ192" s="190" t="s">
        <v>26</v>
      </c>
      <c r="AK192" s="1046" t="s">
        <v>420</v>
      </c>
      <c r="AL192" s="1047"/>
      <c r="AM192" s="1048"/>
      <c r="AN192" s="27">
        <f t="shared" si="106"/>
        <v>0</v>
      </c>
      <c r="AO192" s="27">
        <f t="shared" si="107"/>
        <v>0</v>
      </c>
      <c r="AP192" s="191">
        <f t="shared" si="108"/>
        <v>0</v>
      </c>
      <c r="AQ192" s="35">
        <f t="shared" si="109"/>
        <v>0</v>
      </c>
      <c r="AR192" s="43">
        <f t="shared" si="110"/>
        <v>0</v>
      </c>
      <c r="AS192" s="43">
        <f t="shared" si="111"/>
        <v>0</v>
      </c>
      <c r="AT192" s="35">
        <f t="shared" si="112"/>
        <v>0</v>
      </c>
      <c r="AU192" s="43">
        <f t="shared" si="113"/>
        <v>0</v>
      </c>
      <c r="AV192" s="317" t="s">
        <v>33</v>
      </c>
      <c r="AW192" s="234" t="s">
        <v>41</v>
      </c>
      <c r="AX192" s="234" t="s">
        <v>42</v>
      </c>
      <c r="AY192" s="234"/>
      <c r="AZ192" s="433" t="s">
        <v>33</v>
      </c>
      <c r="BA192" s="227" t="s">
        <v>421</v>
      </c>
      <c r="BB192" s="467"/>
      <c r="BC192" s="468"/>
      <c r="BD192" s="248" t="str">
        <f t="shared" si="114"/>
        <v>▼選択</v>
      </c>
      <c r="BE192" s="182" t="s">
        <v>33</v>
      </c>
      <c r="BF192" s="234" t="s">
        <v>16</v>
      </c>
      <c r="BG192" s="182" t="s">
        <v>31</v>
      </c>
      <c r="BH192" s="177" t="s">
        <v>6</v>
      </c>
      <c r="BI192" s="177" t="s">
        <v>7</v>
      </c>
      <c r="BJ192" s="182" t="s">
        <v>32</v>
      </c>
      <c r="BK192" s="182"/>
      <c r="BL192" s="181" t="s">
        <v>33</v>
      </c>
      <c r="BM192" s="1032" t="s">
        <v>3329</v>
      </c>
      <c r="BN192" s="172"/>
      <c r="BO192" s="172"/>
      <c r="BP192" s="172"/>
      <c r="BQ192" s="172"/>
      <c r="BR192" s="172"/>
      <c r="BS192" s="172"/>
      <c r="BT192" s="172"/>
      <c r="BU192" s="172"/>
      <c r="BV192" s="182"/>
      <c r="BW192" s="182"/>
      <c r="BX192" s="438"/>
      <c r="BY192" s="75"/>
      <c r="BZ192" s="309" t="s">
        <v>1265</v>
      </c>
      <c r="CA192" s="218" t="s">
        <v>1262</v>
      </c>
      <c r="CB192" s="219" t="s">
        <v>1263</v>
      </c>
      <c r="CC192" s="55" t="s">
        <v>2335</v>
      </c>
      <c r="CD192" s="201" t="s">
        <v>1264</v>
      </c>
    </row>
    <row r="193" spans="1:82" ht="60.6" customHeight="1">
      <c r="A193" s="3" t="str">
        <f t="shared" si="84"/>
        <v/>
      </c>
      <c r="B193" s="5" t="s">
        <v>2937</v>
      </c>
      <c r="C193" s="3" t="str">
        <f t="shared" si="86"/>
        <v>Ⅰ.顧客対応 (2)　募集人教育</v>
      </c>
      <c r="D193" s="3" t="str">
        <f t="shared" si="87"/>
        <v>⑪募集人教育</v>
      </c>
      <c r="E193" s="3" t="str">
        <f t="shared" si="88"/>
        <v>基本 55</v>
      </c>
      <c r="F193" s="3" t="str">
        <f t="shared" si="89"/>
        <v xml:space="preserve">55 
</v>
      </c>
      <c r="G193" s="11" t="str">
        <f t="shared" si="90"/>
        <v xml:space="preserve">募集人の募集状況について本人以外による確認・指導を行う態勢を整備している
＿ 
＿＿ </v>
      </c>
      <c r="H193" s="21" t="str">
        <f t="shared" si="91"/>
        <v>2023: 0
2024: ▼選択</v>
      </c>
      <c r="I193" s="21" t="str">
        <f t="shared" si="92"/>
        <v xml:space="preserve">2023: 0
2024: </v>
      </c>
      <c r="J193" s="21" t="str">
        <f t="shared" si="93"/>
        <v xml:space="preserve">2023: 0
2024: </v>
      </c>
      <c r="K193" s="21" t="str">
        <f t="shared" si="94"/>
        <v>▼選択</v>
      </c>
      <c r="L193" s="21" t="str">
        <f t="shared" si="95"/>
        <v>以下について、詳細説明欄の記載及び証跡資料により確認できた
・募集人の募集状況について本人以外の者が確認していることは、「○○資料」P○を確認
・確認の結果、不十分な点等があった場合には適宜募集人に指導を行っていることは、「○○資料」P○を確認</v>
      </c>
      <c r="M193" s="464" t="str">
        <f t="shared" si="96"/>
        <v xml:space="preserve">
</v>
      </c>
      <c r="N193" s="3"/>
      <c r="O193" s="19" t="s">
        <v>2336</v>
      </c>
      <c r="P193" s="19" t="s">
        <v>2731</v>
      </c>
      <c r="Q193" s="19" t="s">
        <v>418</v>
      </c>
      <c r="R193" s="19"/>
      <c r="S193" s="19"/>
      <c r="T193" s="159"/>
      <c r="U193" s="160"/>
      <c r="V193" s="19"/>
      <c r="W193" s="161"/>
      <c r="X193" s="19"/>
      <c r="Y193" s="19"/>
      <c r="Z193" s="20"/>
      <c r="AA193" s="264" t="s">
        <v>34</v>
      </c>
      <c r="AB193" s="1050"/>
      <c r="AC193" s="264" t="s">
        <v>1999</v>
      </c>
      <c r="AD193" s="1157"/>
      <c r="AE193" s="264" t="s">
        <v>418</v>
      </c>
      <c r="AF193" s="1155"/>
      <c r="AG193" s="203" t="s">
        <v>36</v>
      </c>
      <c r="AH193" s="1096"/>
      <c r="AI193" s="254">
        <v>55</v>
      </c>
      <c r="AJ193" s="190" t="s">
        <v>26</v>
      </c>
      <c r="AK193" s="1046" t="s">
        <v>422</v>
      </c>
      <c r="AL193" s="1047"/>
      <c r="AM193" s="1048"/>
      <c r="AN193" s="27">
        <f t="shared" si="106"/>
        <v>0</v>
      </c>
      <c r="AO193" s="27">
        <f t="shared" si="107"/>
        <v>0</v>
      </c>
      <c r="AP193" s="191">
        <f t="shared" si="108"/>
        <v>0</v>
      </c>
      <c r="AQ193" s="35">
        <f t="shared" si="109"/>
        <v>0</v>
      </c>
      <c r="AR193" s="43">
        <f t="shared" si="110"/>
        <v>0</v>
      </c>
      <c r="AS193" s="43">
        <f t="shared" si="111"/>
        <v>0</v>
      </c>
      <c r="AT193" s="35">
        <f t="shared" si="112"/>
        <v>0</v>
      </c>
      <c r="AU193" s="43">
        <f t="shared" si="113"/>
        <v>0</v>
      </c>
      <c r="AV193" s="317" t="s">
        <v>33</v>
      </c>
      <c r="AW193" s="234" t="s">
        <v>41</v>
      </c>
      <c r="AX193" s="234" t="s">
        <v>42</v>
      </c>
      <c r="AY193" s="234"/>
      <c r="AZ193" s="433" t="s">
        <v>33</v>
      </c>
      <c r="BA193" s="227" t="s">
        <v>423</v>
      </c>
      <c r="BB193" s="467"/>
      <c r="BC193" s="468"/>
      <c r="BD193" s="248" t="str">
        <f t="shared" si="114"/>
        <v>▼選択</v>
      </c>
      <c r="BE193" s="182" t="s">
        <v>33</v>
      </c>
      <c r="BF193" s="234" t="s">
        <v>16</v>
      </c>
      <c r="BG193" s="182" t="s">
        <v>31</v>
      </c>
      <c r="BH193" s="177" t="s">
        <v>6</v>
      </c>
      <c r="BI193" s="177" t="s">
        <v>7</v>
      </c>
      <c r="BJ193" s="182" t="s">
        <v>32</v>
      </c>
      <c r="BK193" s="182"/>
      <c r="BL193" s="181" t="s">
        <v>33</v>
      </c>
      <c r="BM193" s="1032" t="s">
        <v>3330</v>
      </c>
      <c r="BN193" s="172"/>
      <c r="BO193" s="172"/>
      <c r="BP193" s="172"/>
      <c r="BQ193" s="172"/>
      <c r="BR193" s="172"/>
      <c r="BS193" s="172"/>
      <c r="BT193" s="172"/>
      <c r="BU193" s="172"/>
      <c r="BV193" s="182"/>
      <c r="BW193" s="182"/>
      <c r="BX193" s="438"/>
      <c r="BY193" s="75"/>
      <c r="BZ193" s="309" t="s">
        <v>1269</v>
      </c>
      <c r="CA193" s="218" t="s">
        <v>1266</v>
      </c>
      <c r="CB193" s="219" t="s">
        <v>1267</v>
      </c>
      <c r="CC193" s="55" t="s">
        <v>2336</v>
      </c>
      <c r="CD193" s="201" t="s">
        <v>1268</v>
      </c>
    </row>
    <row r="194" spans="1:82" ht="60.6" customHeight="1">
      <c r="A194" s="3" t="str">
        <f t="shared" si="84"/>
        <v/>
      </c>
      <c r="B194" s="5" t="s">
        <v>2938</v>
      </c>
      <c r="C194" s="3" t="str">
        <f t="shared" si="86"/>
        <v>Ⅰ.顧客対応 (2)　募集人教育</v>
      </c>
      <c r="D194" s="3" t="str">
        <f t="shared" si="87"/>
        <v>⑪募集人教育</v>
      </c>
      <c r="E194" s="3" t="str">
        <f t="shared" si="88"/>
        <v>基本 56</v>
      </c>
      <c r="F194" s="3" t="str">
        <f t="shared" si="89"/>
        <v xml:space="preserve">56 
</v>
      </c>
      <c r="G194" s="11" t="str">
        <f t="shared" si="90"/>
        <v xml:space="preserve">自社の好取組みや改善点を収集し、全体に共有する仕組みおよび実績がある
＿ 
＿＿ </v>
      </c>
      <c r="H194" s="21" t="str">
        <f t="shared" si="91"/>
        <v>2023: 0
2024: ▼選択</v>
      </c>
      <c r="I194" s="21" t="str">
        <f t="shared" si="92"/>
        <v xml:space="preserve">2023: 0
2024: </v>
      </c>
      <c r="J194" s="21" t="str">
        <f t="shared" si="93"/>
        <v xml:space="preserve">2023: 0
2024: </v>
      </c>
      <c r="K194" s="21" t="str">
        <f t="shared" si="94"/>
        <v>▼選択</v>
      </c>
      <c r="L194" s="21" t="str">
        <f t="shared" si="95"/>
        <v>以下について、詳細説明欄の記載及び証跡資料により確認できた
・好取組みおよび改善点を代理店として収集していることは、「○○資料」を確認
・自社の好取組みおよび改善点を全社で共有していることは、「○○資料」を確認</v>
      </c>
      <c r="M194" s="464" t="str">
        <f t="shared" si="96"/>
        <v xml:space="preserve">
</v>
      </c>
      <c r="N194" s="3"/>
      <c r="O194" s="19" t="s">
        <v>2337</v>
      </c>
      <c r="P194" s="19" t="s">
        <v>2731</v>
      </c>
      <c r="Q194" s="19" t="s">
        <v>418</v>
      </c>
      <c r="R194" s="19"/>
      <c r="S194" s="19"/>
      <c r="T194" s="159"/>
      <c r="U194" s="160"/>
      <c r="V194" s="19"/>
      <c r="W194" s="161"/>
      <c r="X194" s="19"/>
      <c r="Y194" s="19"/>
      <c r="Z194" s="20"/>
      <c r="AA194" s="279" t="s">
        <v>34</v>
      </c>
      <c r="AB194" s="1051"/>
      <c r="AC194" s="250" t="s">
        <v>1999</v>
      </c>
      <c r="AD194" s="1158"/>
      <c r="AE194" s="279" t="s">
        <v>418</v>
      </c>
      <c r="AF194" s="1156"/>
      <c r="AG194" s="251" t="s">
        <v>36</v>
      </c>
      <c r="AH194" s="1079"/>
      <c r="AI194" s="254">
        <v>56</v>
      </c>
      <c r="AJ194" s="252" t="s">
        <v>26</v>
      </c>
      <c r="AK194" s="1077" t="s">
        <v>424</v>
      </c>
      <c r="AL194" s="1047"/>
      <c r="AM194" s="1048"/>
      <c r="AN194" s="27">
        <f t="shared" si="106"/>
        <v>0</v>
      </c>
      <c r="AO194" s="27">
        <f t="shared" si="107"/>
        <v>0</v>
      </c>
      <c r="AP194" s="191">
        <f t="shared" si="108"/>
        <v>0</v>
      </c>
      <c r="AQ194" s="35">
        <f t="shared" si="109"/>
        <v>0</v>
      </c>
      <c r="AR194" s="43">
        <f t="shared" si="110"/>
        <v>0</v>
      </c>
      <c r="AS194" s="43">
        <f t="shared" si="111"/>
        <v>0</v>
      </c>
      <c r="AT194" s="35">
        <f t="shared" si="112"/>
        <v>0</v>
      </c>
      <c r="AU194" s="43">
        <f t="shared" si="113"/>
        <v>0</v>
      </c>
      <c r="AV194" s="317" t="s">
        <v>33</v>
      </c>
      <c r="AW194" s="234" t="s">
        <v>41</v>
      </c>
      <c r="AX194" s="234" t="s">
        <v>42</v>
      </c>
      <c r="AY194" s="234"/>
      <c r="AZ194" s="433" t="s">
        <v>33</v>
      </c>
      <c r="BA194" s="227" t="s">
        <v>425</v>
      </c>
      <c r="BB194" s="467"/>
      <c r="BC194" s="468"/>
      <c r="BD194" s="248" t="str">
        <f t="shared" si="114"/>
        <v>▼選択</v>
      </c>
      <c r="BE194" s="182" t="s">
        <v>33</v>
      </c>
      <c r="BF194" s="234" t="s">
        <v>16</v>
      </c>
      <c r="BG194" s="182" t="s">
        <v>31</v>
      </c>
      <c r="BH194" s="177" t="s">
        <v>6</v>
      </c>
      <c r="BI194" s="177" t="s">
        <v>7</v>
      </c>
      <c r="BJ194" s="182" t="s">
        <v>32</v>
      </c>
      <c r="BK194" s="182"/>
      <c r="BL194" s="181" t="s">
        <v>33</v>
      </c>
      <c r="BM194" s="1032" t="s">
        <v>3331</v>
      </c>
      <c r="BN194" s="172"/>
      <c r="BO194" s="172"/>
      <c r="BP194" s="172"/>
      <c r="BQ194" s="172"/>
      <c r="BR194" s="172"/>
      <c r="BS194" s="172"/>
      <c r="BT194" s="172"/>
      <c r="BU194" s="172"/>
      <c r="BV194" s="182"/>
      <c r="BW194" s="182"/>
      <c r="BX194" s="438"/>
      <c r="BY194" s="75"/>
      <c r="BZ194" s="309" t="s">
        <v>2037</v>
      </c>
      <c r="CA194" s="218" t="s">
        <v>1270</v>
      </c>
      <c r="CB194" s="219" t="s">
        <v>1271</v>
      </c>
      <c r="CC194" s="55" t="s">
        <v>2337</v>
      </c>
      <c r="CD194" s="201" t="s">
        <v>1272</v>
      </c>
    </row>
    <row r="195" spans="1:82" ht="63">
      <c r="A195" s="3" t="str">
        <f t="shared" ref="A195:A258" si="115">ASC($BB$5)</f>
        <v/>
      </c>
      <c r="B195" s="5" t="s">
        <v>2939</v>
      </c>
      <c r="C195" s="3" t="str">
        <f t="shared" si="86"/>
        <v>Ⅰ.顧客対応 (2)　募集人教育</v>
      </c>
      <c r="D195" s="3" t="str">
        <f t="shared" si="87"/>
        <v>⑪募集人教育</v>
      </c>
      <c r="E195" s="3" t="str">
        <f t="shared" si="88"/>
        <v>応用 57</v>
      </c>
      <c r="F195" s="3" t="str">
        <f t="shared" si="89"/>
        <v xml:space="preserve">57 
</v>
      </c>
      <c r="G195" s="11" t="str">
        <f t="shared" si="90"/>
        <v xml:space="preserve">保険募集等業務全般に関し、年間の教育計画がある（ただし、個人情報保護に関する教育計画は除く）
＿ 
＿＿ </v>
      </c>
      <c r="H195" s="21" t="str">
        <f t="shared" si="91"/>
        <v>2023: 0
2024: ▼選択</v>
      </c>
      <c r="I195" s="21" t="str">
        <f t="shared" si="92"/>
        <v xml:space="preserve">2023: 0
2024: </v>
      </c>
      <c r="J195" s="21" t="str">
        <f t="shared" si="93"/>
        <v xml:space="preserve">2023: 0
2024: </v>
      </c>
      <c r="K195" s="21" t="str">
        <f t="shared" si="94"/>
        <v>▼選択</v>
      </c>
      <c r="L195" s="21" t="str">
        <f t="shared" si="95"/>
        <v>以下について、詳細説明欄の記載及び証跡資料「○○資料」P○により確認できた
・保険募集等業務全般に関し、当年度の年間の教育計画が示されていること（ただし、個人情報保護に関する教育計画は除く）</v>
      </c>
      <c r="M195" s="464" t="str">
        <f t="shared" si="96"/>
        <v xml:space="preserve">
</v>
      </c>
      <c r="N195" s="3"/>
      <c r="O195" s="19" t="s">
        <v>2338</v>
      </c>
      <c r="P195" s="19" t="s">
        <v>2731</v>
      </c>
      <c r="Q195" s="19" t="s">
        <v>418</v>
      </c>
      <c r="R195" s="19"/>
      <c r="S195" s="19"/>
      <c r="T195" s="159"/>
      <c r="U195" s="160"/>
      <c r="V195" s="19"/>
      <c r="W195" s="161"/>
      <c r="X195" s="19"/>
      <c r="Y195" s="19"/>
      <c r="Z195" s="20"/>
      <c r="AA195" s="261" t="s">
        <v>1996</v>
      </c>
      <c r="AB195" s="1049" t="s">
        <v>297</v>
      </c>
      <c r="AC195" s="275" t="s">
        <v>1999</v>
      </c>
      <c r="AD195" s="1060" t="s">
        <v>416</v>
      </c>
      <c r="AE195" s="261" t="s">
        <v>1979</v>
      </c>
      <c r="AF195" s="1060" t="s">
        <v>416</v>
      </c>
      <c r="AG195" s="253" t="s">
        <v>140</v>
      </c>
      <c r="AH195" s="1064" t="s">
        <v>228</v>
      </c>
      <c r="AI195" s="254">
        <v>57</v>
      </c>
      <c r="AJ195" s="190" t="s">
        <v>26</v>
      </c>
      <c r="AK195" s="1046" t="s">
        <v>3501</v>
      </c>
      <c r="AL195" s="1047"/>
      <c r="AM195" s="1048"/>
      <c r="AN195" s="27">
        <f t="shared" si="106"/>
        <v>0</v>
      </c>
      <c r="AO195" s="27">
        <f t="shared" si="107"/>
        <v>0</v>
      </c>
      <c r="AP195" s="191">
        <f t="shared" si="108"/>
        <v>0</v>
      </c>
      <c r="AQ195" s="35">
        <f t="shared" si="109"/>
        <v>0</v>
      </c>
      <c r="AR195" s="43">
        <f t="shared" si="110"/>
        <v>0</v>
      </c>
      <c r="AS195" s="43">
        <f t="shared" si="111"/>
        <v>0</v>
      </c>
      <c r="AT195" s="35">
        <f t="shared" si="112"/>
        <v>0</v>
      </c>
      <c r="AU195" s="43">
        <f t="shared" si="113"/>
        <v>0</v>
      </c>
      <c r="AV195" s="317" t="s">
        <v>33</v>
      </c>
      <c r="AW195" s="234" t="s">
        <v>41</v>
      </c>
      <c r="AX195" s="234" t="s">
        <v>42</v>
      </c>
      <c r="AY195" s="234"/>
      <c r="AZ195" s="433" t="s">
        <v>33</v>
      </c>
      <c r="BA195" s="227" t="s">
        <v>426</v>
      </c>
      <c r="BB195" s="467"/>
      <c r="BC195" s="468"/>
      <c r="BD195" s="255" t="str">
        <f t="shared" si="114"/>
        <v>▼選択</v>
      </c>
      <c r="BE195" s="182" t="s">
        <v>33</v>
      </c>
      <c r="BF195" s="234" t="s">
        <v>16</v>
      </c>
      <c r="BG195" s="182" t="s">
        <v>31</v>
      </c>
      <c r="BH195" s="177" t="s">
        <v>6</v>
      </c>
      <c r="BI195" s="177" t="s">
        <v>7</v>
      </c>
      <c r="BJ195" s="182" t="s">
        <v>32</v>
      </c>
      <c r="BK195" s="182"/>
      <c r="BL195" s="181" t="s">
        <v>33</v>
      </c>
      <c r="BM195" s="1032" t="s">
        <v>3332</v>
      </c>
      <c r="BN195" s="172"/>
      <c r="BO195" s="172"/>
      <c r="BP195" s="172"/>
      <c r="BQ195" s="172"/>
      <c r="BR195" s="172"/>
      <c r="BS195" s="172"/>
      <c r="BT195" s="172"/>
      <c r="BU195" s="172"/>
      <c r="BV195" s="182"/>
      <c r="BW195" s="182"/>
      <c r="BX195" s="438"/>
      <c r="BY195" s="75"/>
      <c r="BZ195" s="309" t="s">
        <v>3550</v>
      </c>
      <c r="CA195" s="218" t="s">
        <v>1273</v>
      </c>
      <c r="CB195" s="219" t="s">
        <v>1274</v>
      </c>
      <c r="CC195" s="55" t="s">
        <v>2338</v>
      </c>
      <c r="CD195" s="201" t="s">
        <v>1275</v>
      </c>
    </row>
    <row r="196" spans="1:82" ht="63">
      <c r="A196" s="3" t="str">
        <f t="shared" si="115"/>
        <v/>
      </c>
      <c r="B196" s="5" t="s">
        <v>2940</v>
      </c>
      <c r="C196" s="3" t="str">
        <f t="shared" si="86"/>
        <v>Ⅰ.顧客対応 (2)　募集人教育</v>
      </c>
      <c r="D196" s="3" t="str">
        <f t="shared" si="87"/>
        <v>⑪募集人教育</v>
      </c>
      <c r="E196" s="3" t="str">
        <f t="shared" si="88"/>
        <v>応用 58</v>
      </c>
      <c r="F196" s="3" t="str">
        <f t="shared" si="89"/>
        <v xml:space="preserve">58 
</v>
      </c>
      <c r="G196" s="11" t="str">
        <f t="shared" si="90"/>
        <v xml:space="preserve">継続教育制度以外に関して、テストを実施している
＿ 
＿＿ </v>
      </c>
      <c r="H196" s="21" t="str">
        <f t="shared" si="91"/>
        <v>2023: 0
2024: ▼選択</v>
      </c>
      <c r="I196" s="21" t="str">
        <f t="shared" si="92"/>
        <v xml:space="preserve">2023: 0
2024: </v>
      </c>
      <c r="J196" s="21" t="str">
        <f t="shared" si="93"/>
        <v xml:space="preserve">2023: 0
2024: </v>
      </c>
      <c r="K196" s="21" t="str">
        <f t="shared" si="94"/>
        <v>▼選択</v>
      </c>
      <c r="L196" s="21" t="str">
        <f t="shared" si="95"/>
        <v>以下について、詳細説明欄の記載及び証跡資料「○○資料」P○により確認できた
・代理店が主体となり、継続教育制度以外のテストを実施していること</v>
      </c>
      <c r="M196" s="464" t="str">
        <f t="shared" si="96"/>
        <v xml:space="preserve">
</v>
      </c>
      <c r="N196" s="3"/>
      <c r="O196" s="19" t="s">
        <v>2339</v>
      </c>
      <c r="P196" s="19" t="s">
        <v>2731</v>
      </c>
      <c r="Q196" s="19" t="s">
        <v>418</v>
      </c>
      <c r="R196" s="19"/>
      <c r="S196" s="19"/>
      <c r="T196" s="159"/>
      <c r="U196" s="160"/>
      <c r="V196" s="19"/>
      <c r="W196" s="161"/>
      <c r="X196" s="19"/>
      <c r="Y196" s="19"/>
      <c r="Z196" s="20"/>
      <c r="AA196" s="264" t="s">
        <v>34</v>
      </c>
      <c r="AB196" s="1151"/>
      <c r="AC196" s="202" t="s">
        <v>1999</v>
      </c>
      <c r="AD196" s="1153"/>
      <c r="AE196" s="202" t="s">
        <v>418</v>
      </c>
      <c r="AF196" s="1110"/>
      <c r="AG196" s="256" t="s">
        <v>140</v>
      </c>
      <c r="AH196" s="1065"/>
      <c r="AI196" s="254">
        <v>58</v>
      </c>
      <c r="AJ196" s="190" t="s">
        <v>26</v>
      </c>
      <c r="AK196" s="1106" t="s">
        <v>427</v>
      </c>
      <c r="AL196" s="1107"/>
      <c r="AM196" s="1108"/>
      <c r="AN196" s="31">
        <f t="shared" si="106"/>
        <v>0</v>
      </c>
      <c r="AO196" s="31">
        <f t="shared" si="107"/>
        <v>0</v>
      </c>
      <c r="AP196" s="182">
        <f t="shared" si="108"/>
        <v>0</v>
      </c>
      <c r="AQ196" s="38">
        <f t="shared" si="109"/>
        <v>0</v>
      </c>
      <c r="AR196" s="46">
        <f t="shared" si="110"/>
        <v>0</v>
      </c>
      <c r="AS196" s="46">
        <f t="shared" si="111"/>
        <v>0</v>
      </c>
      <c r="AT196" s="38">
        <f t="shared" si="112"/>
        <v>0</v>
      </c>
      <c r="AU196" s="46">
        <f t="shared" si="113"/>
        <v>0</v>
      </c>
      <c r="AV196" s="317" t="s">
        <v>33</v>
      </c>
      <c r="AW196" s="234" t="s">
        <v>41</v>
      </c>
      <c r="AX196" s="234" t="s">
        <v>42</v>
      </c>
      <c r="AY196" s="234"/>
      <c r="AZ196" s="433" t="s">
        <v>33</v>
      </c>
      <c r="BA196" s="227" t="s">
        <v>428</v>
      </c>
      <c r="BB196" s="467"/>
      <c r="BC196" s="468"/>
      <c r="BD196" s="255" t="str">
        <f t="shared" si="114"/>
        <v>▼選択</v>
      </c>
      <c r="BE196" s="182" t="s">
        <v>33</v>
      </c>
      <c r="BF196" s="234" t="s">
        <v>16</v>
      </c>
      <c r="BG196" s="182" t="s">
        <v>31</v>
      </c>
      <c r="BH196" s="177" t="s">
        <v>6</v>
      </c>
      <c r="BI196" s="177" t="s">
        <v>7</v>
      </c>
      <c r="BJ196" s="182" t="s">
        <v>32</v>
      </c>
      <c r="BK196" s="182"/>
      <c r="BL196" s="181" t="s">
        <v>33</v>
      </c>
      <c r="BM196" s="1032" t="s">
        <v>3333</v>
      </c>
      <c r="BN196" s="172"/>
      <c r="BO196" s="172"/>
      <c r="BP196" s="172"/>
      <c r="BQ196" s="172"/>
      <c r="BR196" s="172"/>
      <c r="BS196" s="172"/>
      <c r="BT196" s="172"/>
      <c r="BU196" s="172"/>
      <c r="BV196" s="182"/>
      <c r="BW196" s="182"/>
      <c r="BX196" s="438"/>
      <c r="BY196" s="75"/>
      <c r="BZ196" s="309" t="s">
        <v>2038</v>
      </c>
      <c r="CA196" s="218" t="s">
        <v>1276</v>
      </c>
      <c r="CB196" s="219" t="s">
        <v>1277</v>
      </c>
      <c r="CC196" s="55" t="s">
        <v>2339</v>
      </c>
      <c r="CD196" s="201" t="s">
        <v>1278</v>
      </c>
    </row>
    <row r="197" spans="1:82" ht="63">
      <c r="A197" s="3" t="str">
        <f t="shared" si="115"/>
        <v/>
      </c>
      <c r="B197" s="5" t="s">
        <v>2941</v>
      </c>
      <c r="C197" s="3" t="str">
        <f t="shared" si="86"/>
        <v>Ⅰ.顧客対応 (2)　募集人教育</v>
      </c>
      <c r="D197" s="3" t="str">
        <f t="shared" si="87"/>
        <v>⑪募集人教育</v>
      </c>
      <c r="E197" s="3" t="str">
        <f t="shared" si="88"/>
        <v>応用 59</v>
      </c>
      <c r="F197" s="3" t="str">
        <f t="shared" si="89"/>
        <v xml:space="preserve">59 
</v>
      </c>
      <c r="G197" s="11" t="str">
        <f t="shared" si="90"/>
        <v xml:space="preserve">個人の習熟状況に応じ適宜追加指導を行っている
＿ 
＿＿ </v>
      </c>
      <c r="H197" s="21" t="str">
        <f t="shared" si="91"/>
        <v>2023: 0
2024: ▼選択</v>
      </c>
      <c r="I197" s="21" t="str">
        <f t="shared" si="92"/>
        <v xml:space="preserve">2023: 0
2024: </v>
      </c>
      <c r="J197" s="21" t="str">
        <f t="shared" si="93"/>
        <v xml:space="preserve">2023: 0
2024: </v>
      </c>
      <c r="K197" s="21" t="str">
        <f t="shared" si="94"/>
        <v>▼選択</v>
      </c>
      <c r="L197" s="21" t="str">
        <f t="shared" si="95"/>
        <v>No.53・No.58に関する以下の取組みについて、詳細説明欄の記載及び証跡資料「○○資料」P○により確認できた
・個人の習熟状況を把握し、必要に応じて募集人に追加指導を行っていること</v>
      </c>
      <c r="M197" s="464" t="str">
        <f t="shared" si="96"/>
        <v xml:space="preserve">
</v>
      </c>
      <c r="N197" s="3"/>
      <c r="O197" s="19" t="s">
        <v>2340</v>
      </c>
      <c r="P197" s="19" t="s">
        <v>2731</v>
      </c>
      <c r="Q197" s="19" t="s">
        <v>418</v>
      </c>
      <c r="R197" s="19"/>
      <c r="S197" s="19"/>
      <c r="T197" s="159"/>
      <c r="U197" s="160"/>
      <c r="V197" s="19"/>
      <c r="W197" s="161"/>
      <c r="X197" s="19"/>
      <c r="Y197" s="19"/>
      <c r="Z197" s="20"/>
      <c r="AA197" s="264" t="s">
        <v>34</v>
      </c>
      <c r="AB197" s="1151"/>
      <c r="AC197" s="202" t="s">
        <v>1999</v>
      </c>
      <c r="AD197" s="1153"/>
      <c r="AE197" s="202" t="s">
        <v>418</v>
      </c>
      <c r="AF197" s="1110"/>
      <c r="AG197" s="256" t="s">
        <v>140</v>
      </c>
      <c r="AH197" s="1065"/>
      <c r="AI197" s="254">
        <v>59</v>
      </c>
      <c r="AJ197" s="190" t="s">
        <v>26</v>
      </c>
      <c r="AK197" s="1046" t="s">
        <v>429</v>
      </c>
      <c r="AL197" s="1047"/>
      <c r="AM197" s="1048"/>
      <c r="AN197" s="27">
        <f t="shared" si="106"/>
        <v>0</v>
      </c>
      <c r="AO197" s="27">
        <f t="shared" si="107"/>
        <v>0</v>
      </c>
      <c r="AP197" s="191">
        <f t="shared" si="108"/>
        <v>0</v>
      </c>
      <c r="AQ197" s="35">
        <f t="shared" si="109"/>
        <v>0</v>
      </c>
      <c r="AR197" s="43">
        <f t="shared" si="110"/>
        <v>0</v>
      </c>
      <c r="AS197" s="43">
        <f t="shared" si="111"/>
        <v>0</v>
      </c>
      <c r="AT197" s="35">
        <f t="shared" si="112"/>
        <v>0</v>
      </c>
      <c r="AU197" s="43">
        <f t="shared" si="113"/>
        <v>0</v>
      </c>
      <c r="AV197" s="317" t="s">
        <v>33</v>
      </c>
      <c r="AW197" s="234" t="s">
        <v>41</v>
      </c>
      <c r="AX197" s="234" t="s">
        <v>42</v>
      </c>
      <c r="AY197" s="234"/>
      <c r="AZ197" s="433" t="s">
        <v>33</v>
      </c>
      <c r="BA197" s="227" t="s">
        <v>430</v>
      </c>
      <c r="BB197" s="467"/>
      <c r="BC197" s="468"/>
      <c r="BD197" s="255" t="str">
        <f t="shared" si="114"/>
        <v>▼選択</v>
      </c>
      <c r="BE197" s="182" t="s">
        <v>33</v>
      </c>
      <c r="BF197" s="234" t="s">
        <v>16</v>
      </c>
      <c r="BG197" s="182" t="s">
        <v>31</v>
      </c>
      <c r="BH197" s="177" t="s">
        <v>6</v>
      </c>
      <c r="BI197" s="177" t="s">
        <v>7</v>
      </c>
      <c r="BJ197" s="182" t="s">
        <v>32</v>
      </c>
      <c r="BK197" s="182"/>
      <c r="BL197" s="181" t="s">
        <v>33</v>
      </c>
      <c r="BM197" s="1032" t="s">
        <v>3486</v>
      </c>
      <c r="BN197" s="172"/>
      <c r="BO197" s="172"/>
      <c r="BP197" s="172"/>
      <c r="BQ197" s="172"/>
      <c r="BR197" s="172"/>
      <c r="BS197" s="172"/>
      <c r="BT197" s="172"/>
      <c r="BU197" s="172"/>
      <c r="BV197" s="182"/>
      <c r="BW197" s="182"/>
      <c r="BX197" s="438"/>
      <c r="BY197" s="75"/>
      <c r="BZ197" s="309" t="s">
        <v>3551</v>
      </c>
      <c r="CA197" s="218" t="s">
        <v>1279</v>
      </c>
      <c r="CB197" s="219" t="s">
        <v>1280</v>
      </c>
      <c r="CC197" s="55" t="s">
        <v>2340</v>
      </c>
      <c r="CD197" s="201" t="s">
        <v>1281</v>
      </c>
    </row>
    <row r="198" spans="1:82" ht="57">
      <c r="A198" s="3" t="str">
        <f t="shared" si="115"/>
        <v/>
      </c>
      <c r="B198" s="5" t="s">
        <v>2942</v>
      </c>
      <c r="C198" s="3" t="str">
        <f t="shared" si="86"/>
        <v>Ⅰ.顧客対応 (2)　募集人教育</v>
      </c>
      <c r="D198" s="3" t="str">
        <f t="shared" si="87"/>
        <v>⑪募集人教育</v>
      </c>
      <c r="E198" s="3" t="str">
        <f t="shared" si="88"/>
        <v>応用 60</v>
      </c>
      <c r="F198" s="3" t="str">
        <f t="shared" si="89"/>
        <v xml:space="preserve">60 
</v>
      </c>
      <c r="G198" s="11" t="str">
        <f t="shared" si="90"/>
        <v xml:space="preserve">保険知識・商品知識に留まらない、お客さま志向の醸成（募集人としての使命感、お客さまと向き合う姿勢）に資する研修を行っている
＿ 
＿＿ </v>
      </c>
      <c r="H198" s="21" t="str">
        <f t="shared" si="91"/>
        <v>2023: 0
2024: ▼選択</v>
      </c>
      <c r="I198" s="21" t="str">
        <f t="shared" si="92"/>
        <v xml:space="preserve">2023: 0
2024: </v>
      </c>
      <c r="J198" s="21" t="str">
        <f t="shared" si="93"/>
        <v xml:space="preserve">2023: 0
2024: </v>
      </c>
      <c r="K198" s="21" t="str">
        <f t="shared" si="94"/>
        <v>▼選択</v>
      </c>
      <c r="L198" s="21" t="str">
        <f t="shared" si="95"/>
        <v>以下について、詳細説明欄の記載及び証跡資料「○○資料」P○により確認できた
・お客さま志向の醸成に資する研修を実施していること</v>
      </c>
      <c r="M198" s="464" t="str">
        <f t="shared" si="96"/>
        <v xml:space="preserve">
</v>
      </c>
      <c r="N198" s="3"/>
      <c r="O198" s="19" t="s">
        <v>2341</v>
      </c>
      <c r="P198" s="19" t="s">
        <v>2731</v>
      </c>
      <c r="Q198" s="19" t="s">
        <v>418</v>
      </c>
      <c r="R198" s="19"/>
      <c r="S198" s="19"/>
      <c r="T198" s="159"/>
      <c r="U198" s="160"/>
      <c r="V198" s="19"/>
      <c r="W198" s="161"/>
      <c r="X198" s="19"/>
      <c r="Y198" s="19"/>
      <c r="Z198" s="20"/>
      <c r="AA198" s="264" t="s">
        <v>34</v>
      </c>
      <c r="AB198" s="1151"/>
      <c r="AC198" s="202" t="s">
        <v>1999</v>
      </c>
      <c r="AD198" s="1153"/>
      <c r="AE198" s="202" t="s">
        <v>418</v>
      </c>
      <c r="AF198" s="1110"/>
      <c r="AG198" s="256" t="s">
        <v>140</v>
      </c>
      <c r="AH198" s="1065"/>
      <c r="AI198" s="254">
        <v>60</v>
      </c>
      <c r="AJ198" s="190" t="s">
        <v>26</v>
      </c>
      <c r="AK198" s="1046" t="s">
        <v>431</v>
      </c>
      <c r="AL198" s="1047"/>
      <c r="AM198" s="1048"/>
      <c r="AN198" s="27">
        <f t="shared" si="106"/>
        <v>0</v>
      </c>
      <c r="AO198" s="27">
        <f t="shared" si="107"/>
        <v>0</v>
      </c>
      <c r="AP198" s="191">
        <f t="shared" si="108"/>
        <v>0</v>
      </c>
      <c r="AQ198" s="35">
        <f t="shared" si="109"/>
        <v>0</v>
      </c>
      <c r="AR198" s="43">
        <f t="shared" si="110"/>
        <v>0</v>
      </c>
      <c r="AS198" s="43">
        <f t="shared" si="111"/>
        <v>0</v>
      </c>
      <c r="AT198" s="35">
        <f t="shared" si="112"/>
        <v>0</v>
      </c>
      <c r="AU198" s="43">
        <f t="shared" si="113"/>
        <v>0</v>
      </c>
      <c r="AV198" s="317" t="s">
        <v>33</v>
      </c>
      <c r="AW198" s="234" t="s">
        <v>41</v>
      </c>
      <c r="AX198" s="234" t="s">
        <v>42</v>
      </c>
      <c r="AY198" s="234"/>
      <c r="AZ198" s="433" t="s">
        <v>33</v>
      </c>
      <c r="BA198" s="227" t="s">
        <v>432</v>
      </c>
      <c r="BB198" s="467"/>
      <c r="BC198" s="468"/>
      <c r="BD198" s="255" t="str">
        <f t="shared" si="114"/>
        <v>▼選択</v>
      </c>
      <c r="BE198" s="182" t="s">
        <v>33</v>
      </c>
      <c r="BF198" s="234" t="s">
        <v>16</v>
      </c>
      <c r="BG198" s="182" t="s">
        <v>31</v>
      </c>
      <c r="BH198" s="177" t="s">
        <v>6</v>
      </c>
      <c r="BI198" s="177" t="s">
        <v>7</v>
      </c>
      <c r="BJ198" s="182" t="s">
        <v>32</v>
      </c>
      <c r="BK198" s="182"/>
      <c r="BL198" s="181" t="s">
        <v>33</v>
      </c>
      <c r="BM198" s="1032" t="s">
        <v>3334</v>
      </c>
      <c r="BN198" s="172"/>
      <c r="BO198" s="172"/>
      <c r="BP198" s="172"/>
      <c r="BQ198" s="172"/>
      <c r="BR198" s="172"/>
      <c r="BS198" s="172"/>
      <c r="BT198" s="172"/>
      <c r="BU198" s="172"/>
      <c r="BV198" s="182"/>
      <c r="BW198" s="182"/>
      <c r="BX198" s="438"/>
      <c r="BY198" s="75"/>
      <c r="BZ198" s="309" t="s">
        <v>2039</v>
      </c>
      <c r="CA198" s="218" t="s">
        <v>1282</v>
      </c>
      <c r="CB198" s="219" t="s">
        <v>1283</v>
      </c>
      <c r="CC198" s="55" t="s">
        <v>2341</v>
      </c>
      <c r="CD198" s="201" t="s">
        <v>1284</v>
      </c>
    </row>
    <row r="199" spans="1:82" ht="63">
      <c r="A199" s="3" t="str">
        <f t="shared" si="115"/>
        <v/>
      </c>
      <c r="B199" s="5" t="s">
        <v>2943</v>
      </c>
      <c r="C199" s="3" t="str">
        <f t="shared" si="86"/>
        <v>Ⅰ.顧客対応 (2)　募集人教育</v>
      </c>
      <c r="D199" s="3" t="str">
        <f t="shared" si="87"/>
        <v>⑪募集人教育</v>
      </c>
      <c r="E199" s="3" t="str">
        <f t="shared" si="88"/>
        <v>応用 61</v>
      </c>
      <c r="F199" s="3" t="str">
        <f t="shared" si="89"/>
        <v xml:space="preserve">61 
</v>
      </c>
      <c r="G199" s="11" t="str">
        <f t="shared" si="90"/>
        <v xml:space="preserve">金融・保険に関する各種公的資格取得数の増加に向けた社内取組みを推進している
＿ 
＿＿ </v>
      </c>
      <c r="H199" s="21" t="str">
        <f t="shared" si="91"/>
        <v>2023: 0
2024: ▼選択</v>
      </c>
      <c r="I199" s="21" t="str">
        <f t="shared" si="92"/>
        <v xml:space="preserve">2023: 0
2024: </v>
      </c>
      <c r="J199" s="21" t="str">
        <f t="shared" si="93"/>
        <v xml:space="preserve">2023: 0
2024: </v>
      </c>
      <c r="K199" s="21" t="str">
        <f t="shared" si="94"/>
        <v>▼選択</v>
      </c>
      <c r="L199" s="21" t="str">
        <f t="shared" si="95"/>
        <v>以下について、詳細説明欄の記載及び証跡資料「○○資料」P○により確認できた
・代理店として募集人に対し、金融・保険に関する各種公的資格取得を推進していること</v>
      </c>
      <c r="M199" s="464" t="str">
        <f t="shared" si="96"/>
        <v xml:space="preserve">
</v>
      </c>
      <c r="N199" s="3"/>
      <c r="O199" s="19" t="s">
        <v>2342</v>
      </c>
      <c r="P199" s="19" t="s">
        <v>2731</v>
      </c>
      <c r="Q199" s="19" t="s">
        <v>418</v>
      </c>
      <c r="R199" s="19"/>
      <c r="S199" s="19"/>
      <c r="T199" s="159"/>
      <c r="U199" s="160"/>
      <c r="V199" s="19"/>
      <c r="W199" s="161"/>
      <c r="X199" s="19"/>
      <c r="Y199" s="19"/>
      <c r="Z199" s="20"/>
      <c r="AA199" s="264" t="s">
        <v>34</v>
      </c>
      <c r="AB199" s="1151"/>
      <c r="AC199" s="202" t="s">
        <v>1999</v>
      </c>
      <c r="AD199" s="1153"/>
      <c r="AE199" s="202" t="s">
        <v>418</v>
      </c>
      <c r="AF199" s="1110"/>
      <c r="AG199" s="256" t="s">
        <v>140</v>
      </c>
      <c r="AH199" s="1065"/>
      <c r="AI199" s="254">
        <v>61</v>
      </c>
      <c r="AJ199" s="190" t="s">
        <v>26</v>
      </c>
      <c r="AK199" s="1046" t="s">
        <v>433</v>
      </c>
      <c r="AL199" s="1047"/>
      <c r="AM199" s="1048"/>
      <c r="AN199" s="27">
        <f t="shared" si="106"/>
        <v>0</v>
      </c>
      <c r="AO199" s="27">
        <f t="shared" si="107"/>
        <v>0</v>
      </c>
      <c r="AP199" s="191">
        <f t="shared" si="108"/>
        <v>0</v>
      </c>
      <c r="AQ199" s="35">
        <f t="shared" si="109"/>
        <v>0</v>
      </c>
      <c r="AR199" s="43">
        <f t="shared" si="110"/>
        <v>0</v>
      </c>
      <c r="AS199" s="43">
        <f t="shared" si="111"/>
        <v>0</v>
      </c>
      <c r="AT199" s="35">
        <f t="shared" si="112"/>
        <v>0</v>
      </c>
      <c r="AU199" s="43">
        <f t="shared" si="113"/>
        <v>0</v>
      </c>
      <c r="AV199" s="317" t="s">
        <v>33</v>
      </c>
      <c r="AW199" s="234" t="s">
        <v>41</v>
      </c>
      <c r="AX199" s="234" t="s">
        <v>42</v>
      </c>
      <c r="AY199" s="234"/>
      <c r="AZ199" s="433" t="s">
        <v>33</v>
      </c>
      <c r="BA199" s="227" t="s">
        <v>337</v>
      </c>
      <c r="BB199" s="467"/>
      <c r="BC199" s="468"/>
      <c r="BD199" s="255" t="str">
        <f t="shared" si="114"/>
        <v>▼選択</v>
      </c>
      <c r="BE199" s="182" t="s">
        <v>33</v>
      </c>
      <c r="BF199" s="234" t="s">
        <v>16</v>
      </c>
      <c r="BG199" s="182" t="s">
        <v>31</v>
      </c>
      <c r="BH199" s="177" t="s">
        <v>6</v>
      </c>
      <c r="BI199" s="177" t="s">
        <v>7</v>
      </c>
      <c r="BJ199" s="182" t="s">
        <v>32</v>
      </c>
      <c r="BK199" s="182"/>
      <c r="BL199" s="181" t="s">
        <v>33</v>
      </c>
      <c r="BM199" s="1032" t="s">
        <v>3335</v>
      </c>
      <c r="BN199" s="172"/>
      <c r="BO199" s="172"/>
      <c r="BP199" s="172"/>
      <c r="BQ199" s="172"/>
      <c r="BR199" s="172"/>
      <c r="BS199" s="172"/>
      <c r="BT199" s="172"/>
      <c r="BU199" s="172"/>
      <c r="BV199" s="182"/>
      <c r="BW199" s="182"/>
      <c r="BX199" s="438"/>
      <c r="BY199" s="75"/>
      <c r="BZ199" s="309" t="s">
        <v>2040</v>
      </c>
      <c r="CA199" s="218" t="s">
        <v>1285</v>
      </c>
      <c r="CB199" s="219" t="s">
        <v>1286</v>
      </c>
      <c r="CC199" s="55" t="s">
        <v>2342</v>
      </c>
      <c r="CD199" s="201" t="s">
        <v>1287</v>
      </c>
    </row>
    <row r="200" spans="1:82" ht="85.5">
      <c r="A200" s="3" t="str">
        <f t="shared" si="115"/>
        <v/>
      </c>
      <c r="B200" s="5" t="s">
        <v>2944</v>
      </c>
      <c r="C200" s="3" t="str">
        <f t="shared" si="86"/>
        <v>Ⅰ.顧客対応 (2)　募集人教育</v>
      </c>
      <c r="D200" s="3" t="str">
        <f t="shared" si="87"/>
        <v>⑪募集人教育</v>
      </c>
      <c r="E200" s="3" t="str">
        <f t="shared" si="88"/>
        <v>応用 ⑪EX</v>
      </c>
      <c r="F200" s="3" t="str">
        <f t="shared" si="89"/>
        <v xml:space="preserve">⑪EX 
</v>
      </c>
      <c r="G200" s="11" t="str">
        <f t="shared" si="9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00" s="21" t="str">
        <f t="shared" si="91"/>
        <v>2023: 0
2024: ▼選択</v>
      </c>
      <c r="I200" s="21" t="str">
        <f t="shared" si="92"/>
        <v xml:space="preserve">2023: 0
2024: </v>
      </c>
      <c r="J200" s="21" t="str">
        <f t="shared" si="93"/>
        <v xml:space="preserve">2023: 0
2024: </v>
      </c>
      <c r="K200" s="21" t="str">
        <f t="shared" si="94"/>
        <v>▼選択</v>
      </c>
      <c r="L200" s="21" t="str">
        <f t="shared" si="95"/>
        <v>⑪募集人教育 に関する貴社取組み［お客さまへアピールしたい取組み／募集人等従業者に好評な取組み］として認識しました。（［ ］内は判定時に不要文言を削除する）</v>
      </c>
      <c r="M200" s="464" t="str">
        <f t="shared" si="96"/>
        <v xml:space="preserve">
</v>
      </c>
      <c r="N200" s="3"/>
      <c r="O200" s="19" t="s">
        <v>2343</v>
      </c>
      <c r="P200" s="19" t="s">
        <v>2731</v>
      </c>
      <c r="Q200" s="19" t="s">
        <v>418</v>
      </c>
      <c r="R200" s="19"/>
      <c r="S200" s="19"/>
      <c r="T200" s="159"/>
      <c r="U200" s="160"/>
      <c r="V200" s="19"/>
      <c r="W200" s="161"/>
      <c r="X200" s="19"/>
      <c r="Y200" s="19"/>
      <c r="Z200" s="20"/>
      <c r="AA200" s="250" t="s">
        <v>34</v>
      </c>
      <c r="AB200" s="1152"/>
      <c r="AC200" s="250" t="s">
        <v>1999</v>
      </c>
      <c r="AD200" s="1154"/>
      <c r="AE200" s="250" t="s">
        <v>418</v>
      </c>
      <c r="AF200" s="1111"/>
      <c r="AG200" s="257" t="s">
        <v>140</v>
      </c>
      <c r="AH200" s="1066"/>
      <c r="AI200" s="258" t="s">
        <v>434</v>
      </c>
      <c r="AJ200" s="252"/>
      <c r="AK200" s="1069" t="s">
        <v>2017</v>
      </c>
      <c r="AL200" s="1042"/>
      <c r="AM200" s="1070"/>
      <c r="AN200" s="30">
        <f t="shared" si="106"/>
        <v>0</v>
      </c>
      <c r="AO200" s="30">
        <f t="shared" si="107"/>
        <v>0</v>
      </c>
      <c r="AP200" s="259">
        <f t="shared" si="108"/>
        <v>0</v>
      </c>
      <c r="AQ200" s="35">
        <f t="shared" si="109"/>
        <v>0</v>
      </c>
      <c r="AR200" s="43">
        <f t="shared" si="110"/>
        <v>0</v>
      </c>
      <c r="AS200" s="43">
        <f t="shared" si="111"/>
        <v>0</v>
      </c>
      <c r="AT200" s="35">
        <f t="shared" si="112"/>
        <v>0</v>
      </c>
      <c r="AU200" s="43">
        <f t="shared" si="113"/>
        <v>0</v>
      </c>
      <c r="AV200" s="246" t="s">
        <v>33</v>
      </c>
      <c r="AW200" s="247" t="s">
        <v>41</v>
      </c>
      <c r="AX200" s="452" t="s">
        <v>877</v>
      </c>
      <c r="AY200" s="247"/>
      <c r="AZ200" s="433" t="s">
        <v>33</v>
      </c>
      <c r="BA200" s="260" t="s">
        <v>147</v>
      </c>
      <c r="BB200" s="467"/>
      <c r="BC200" s="468"/>
      <c r="BD200" s="182"/>
      <c r="BE200" s="182" t="str">
        <f>IF(AND(AL200=AV200,AV200="○",AZ200="1.はい"),"○","▼選択")</f>
        <v>▼選択</v>
      </c>
      <c r="BF200" s="234" t="s">
        <v>16</v>
      </c>
      <c r="BG200" s="182" t="s">
        <v>31</v>
      </c>
      <c r="BH200" s="177" t="s">
        <v>6</v>
      </c>
      <c r="BI200" s="177" t="s">
        <v>7</v>
      </c>
      <c r="BJ200" s="182" t="s">
        <v>32</v>
      </c>
      <c r="BK200" s="182"/>
      <c r="BL200" s="181" t="s">
        <v>33</v>
      </c>
      <c r="BM200" s="1032" t="s">
        <v>3336</v>
      </c>
      <c r="BN200" s="172"/>
      <c r="BO200" s="172"/>
      <c r="BP200" s="172"/>
      <c r="BQ200" s="172"/>
      <c r="BR200" s="172"/>
      <c r="BS200" s="172"/>
      <c r="BT200" s="172"/>
      <c r="BU200" s="172"/>
      <c r="BV200" s="182"/>
      <c r="BW200" s="182"/>
      <c r="BX200" s="438"/>
      <c r="BY200" s="75"/>
      <c r="BZ200" s="309" t="s">
        <v>2041</v>
      </c>
      <c r="CA200" s="183" t="s">
        <v>1288</v>
      </c>
      <c r="CB200" s="219" t="s">
        <v>1289</v>
      </c>
      <c r="CC200" s="55" t="s">
        <v>2343</v>
      </c>
      <c r="CD200" s="201" t="s">
        <v>1290</v>
      </c>
    </row>
    <row r="201" spans="1:82" ht="57">
      <c r="A201" s="3" t="str">
        <f t="shared" si="115"/>
        <v/>
      </c>
      <c r="B201" s="5" t="s">
        <v>2945</v>
      </c>
      <c r="C201" s="3" t="str">
        <f t="shared" si="86"/>
        <v>Ⅱ.アフターフォロー (3)　アフターフォロー時の顧客対応態勢</v>
      </c>
      <c r="D201" s="3" t="str">
        <f t="shared" si="87"/>
        <v>⑫アフターフォロー時の顧客対応態勢の整備</v>
      </c>
      <c r="E201" s="3" t="str">
        <f t="shared" si="88"/>
        <v>基本 62</v>
      </c>
      <c r="F201" s="3" t="str">
        <f t="shared" si="89"/>
        <v xml:space="preserve">62 
</v>
      </c>
      <c r="G201" s="11" t="str">
        <f t="shared" si="90"/>
        <v xml:space="preserve">保全対応について、以下の事項を行っている
※全て「1.はい」であれば達成
＿ 
＿＿ </v>
      </c>
      <c r="H201" s="21" t="str">
        <f t="shared" si="91"/>
        <v>2023: 0
2024: －</v>
      </c>
      <c r="I201" s="21" t="str">
        <f t="shared" si="92"/>
        <v xml:space="preserve">2023: 0
2024: </v>
      </c>
      <c r="J201" s="21" t="str">
        <f t="shared" si="93"/>
        <v xml:space="preserve">2023: 0
2024: </v>
      </c>
      <c r="K201" s="21" t="str">
        <f t="shared" si="94"/>
        <v>▼選択</v>
      </c>
      <c r="L201" s="21">
        <f t="shared" si="95"/>
        <v>0</v>
      </c>
      <c r="M201" s="464" t="str">
        <f t="shared" si="96"/>
        <v xml:space="preserve">
</v>
      </c>
      <c r="N201" s="3"/>
      <c r="O201" s="19" t="s">
        <v>2344</v>
      </c>
      <c r="P201" s="19" t="s">
        <v>2732</v>
      </c>
      <c r="Q201" s="19" t="s">
        <v>439</v>
      </c>
      <c r="R201" s="19"/>
      <c r="S201" s="19"/>
      <c r="T201" s="159"/>
      <c r="U201" s="160"/>
      <c r="V201" s="19"/>
      <c r="W201" s="161"/>
      <c r="X201" s="19"/>
      <c r="Y201" s="19"/>
      <c r="Z201" s="20"/>
      <c r="AA201" s="261" t="s">
        <v>1997</v>
      </c>
      <c r="AB201" s="1049" t="s">
        <v>435</v>
      </c>
      <c r="AC201" s="275" t="s">
        <v>2000</v>
      </c>
      <c r="AD201" s="1060" t="s">
        <v>436</v>
      </c>
      <c r="AE201" s="261" t="s">
        <v>1980</v>
      </c>
      <c r="AF201" s="1060" t="s">
        <v>437</v>
      </c>
      <c r="AG201" s="188" t="s">
        <v>36</v>
      </c>
      <c r="AH201" s="1078" t="s">
        <v>25</v>
      </c>
      <c r="AI201" s="189">
        <v>62</v>
      </c>
      <c r="AJ201" s="322" t="s">
        <v>26</v>
      </c>
      <c r="AK201" s="1046" t="s">
        <v>1291</v>
      </c>
      <c r="AL201" s="1047"/>
      <c r="AM201" s="1048"/>
      <c r="AN201" s="27">
        <f t="shared" si="106"/>
        <v>0</v>
      </c>
      <c r="AO201" s="27">
        <f t="shared" si="107"/>
        <v>0</v>
      </c>
      <c r="AP201" s="191">
        <f t="shared" si="108"/>
        <v>0</v>
      </c>
      <c r="AQ201" s="35">
        <f t="shared" si="109"/>
        <v>0</v>
      </c>
      <c r="AR201" s="43">
        <f t="shared" si="110"/>
        <v>0</v>
      </c>
      <c r="AS201" s="43">
        <f t="shared" si="111"/>
        <v>0</v>
      </c>
      <c r="AT201" s="35">
        <f t="shared" si="112"/>
        <v>0</v>
      </c>
      <c r="AU201" s="43">
        <f t="shared" si="113"/>
        <v>0</v>
      </c>
      <c r="AV201" s="262"/>
      <c r="AW201" s="263"/>
      <c r="AX201" s="263"/>
      <c r="AY201" s="263"/>
      <c r="AZ201" s="175" t="s">
        <v>661</v>
      </c>
      <c r="BA201" s="194" t="s">
        <v>29</v>
      </c>
      <c r="BB201" s="466"/>
      <c r="BC201" s="466"/>
      <c r="BD201" s="248" t="str">
        <f>BL201</f>
        <v>▼選択</v>
      </c>
      <c r="BE201" s="182" t="s">
        <v>33</v>
      </c>
      <c r="BF201" s="234" t="s">
        <v>16</v>
      </c>
      <c r="BG201" s="182" t="s">
        <v>31</v>
      </c>
      <c r="BH201" s="177" t="s">
        <v>6</v>
      </c>
      <c r="BI201" s="177" t="s">
        <v>7</v>
      </c>
      <c r="BJ201" s="182" t="s">
        <v>32</v>
      </c>
      <c r="BK201" s="182"/>
      <c r="BL201" s="198" t="s">
        <v>33</v>
      </c>
      <c r="BM201" s="1033"/>
      <c r="BN201" s="195"/>
      <c r="BO201" s="195"/>
      <c r="BP201" s="195"/>
      <c r="BQ201" s="195"/>
      <c r="BR201" s="195"/>
      <c r="BS201" s="195"/>
      <c r="BT201" s="195"/>
      <c r="BU201" s="195"/>
      <c r="BV201" s="182"/>
      <c r="BW201" s="182"/>
      <c r="BX201" s="438"/>
      <c r="BY201" s="75"/>
      <c r="BZ201" s="195"/>
      <c r="CA201" s="199"/>
      <c r="CB201" s="200"/>
      <c r="CC201" s="55" t="s">
        <v>2344</v>
      </c>
      <c r="CD201" s="201" t="s">
        <v>1292</v>
      </c>
    </row>
    <row r="202" spans="1:82" ht="69.599999999999994" customHeight="1">
      <c r="A202" s="3" t="str">
        <f t="shared" si="115"/>
        <v/>
      </c>
      <c r="B202" s="5" t="s">
        <v>2946</v>
      </c>
      <c r="C202" s="3" t="str">
        <f t="shared" si="86"/>
        <v>Ⅱ.アフターフォロー (3)　アフターフォロー時の顧客対応態勢</v>
      </c>
      <c r="D202" s="3" t="str">
        <f t="shared" si="87"/>
        <v>⑫アフターフォロー時の顧客対応態勢の整備</v>
      </c>
      <c r="E202" s="3" t="str">
        <f t="shared" si="88"/>
        <v>基本 62</v>
      </c>
      <c r="F202" s="3" t="str">
        <f t="shared" si="89"/>
        <v>62 
62-1</v>
      </c>
      <c r="G202" s="11" t="str">
        <f t="shared" si="90"/>
        <v xml:space="preserve">
＿ 受付・保険会社への取次等の一連の流れ（保険会社から代理店で取次がず保険会社のコールセンター等への案内を求められている場合は当該案内をすること）が明文化されている
＿＿ </v>
      </c>
      <c r="H202" s="21" t="str">
        <f t="shared" si="91"/>
        <v>2023: 0
2024: ▼選択</v>
      </c>
      <c r="I202" s="21" t="str">
        <f t="shared" si="92"/>
        <v xml:space="preserve">2023: 0
2024: </v>
      </c>
      <c r="J202" s="21" t="str">
        <f t="shared" si="93"/>
        <v xml:space="preserve">2023: 0
2024: </v>
      </c>
      <c r="K202" s="21" t="str">
        <f t="shared" si="94"/>
        <v>▼選択</v>
      </c>
      <c r="L202" s="21" t="str">
        <f t="shared" si="95"/>
        <v>以下について、詳細説明欄の記載及び証跡資料「○○資料」P○により確認できた
・保全受付から保険会社への取次ぎの一連の流れ（代理店で手続きを取次ぐ場合と取次がない場合がある代理店はそれぞれについての流れ）
【または】
保全に関し、一切手続きを取次がないこと、およびお客さまへの案内方法</v>
      </c>
      <c r="M202" s="464" t="str">
        <f t="shared" si="96"/>
        <v xml:space="preserve">
</v>
      </c>
      <c r="N202" s="3"/>
      <c r="O202" s="19" t="s">
        <v>2345</v>
      </c>
      <c r="P202" s="19" t="s">
        <v>2732</v>
      </c>
      <c r="Q202" s="19" t="s">
        <v>439</v>
      </c>
      <c r="R202" s="19"/>
      <c r="S202" s="19"/>
      <c r="T202" s="159"/>
      <c r="U202" s="160"/>
      <c r="V202" s="19"/>
      <c r="W202" s="161"/>
      <c r="X202" s="19"/>
      <c r="Y202" s="19"/>
      <c r="Z202" s="20"/>
      <c r="AA202" s="264" t="s">
        <v>438</v>
      </c>
      <c r="AB202" s="1109"/>
      <c r="AC202" s="264" t="s">
        <v>2000</v>
      </c>
      <c r="AD202" s="1110"/>
      <c r="AE202" s="264" t="s">
        <v>439</v>
      </c>
      <c r="AF202" s="1110"/>
      <c r="AG202" s="203" t="s">
        <v>36</v>
      </c>
      <c r="AH202" s="1096"/>
      <c r="AI202" s="204">
        <v>62</v>
      </c>
      <c r="AJ202" s="323" t="s">
        <v>2646</v>
      </c>
      <c r="AK202" s="324"/>
      <c r="AL202" s="1044" t="s">
        <v>440</v>
      </c>
      <c r="AM202" s="1045"/>
      <c r="AN202" s="27">
        <f t="shared" si="106"/>
        <v>0</v>
      </c>
      <c r="AO202" s="27">
        <f t="shared" si="107"/>
        <v>0</v>
      </c>
      <c r="AP202" s="191">
        <f t="shared" si="108"/>
        <v>0</v>
      </c>
      <c r="AQ202" s="35">
        <f t="shared" si="109"/>
        <v>0</v>
      </c>
      <c r="AR202" s="43">
        <f t="shared" si="110"/>
        <v>0</v>
      </c>
      <c r="AS202" s="43">
        <f t="shared" si="111"/>
        <v>0</v>
      </c>
      <c r="AT202" s="35">
        <f t="shared" si="112"/>
        <v>0</v>
      </c>
      <c r="AU202" s="43">
        <f t="shared" si="113"/>
        <v>0</v>
      </c>
      <c r="AV202" s="317" t="s">
        <v>33</v>
      </c>
      <c r="AW202" s="234" t="s">
        <v>41</v>
      </c>
      <c r="AX202" s="234" t="s">
        <v>42</v>
      </c>
      <c r="AY202" s="234"/>
      <c r="AZ202" s="433" t="s">
        <v>33</v>
      </c>
      <c r="BA202" s="227" t="s">
        <v>343</v>
      </c>
      <c r="BB202" s="467"/>
      <c r="BC202" s="468"/>
      <c r="BD202" s="182"/>
      <c r="BE202" s="182" t="str">
        <f>IF(AND(AL202=AV202,AV202="○",AZ202="1.はい"),"○","▼選択")</f>
        <v>▼選択</v>
      </c>
      <c r="BF202" s="234" t="s">
        <v>16</v>
      </c>
      <c r="BG202" s="182" t="s">
        <v>31</v>
      </c>
      <c r="BH202" s="177" t="s">
        <v>6</v>
      </c>
      <c r="BI202" s="177" t="s">
        <v>7</v>
      </c>
      <c r="BJ202" s="182" t="s">
        <v>32</v>
      </c>
      <c r="BK202" s="182"/>
      <c r="BL202" s="181" t="s">
        <v>33</v>
      </c>
      <c r="BM202" s="1032" t="s">
        <v>3337</v>
      </c>
      <c r="BN202" s="172"/>
      <c r="BO202" s="172"/>
      <c r="BP202" s="172"/>
      <c r="BQ202" s="172"/>
      <c r="BR202" s="172"/>
      <c r="BS202" s="172"/>
      <c r="BT202" s="172"/>
      <c r="BU202" s="172"/>
      <c r="BV202" s="182"/>
      <c r="BW202" s="182"/>
      <c r="BX202" s="438"/>
      <c r="BY202" s="75"/>
      <c r="BZ202" s="309" t="s">
        <v>1296</v>
      </c>
      <c r="CA202" s="218" t="s">
        <v>1293</v>
      </c>
      <c r="CB202" s="219" t="s">
        <v>1294</v>
      </c>
      <c r="CC202" s="55" t="s">
        <v>2345</v>
      </c>
      <c r="CD202" s="201" t="s">
        <v>1295</v>
      </c>
    </row>
    <row r="203" spans="1:82" ht="63">
      <c r="A203" s="3" t="str">
        <f t="shared" si="115"/>
        <v/>
      </c>
      <c r="B203" s="5" t="s">
        <v>2947</v>
      </c>
      <c r="C203" s="3" t="str">
        <f t="shared" si="86"/>
        <v>Ⅱ.アフターフォロー (3)　アフターフォロー時の顧客対応態勢</v>
      </c>
      <c r="D203" s="3" t="str">
        <f t="shared" si="87"/>
        <v>⑫アフターフォロー時の顧客対応態勢の整備</v>
      </c>
      <c r="E203" s="3" t="str">
        <f t="shared" si="88"/>
        <v>基本 62</v>
      </c>
      <c r="F203" s="3" t="str">
        <f t="shared" si="89"/>
        <v>62 
62-2</v>
      </c>
      <c r="G203" s="11" t="str">
        <f t="shared" si="90"/>
        <v xml:space="preserve">
＿ 保全対応もれが発生しない態勢（保全対応状況の一覧管理および対応状況確認等）を整備している
＿＿ </v>
      </c>
      <c r="H203" s="21" t="str">
        <f t="shared" si="91"/>
        <v>2023: 0
2024: ▼選択</v>
      </c>
      <c r="I203" s="21" t="str">
        <f t="shared" ref="I203:I266" si="116">CONCATENATE("2023: ",AR203,CHAR(10),CHAR(10),"2024: ",BB203)</f>
        <v xml:space="preserve">2023: 0
2024: </v>
      </c>
      <c r="J203" s="21" t="str">
        <f t="shared" si="93"/>
        <v xml:space="preserve">2023: 0
2024: </v>
      </c>
      <c r="K203" s="21" t="str">
        <f t="shared" si="94"/>
        <v>▼選択</v>
      </c>
      <c r="L203" s="21" t="str">
        <f t="shared" si="95"/>
        <v>以下について、詳細説明欄の記載及び証跡資料「○○資料」P○により確認できた
・保全対応案件について、担当者任せではなく、組織として対応もれが発生しない仕組みがあること</v>
      </c>
      <c r="M203" s="464" t="str">
        <f t="shared" si="96"/>
        <v xml:space="preserve">
</v>
      </c>
      <c r="N203" s="3"/>
      <c r="O203" s="19" t="s">
        <v>2346</v>
      </c>
      <c r="P203" s="19" t="s">
        <v>2732</v>
      </c>
      <c r="Q203" s="19" t="s">
        <v>439</v>
      </c>
      <c r="R203" s="19"/>
      <c r="S203" s="19"/>
      <c r="T203" s="159"/>
      <c r="U203" s="160"/>
      <c r="V203" s="19"/>
      <c r="W203" s="161"/>
      <c r="X203" s="19"/>
      <c r="Y203" s="19"/>
      <c r="Z203" s="20"/>
      <c r="AA203" s="264" t="s">
        <v>438</v>
      </c>
      <c r="AB203" s="1109"/>
      <c r="AC203" s="264" t="s">
        <v>2000</v>
      </c>
      <c r="AD203" s="1110"/>
      <c r="AE203" s="264" t="s">
        <v>439</v>
      </c>
      <c r="AF203" s="1110"/>
      <c r="AG203" s="203" t="s">
        <v>36</v>
      </c>
      <c r="AH203" s="1096"/>
      <c r="AI203" s="244">
        <v>62</v>
      </c>
      <c r="AJ203" s="323" t="s">
        <v>2647</v>
      </c>
      <c r="AK203" s="308"/>
      <c r="AL203" s="1044" t="s">
        <v>441</v>
      </c>
      <c r="AM203" s="1045"/>
      <c r="AN203" s="27">
        <f t="shared" si="106"/>
        <v>0</v>
      </c>
      <c r="AO203" s="27">
        <f t="shared" si="107"/>
        <v>0</v>
      </c>
      <c r="AP203" s="191">
        <f t="shared" si="108"/>
        <v>0</v>
      </c>
      <c r="AQ203" s="35">
        <f t="shared" si="109"/>
        <v>0</v>
      </c>
      <c r="AR203" s="43">
        <f t="shared" si="110"/>
        <v>0</v>
      </c>
      <c r="AS203" s="43">
        <f t="shared" si="111"/>
        <v>0</v>
      </c>
      <c r="AT203" s="35">
        <f t="shared" si="112"/>
        <v>0</v>
      </c>
      <c r="AU203" s="43">
        <f t="shared" si="113"/>
        <v>0</v>
      </c>
      <c r="AV203" s="317" t="s">
        <v>33</v>
      </c>
      <c r="AW203" s="234" t="s">
        <v>41</v>
      </c>
      <c r="AX203" s="234" t="s">
        <v>42</v>
      </c>
      <c r="AY203" s="234"/>
      <c r="AZ203" s="433" t="s">
        <v>33</v>
      </c>
      <c r="BA203" s="227" t="s">
        <v>442</v>
      </c>
      <c r="BB203" s="467"/>
      <c r="BC203" s="468"/>
      <c r="BD203" s="182"/>
      <c r="BE203" s="182" t="str">
        <f>IF(AND(AL203=AV203,AV203="○",AZ203="1.はい"),"○","▼選択")</f>
        <v>▼選択</v>
      </c>
      <c r="BF203" s="234" t="s">
        <v>16</v>
      </c>
      <c r="BG203" s="182" t="s">
        <v>31</v>
      </c>
      <c r="BH203" s="177" t="s">
        <v>6</v>
      </c>
      <c r="BI203" s="177" t="s">
        <v>7</v>
      </c>
      <c r="BJ203" s="182" t="s">
        <v>32</v>
      </c>
      <c r="BK203" s="182"/>
      <c r="BL203" s="181" t="s">
        <v>33</v>
      </c>
      <c r="BM203" s="1032" t="s">
        <v>3338</v>
      </c>
      <c r="BN203" s="172"/>
      <c r="BO203" s="172"/>
      <c r="BP203" s="172"/>
      <c r="BQ203" s="172"/>
      <c r="BR203" s="172"/>
      <c r="BS203" s="172"/>
      <c r="BT203" s="172"/>
      <c r="BU203" s="172"/>
      <c r="BV203" s="182"/>
      <c r="BW203" s="182"/>
      <c r="BX203" s="438"/>
      <c r="BY203" s="75"/>
      <c r="BZ203" s="309" t="s">
        <v>2042</v>
      </c>
      <c r="CA203" s="218" t="s">
        <v>1297</v>
      </c>
      <c r="CB203" s="219" t="s">
        <v>1298</v>
      </c>
      <c r="CC203" s="55" t="s">
        <v>2346</v>
      </c>
      <c r="CD203" s="201" t="s">
        <v>1299</v>
      </c>
    </row>
    <row r="204" spans="1:82" ht="57">
      <c r="A204" s="3" t="str">
        <f t="shared" si="115"/>
        <v/>
      </c>
      <c r="B204" s="5" t="s">
        <v>2948</v>
      </c>
      <c r="C204" s="3" t="str">
        <f t="shared" ref="C204:C267" si="117">CONCATENATE(AA204," ",AC204)</f>
        <v>Ⅱ.アフターフォロー (3)　アフターフォロー時の顧客対応態勢</v>
      </c>
      <c r="D204" s="3" t="str">
        <f t="shared" ref="D204:D267" si="118">AE204</f>
        <v>⑫アフターフォロー時の顧客対応態勢の整備</v>
      </c>
      <c r="E204" s="3" t="str">
        <f t="shared" si="88"/>
        <v>基本 63</v>
      </c>
      <c r="F204" s="3" t="str">
        <f t="shared" si="89"/>
        <v xml:space="preserve">63 
</v>
      </c>
      <c r="G204" s="11" t="str">
        <f t="shared" si="90"/>
        <v xml:space="preserve">失効（未収解除を含む）防止に向けた入金勧奨について、以下の事項を行っている　※全て「1.はい」であれば達成
＿ 
＿＿ </v>
      </c>
      <c r="H204" s="21" t="str">
        <f t="shared" ref="H204:H267" si="119">CONCATENATE("2023: ",AQ204,CHAR(10),"2024: ",AZ204)</f>
        <v>2023: 0
2024: －</v>
      </c>
      <c r="I204" s="21" t="str">
        <f t="shared" si="116"/>
        <v xml:space="preserve">2023: 0
2024: </v>
      </c>
      <c r="J204" s="21" t="str">
        <f t="shared" ref="J204:J267" si="120">CONCATENATE("2023: ",AS204,CHAR(10),CHAR(10),"2024: ",BC204)</f>
        <v xml:space="preserve">2023: 0
2024: </v>
      </c>
      <c r="K204" s="21" t="str">
        <f t="shared" si="94"/>
        <v>▼選択</v>
      </c>
      <c r="L204" s="21">
        <f t="shared" si="95"/>
        <v>0</v>
      </c>
      <c r="M204" s="464" t="str">
        <f t="shared" si="96"/>
        <v xml:space="preserve">
</v>
      </c>
      <c r="N204" s="3"/>
      <c r="O204" s="19" t="s">
        <v>2347</v>
      </c>
      <c r="P204" s="19" t="s">
        <v>2732</v>
      </c>
      <c r="Q204" s="19" t="s">
        <v>439</v>
      </c>
      <c r="R204" s="19"/>
      <c r="S204" s="19"/>
      <c r="T204" s="159"/>
      <c r="U204" s="160"/>
      <c r="V204" s="19"/>
      <c r="W204" s="161"/>
      <c r="X204" s="19"/>
      <c r="Y204" s="19"/>
      <c r="Z204" s="20"/>
      <c r="AA204" s="264" t="s">
        <v>438</v>
      </c>
      <c r="AB204" s="1109"/>
      <c r="AC204" s="264" t="s">
        <v>2000</v>
      </c>
      <c r="AD204" s="1110"/>
      <c r="AE204" s="264" t="s">
        <v>439</v>
      </c>
      <c r="AF204" s="1110"/>
      <c r="AG204" s="203" t="s">
        <v>36</v>
      </c>
      <c r="AH204" s="1096"/>
      <c r="AI204" s="189">
        <v>63</v>
      </c>
      <c r="AJ204" s="190" t="s">
        <v>26</v>
      </c>
      <c r="AK204" s="1046" t="s">
        <v>1300</v>
      </c>
      <c r="AL204" s="1047"/>
      <c r="AM204" s="1048"/>
      <c r="AN204" s="27">
        <f t="shared" si="106"/>
        <v>0</v>
      </c>
      <c r="AO204" s="27">
        <f t="shared" si="107"/>
        <v>0</v>
      </c>
      <c r="AP204" s="191">
        <f t="shared" si="108"/>
        <v>0</v>
      </c>
      <c r="AQ204" s="35">
        <f t="shared" si="109"/>
        <v>0</v>
      </c>
      <c r="AR204" s="43">
        <f t="shared" si="110"/>
        <v>0</v>
      </c>
      <c r="AS204" s="43">
        <f t="shared" si="111"/>
        <v>0</v>
      </c>
      <c r="AT204" s="35">
        <f t="shared" si="112"/>
        <v>0</v>
      </c>
      <c r="AU204" s="43">
        <f t="shared" si="113"/>
        <v>0</v>
      </c>
      <c r="AV204" s="262"/>
      <c r="AW204" s="263"/>
      <c r="AX204" s="263"/>
      <c r="AY204" s="263"/>
      <c r="AZ204" s="175" t="s">
        <v>661</v>
      </c>
      <c r="BA204" s="194" t="s">
        <v>29</v>
      </c>
      <c r="BB204" s="466"/>
      <c r="BC204" s="466"/>
      <c r="BD204" s="248" t="str">
        <f>BL204</f>
        <v>▼選択</v>
      </c>
      <c r="BE204" s="182" t="s">
        <v>33</v>
      </c>
      <c r="BF204" s="234" t="s">
        <v>16</v>
      </c>
      <c r="BG204" s="182" t="s">
        <v>31</v>
      </c>
      <c r="BH204" s="177" t="s">
        <v>6</v>
      </c>
      <c r="BI204" s="177" t="s">
        <v>7</v>
      </c>
      <c r="BJ204" s="182" t="s">
        <v>32</v>
      </c>
      <c r="BK204" s="182"/>
      <c r="BL204" s="198" t="s">
        <v>33</v>
      </c>
      <c r="BM204" s="1033"/>
      <c r="BN204" s="195"/>
      <c r="BO204" s="195"/>
      <c r="BP204" s="195"/>
      <c r="BQ204" s="195"/>
      <c r="BR204" s="195"/>
      <c r="BS204" s="195"/>
      <c r="BT204" s="195"/>
      <c r="BU204" s="195"/>
      <c r="BV204" s="182"/>
      <c r="BW204" s="182"/>
      <c r="BX204" s="438"/>
      <c r="BY204" s="75"/>
      <c r="BZ204" s="195"/>
      <c r="CA204" s="199"/>
      <c r="CB204" s="200"/>
      <c r="CC204" s="55" t="s">
        <v>2347</v>
      </c>
      <c r="CD204" s="201" t="s">
        <v>1301</v>
      </c>
    </row>
    <row r="205" spans="1:82" ht="57">
      <c r="A205" s="3" t="str">
        <f t="shared" si="115"/>
        <v/>
      </c>
      <c r="B205" s="5" t="s">
        <v>2949</v>
      </c>
      <c r="C205" s="3" t="str">
        <f t="shared" si="117"/>
        <v>Ⅱ.アフターフォロー (3)　アフターフォロー時の顧客対応態勢</v>
      </c>
      <c r="D205" s="3" t="str">
        <f t="shared" si="118"/>
        <v>⑫アフターフォロー時の顧客対応態勢の整備</v>
      </c>
      <c r="E205" s="3" t="str">
        <f t="shared" ref="E205:E268" si="121">CONCATENATE(AG205," ",AI205)</f>
        <v>基本 63</v>
      </c>
      <c r="F205" s="3" t="str">
        <f t="shared" ref="F205:F268" si="122">CONCATENATE(AI205," ",CHAR(10),AJ205)</f>
        <v>63 
63-1</v>
      </c>
      <c r="G205" s="11" t="str">
        <f t="shared" ref="G205:G268" si="123">CONCATENATE(AK205,CHAR(10),"＿ ",AL205,CHAR(10),"＿＿ ",AM205)</f>
        <v xml:space="preserve">
＿ 対応フロー（対象契約リストの担当者あて連携→お客さまあて連絡等）が明文化されている
＿＿ </v>
      </c>
      <c r="H205" s="21" t="str">
        <f t="shared" si="119"/>
        <v>2023: 0
2024: ▼選択</v>
      </c>
      <c r="I205" s="21" t="str">
        <f t="shared" si="116"/>
        <v xml:space="preserve">2023: 0
2024: </v>
      </c>
      <c r="J205" s="21" t="str">
        <f t="shared" si="120"/>
        <v xml:space="preserve">2023: 0
2024: </v>
      </c>
      <c r="K205" s="21" t="str">
        <f t="shared" ref="K205:K268" si="124">IF(BL205=0," ― ",BL205)</f>
        <v>▼選択</v>
      </c>
      <c r="L205" s="21" t="str">
        <f t="shared" ref="L205:L268" si="125">IF(BL205=0," ― ",BM205)</f>
        <v>以下について、詳細説明欄の記載及び証跡資料「○○資料」P○により確認できた
・失効（未収解除を含む）防止に向けた入金勧奨の対応フロー</v>
      </c>
      <c r="M205" s="464" t="str">
        <f t="shared" ref="M205:M268" si="126">CONCATENATE(BV205,CHAR(10),BW205)</f>
        <v xml:space="preserve">
</v>
      </c>
      <c r="N205" s="3"/>
      <c r="O205" s="19" t="s">
        <v>2348</v>
      </c>
      <c r="P205" s="19" t="s">
        <v>2732</v>
      </c>
      <c r="Q205" s="19" t="s">
        <v>439</v>
      </c>
      <c r="R205" s="19"/>
      <c r="S205" s="19"/>
      <c r="T205" s="159"/>
      <c r="U205" s="160"/>
      <c r="V205" s="19"/>
      <c r="W205" s="161"/>
      <c r="X205" s="19"/>
      <c r="Y205" s="19"/>
      <c r="Z205" s="20"/>
      <c r="AA205" s="264" t="s">
        <v>438</v>
      </c>
      <c r="AB205" s="1109"/>
      <c r="AC205" s="264" t="s">
        <v>2000</v>
      </c>
      <c r="AD205" s="1110"/>
      <c r="AE205" s="264" t="s">
        <v>439</v>
      </c>
      <c r="AF205" s="1110"/>
      <c r="AG205" s="203" t="s">
        <v>36</v>
      </c>
      <c r="AH205" s="1096"/>
      <c r="AI205" s="204">
        <v>63</v>
      </c>
      <c r="AJ205" s="323" t="s">
        <v>2648</v>
      </c>
      <c r="AK205" s="324"/>
      <c r="AL205" s="1044" t="s">
        <v>443</v>
      </c>
      <c r="AM205" s="1045"/>
      <c r="AN205" s="27">
        <f t="shared" si="106"/>
        <v>0</v>
      </c>
      <c r="AO205" s="27">
        <f t="shared" si="107"/>
        <v>0</v>
      </c>
      <c r="AP205" s="191">
        <f t="shared" si="108"/>
        <v>0</v>
      </c>
      <c r="AQ205" s="35">
        <f t="shared" si="109"/>
        <v>0</v>
      </c>
      <c r="AR205" s="43">
        <f t="shared" si="110"/>
        <v>0</v>
      </c>
      <c r="AS205" s="43">
        <f t="shared" si="111"/>
        <v>0</v>
      </c>
      <c r="AT205" s="35">
        <f t="shared" si="112"/>
        <v>0</v>
      </c>
      <c r="AU205" s="43">
        <f t="shared" si="113"/>
        <v>0</v>
      </c>
      <c r="AV205" s="317" t="s">
        <v>33</v>
      </c>
      <c r="AW205" s="234" t="s">
        <v>41</v>
      </c>
      <c r="AX205" s="234" t="s">
        <v>42</v>
      </c>
      <c r="AY205" s="234"/>
      <c r="AZ205" s="433" t="s">
        <v>33</v>
      </c>
      <c r="BA205" s="227" t="s">
        <v>343</v>
      </c>
      <c r="BB205" s="467"/>
      <c r="BC205" s="468"/>
      <c r="BD205" s="182"/>
      <c r="BE205" s="182" t="str">
        <f>IF(AND(AL205=AV205,AV205="○",AZ205="1.はい"),"○","▼選択")</f>
        <v>▼選択</v>
      </c>
      <c r="BF205" s="234" t="s">
        <v>16</v>
      </c>
      <c r="BG205" s="182" t="s">
        <v>31</v>
      </c>
      <c r="BH205" s="177" t="s">
        <v>6</v>
      </c>
      <c r="BI205" s="177" t="s">
        <v>7</v>
      </c>
      <c r="BJ205" s="182" t="s">
        <v>32</v>
      </c>
      <c r="BK205" s="182"/>
      <c r="BL205" s="181" t="s">
        <v>33</v>
      </c>
      <c r="BM205" s="1032" t="s">
        <v>3339</v>
      </c>
      <c r="BN205" s="172"/>
      <c r="BO205" s="172"/>
      <c r="BP205" s="172"/>
      <c r="BQ205" s="172"/>
      <c r="BR205" s="172"/>
      <c r="BS205" s="172"/>
      <c r="BT205" s="172"/>
      <c r="BU205" s="172"/>
      <c r="BV205" s="182"/>
      <c r="BW205" s="182"/>
      <c r="BX205" s="438"/>
      <c r="BY205" s="75"/>
      <c r="BZ205" s="309" t="s">
        <v>1305</v>
      </c>
      <c r="CA205" s="218" t="s">
        <v>1302</v>
      </c>
      <c r="CB205" s="219" t="s">
        <v>1303</v>
      </c>
      <c r="CC205" s="55" t="s">
        <v>2348</v>
      </c>
      <c r="CD205" s="201" t="s">
        <v>1304</v>
      </c>
    </row>
    <row r="206" spans="1:82" ht="63">
      <c r="A206" s="3" t="str">
        <f t="shared" si="115"/>
        <v/>
      </c>
      <c r="B206" s="5" t="s">
        <v>2950</v>
      </c>
      <c r="C206" s="3" t="str">
        <f t="shared" si="117"/>
        <v>Ⅱ.アフターフォロー (3)　アフターフォロー時の顧客対応態勢</v>
      </c>
      <c r="D206" s="3" t="str">
        <f t="shared" si="118"/>
        <v>⑫アフターフォロー時の顧客対応態勢の整備</v>
      </c>
      <c r="E206" s="3" t="str">
        <f t="shared" si="121"/>
        <v>基本 63</v>
      </c>
      <c r="F206" s="3" t="str">
        <f t="shared" si="122"/>
        <v>63 
63-2</v>
      </c>
      <c r="G206" s="11" t="str">
        <f t="shared" si="123"/>
        <v xml:space="preserve">
＿ 対応もれが発生しない態勢（チェックリストや自社役席者による確認等）を整備している
＿＿ </v>
      </c>
      <c r="H206" s="21" t="str">
        <f t="shared" si="119"/>
        <v>2023: 0
2024: ▼選択</v>
      </c>
      <c r="I206" s="21" t="str">
        <f t="shared" si="116"/>
        <v xml:space="preserve">2023: 0
2024: </v>
      </c>
      <c r="J206" s="21" t="str">
        <f t="shared" si="120"/>
        <v xml:space="preserve">2023: 0
2024: </v>
      </c>
      <c r="K206" s="21" t="str">
        <f t="shared" si="124"/>
        <v>▼選択</v>
      </c>
      <c r="L206" s="21" t="str">
        <f t="shared" si="125"/>
        <v>以下について、詳細説明欄の記載及び証跡資料「○○資料」P○により確認できた
・失効（未収解除を含む）防止に向けた入金勧奨について、担当者任せではなく、組織として対応もれが発生しない仕組みがあること</v>
      </c>
      <c r="M206" s="464" t="str">
        <f t="shared" si="126"/>
        <v xml:space="preserve">
</v>
      </c>
      <c r="N206" s="3"/>
      <c r="O206" s="19" t="s">
        <v>2349</v>
      </c>
      <c r="P206" s="19" t="s">
        <v>2732</v>
      </c>
      <c r="Q206" s="19" t="s">
        <v>439</v>
      </c>
      <c r="R206" s="19"/>
      <c r="S206" s="19"/>
      <c r="T206" s="159"/>
      <c r="U206" s="160"/>
      <c r="V206" s="19"/>
      <c r="W206" s="161"/>
      <c r="X206" s="19"/>
      <c r="Y206" s="19"/>
      <c r="Z206" s="20"/>
      <c r="AA206" s="264" t="s">
        <v>438</v>
      </c>
      <c r="AB206" s="1109"/>
      <c r="AC206" s="264" t="s">
        <v>2000</v>
      </c>
      <c r="AD206" s="1110"/>
      <c r="AE206" s="264" t="s">
        <v>439</v>
      </c>
      <c r="AF206" s="1110"/>
      <c r="AG206" s="203" t="s">
        <v>36</v>
      </c>
      <c r="AH206" s="1096"/>
      <c r="AI206" s="204">
        <v>63</v>
      </c>
      <c r="AJ206" s="323" t="s">
        <v>2649</v>
      </c>
      <c r="AK206" s="308"/>
      <c r="AL206" s="1044" t="s">
        <v>444</v>
      </c>
      <c r="AM206" s="1045"/>
      <c r="AN206" s="27">
        <f t="shared" si="106"/>
        <v>0</v>
      </c>
      <c r="AO206" s="27">
        <f t="shared" si="107"/>
        <v>0</v>
      </c>
      <c r="AP206" s="191">
        <f t="shared" si="108"/>
        <v>0</v>
      </c>
      <c r="AQ206" s="35">
        <f t="shared" si="109"/>
        <v>0</v>
      </c>
      <c r="AR206" s="43">
        <f t="shared" si="110"/>
        <v>0</v>
      </c>
      <c r="AS206" s="43">
        <f t="shared" si="111"/>
        <v>0</v>
      </c>
      <c r="AT206" s="35">
        <f t="shared" si="112"/>
        <v>0</v>
      </c>
      <c r="AU206" s="43">
        <f t="shared" si="113"/>
        <v>0</v>
      </c>
      <c r="AV206" s="317" t="s">
        <v>33</v>
      </c>
      <c r="AW206" s="234" t="s">
        <v>41</v>
      </c>
      <c r="AX206" s="234" t="s">
        <v>42</v>
      </c>
      <c r="AY206" s="234"/>
      <c r="AZ206" s="433" t="s">
        <v>33</v>
      </c>
      <c r="BA206" s="227" t="s">
        <v>445</v>
      </c>
      <c r="BB206" s="467"/>
      <c r="BC206" s="468"/>
      <c r="BD206" s="182"/>
      <c r="BE206" s="182" t="str">
        <f>IF(AND(AL206=AV206,AV206="○",AZ206="1.はい"),"○","▼選択")</f>
        <v>▼選択</v>
      </c>
      <c r="BF206" s="234" t="s">
        <v>16</v>
      </c>
      <c r="BG206" s="182" t="s">
        <v>31</v>
      </c>
      <c r="BH206" s="177" t="s">
        <v>6</v>
      </c>
      <c r="BI206" s="177" t="s">
        <v>7</v>
      </c>
      <c r="BJ206" s="182" t="s">
        <v>32</v>
      </c>
      <c r="BK206" s="182"/>
      <c r="BL206" s="181" t="s">
        <v>33</v>
      </c>
      <c r="BM206" s="1032" t="s">
        <v>3340</v>
      </c>
      <c r="BN206" s="172"/>
      <c r="BO206" s="172"/>
      <c r="BP206" s="172"/>
      <c r="BQ206" s="172"/>
      <c r="BR206" s="172"/>
      <c r="BS206" s="172"/>
      <c r="BT206" s="172"/>
      <c r="BU206" s="172"/>
      <c r="BV206" s="182"/>
      <c r="BW206" s="182"/>
      <c r="BX206" s="438"/>
      <c r="BY206" s="75"/>
      <c r="BZ206" s="309" t="s">
        <v>1309</v>
      </c>
      <c r="CA206" s="218" t="s">
        <v>1306</v>
      </c>
      <c r="CB206" s="219" t="s">
        <v>1307</v>
      </c>
      <c r="CC206" s="55" t="s">
        <v>2349</v>
      </c>
      <c r="CD206" s="201" t="s">
        <v>1308</v>
      </c>
    </row>
    <row r="207" spans="1:82" ht="57">
      <c r="A207" s="3" t="str">
        <f t="shared" si="115"/>
        <v/>
      </c>
      <c r="B207" s="5" t="s">
        <v>2951</v>
      </c>
      <c r="C207" s="3" t="str">
        <f t="shared" si="117"/>
        <v>Ⅱ.アフターフォロー (3)　アフターフォロー時の顧客対応態勢</v>
      </c>
      <c r="D207" s="3" t="str">
        <f t="shared" si="118"/>
        <v>⑫アフターフォロー時の顧客対応態勢の整備</v>
      </c>
      <c r="E207" s="3" t="str">
        <f t="shared" si="121"/>
        <v>基本 64</v>
      </c>
      <c r="F207" s="3" t="str">
        <f t="shared" si="122"/>
        <v xml:space="preserve">64 
</v>
      </c>
      <c r="G207" s="11" t="str">
        <f t="shared" si="123"/>
        <v xml:space="preserve">失効契約に対する復活勧奨について、以下の事項を行っている
※全て「1.はい」であれば達成
＿ 
＿＿ </v>
      </c>
      <c r="H207" s="21" t="str">
        <f t="shared" si="119"/>
        <v>2023: 0
2024: －</v>
      </c>
      <c r="I207" s="21" t="str">
        <f t="shared" si="116"/>
        <v xml:space="preserve">2023: 0
2024: </v>
      </c>
      <c r="J207" s="21" t="str">
        <f t="shared" si="120"/>
        <v xml:space="preserve">2023: 0
2024: </v>
      </c>
      <c r="K207" s="21" t="str">
        <f t="shared" si="124"/>
        <v>▼選択</v>
      </c>
      <c r="L207" s="21">
        <f t="shared" si="125"/>
        <v>0</v>
      </c>
      <c r="M207" s="464" t="str">
        <f t="shared" si="126"/>
        <v xml:space="preserve">
</v>
      </c>
      <c r="N207" s="3"/>
      <c r="O207" s="19" t="s">
        <v>2350</v>
      </c>
      <c r="P207" s="19" t="s">
        <v>2732</v>
      </c>
      <c r="Q207" s="19" t="s">
        <v>439</v>
      </c>
      <c r="R207" s="19"/>
      <c r="S207" s="19"/>
      <c r="T207" s="159"/>
      <c r="U207" s="160"/>
      <c r="V207" s="19"/>
      <c r="W207" s="161"/>
      <c r="X207" s="19"/>
      <c r="Y207" s="19"/>
      <c r="Z207" s="20"/>
      <c r="AA207" s="264" t="s">
        <v>438</v>
      </c>
      <c r="AB207" s="1109"/>
      <c r="AC207" s="264" t="s">
        <v>2000</v>
      </c>
      <c r="AD207" s="1110"/>
      <c r="AE207" s="264" t="s">
        <v>439</v>
      </c>
      <c r="AF207" s="1110"/>
      <c r="AG207" s="203" t="s">
        <v>36</v>
      </c>
      <c r="AH207" s="1096"/>
      <c r="AI207" s="189">
        <v>64</v>
      </c>
      <c r="AJ207" s="190" t="s">
        <v>26</v>
      </c>
      <c r="AK207" s="1046" t="s">
        <v>1310</v>
      </c>
      <c r="AL207" s="1047"/>
      <c r="AM207" s="1048"/>
      <c r="AN207" s="27">
        <f t="shared" si="106"/>
        <v>0</v>
      </c>
      <c r="AO207" s="27">
        <f t="shared" si="107"/>
        <v>0</v>
      </c>
      <c r="AP207" s="191">
        <f t="shared" si="108"/>
        <v>0</v>
      </c>
      <c r="AQ207" s="35">
        <f t="shared" si="109"/>
        <v>0</v>
      </c>
      <c r="AR207" s="43">
        <f t="shared" si="110"/>
        <v>0</v>
      </c>
      <c r="AS207" s="43">
        <f t="shared" si="111"/>
        <v>0</v>
      </c>
      <c r="AT207" s="35">
        <f t="shared" si="112"/>
        <v>0</v>
      </c>
      <c r="AU207" s="43">
        <f t="shared" si="113"/>
        <v>0</v>
      </c>
      <c r="AV207" s="262"/>
      <c r="AW207" s="263"/>
      <c r="AX207" s="263"/>
      <c r="AY207" s="263"/>
      <c r="AZ207" s="175" t="s">
        <v>661</v>
      </c>
      <c r="BA207" s="194" t="s">
        <v>29</v>
      </c>
      <c r="BB207" s="466"/>
      <c r="BC207" s="466"/>
      <c r="BD207" s="248" t="str">
        <f>BL207</f>
        <v>▼選択</v>
      </c>
      <c r="BE207" s="182" t="s">
        <v>33</v>
      </c>
      <c r="BF207" s="234" t="s">
        <v>16</v>
      </c>
      <c r="BG207" s="182" t="s">
        <v>31</v>
      </c>
      <c r="BH207" s="177" t="s">
        <v>6</v>
      </c>
      <c r="BI207" s="177" t="s">
        <v>7</v>
      </c>
      <c r="BJ207" s="182" t="s">
        <v>32</v>
      </c>
      <c r="BK207" s="182"/>
      <c r="BL207" s="198" t="s">
        <v>33</v>
      </c>
      <c r="BM207" s="1033"/>
      <c r="BN207" s="195"/>
      <c r="BO207" s="195"/>
      <c r="BP207" s="195"/>
      <c r="BQ207" s="195"/>
      <c r="BR207" s="195"/>
      <c r="BS207" s="195"/>
      <c r="BT207" s="195"/>
      <c r="BU207" s="195"/>
      <c r="BV207" s="182"/>
      <c r="BW207" s="182"/>
      <c r="BX207" s="438"/>
      <c r="BY207" s="75"/>
      <c r="BZ207" s="195"/>
      <c r="CA207" s="199"/>
      <c r="CB207" s="200"/>
      <c r="CC207" s="55" t="s">
        <v>2350</v>
      </c>
      <c r="CD207" s="201" t="s">
        <v>1311</v>
      </c>
    </row>
    <row r="208" spans="1:82" ht="57">
      <c r="A208" s="3" t="str">
        <f t="shared" si="115"/>
        <v/>
      </c>
      <c r="B208" s="5" t="s">
        <v>2952</v>
      </c>
      <c r="C208" s="3" t="str">
        <f t="shared" si="117"/>
        <v>Ⅱ.アフターフォロー (3)　アフターフォロー時の顧客対応態勢</v>
      </c>
      <c r="D208" s="3" t="str">
        <f t="shared" si="118"/>
        <v>⑫アフターフォロー時の顧客対応態勢の整備</v>
      </c>
      <c r="E208" s="3" t="str">
        <f t="shared" si="121"/>
        <v>基本 64</v>
      </c>
      <c r="F208" s="3" t="str">
        <f t="shared" si="122"/>
        <v>64 
64-1</v>
      </c>
      <c r="G208" s="11" t="str">
        <f t="shared" si="123"/>
        <v xml:space="preserve">
＿ 対応フロー（対象契約リストの担当者あて連携→お客さまあて連絡等）が明文化されている
＿＿ </v>
      </c>
      <c r="H208" s="21" t="str">
        <f t="shared" si="119"/>
        <v>2023: 0
2024: ▼選択</v>
      </c>
      <c r="I208" s="21" t="str">
        <f t="shared" si="116"/>
        <v xml:space="preserve">2023: 0
2024: </v>
      </c>
      <c r="J208" s="21" t="str">
        <f t="shared" si="120"/>
        <v xml:space="preserve">2023: 0
2024: </v>
      </c>
      <c r="K208" s="21" t="str">
        <f t="shared" si="124"/>
        <v>▼選択</v>
      </c>
      <c r="L208" s="21" t="str">
        <f t="shared" si="125"/>
        <v>以下について、詳細説明欄の記載及び証跡資料「○○資料」P○により確認できた
・失効契約に対する復活勧奨の対応フロー</v>
      </c>
      <c r="M208" s="464" t="str">
        <f t="shared" si="126"/>
        <v xml:space="preserve">
</v>
      </c>
      <c r="N208" s="3"/>
      <c r="O208" s="19" t="s">
        <v>2351</v>
      </c>
      <c r="P208" s="19" t="s">
        <v>2732</v>
      </c>
      <c r="Q208" s="19" t="s">
        <v>439</v>
      </c>
      <c r="R208" s="19"/>
      <c r="S208" s="19"/>
      <c r="T208" s="159"/>
      <c r="U208" s="160"/>
      <c r="V208" s="19"/>
      <c r="W208" s="161"/>
      <c r="X208" s="19"/>
      <c r="Y208" s="19"/>
      <c r="Z208" s="20"/>
      <c r="AA208" s="264" t="s">
        <v>438</v>
      </c>
      <c r="AB208" s="1109"/>
      <c r="AC208" s="264" t="s">
        <v>2000</v>
      </c>
      <c r="AD208" s="1110"/>
      <c r="AE208" s="264" t="s">
        <v>439</v>
      </c>
      <c r="AF208" s="1110"/>
      <c r="AG208" s="203" t="s">
        <v>36</v>
      </c>
      <c r="AH208" s="1096"/>
      <c r="AI208" s="204">
        <v>64</v>
      </c>
      <c r="AJ208" s="323" t="s">
        <v>2650</v>
      </c>
      <c r="AK208" s="324"/>
      <c r="AL208" s="1044" t="s">
        <v>443</v>
      </c>
      <c r="AM208" s="1045"/>
      <c r="AN208" s="27">
        <f t="shared" si="106"/>
        <v>0</v>
      </c>
      <c r="AO208" s="27">
        <f t="shared" si="107"/>
        <v>0</v>
      </c>
      <c r="AP208" s="191">
        <f t="shared" si="108"/>
        <v>0</v>
      </c>
      <c r="AQ208" s="35">
        <f t="shared" si="109"/>
        <v>0</v>
      </c>
      <c r="AR208" s="43">
        <f t="shared" si="110"/>
        <v>0</v>
      </c>
      <c r="AS208" s="43">
        <f t="shared" si="111"/>
        <v>0</v>
      </c>
      <c r="AT208" s="35">
        <f t="shared" si="112"/>
        <v>0</v>
      </c>
      <c r="AU208" s="43">
        <f t="shared" si="113"/>
        <v>0</v>
      </c>
      <c r="AV208" s="317" t="s">
        <v>33</v>
      </c>
      <c r="AW208" s="234" t="s">
        <v>41</v>
      </c>
      <c r="AX208" s="234" t="s">
        <v>42</v>
      </c>
      <c r="AY208" s="234"/>
      <c r="AZ208" s="433" t="s">
        <v>33</v>
      </c>
      <c r="BA208" s="227" t="s">
        <v>343</v>
      </c>
      <c r="BB208" s="467"/>
      <c r="BC208" s="468"/>
      <c r="BD208" s="182"/>
      <c r="BE208" s="182" t="str">
        <f>IF(AND(AL208=AV208,AV208="○",AZ208="1.はい"),"○","▼選択")</f>
        <v>▼選択</v>
      </c>
      <c r="BF208" s="234" t="s">
        <v>16</v>
      </c>
      <c r="BG208" s="182" t="s">
        <v>31</v>
      </c>
      <c r="BH208" s="177" t="s">
        <v>6</v>
      </c>
      <c r="BI208" s="177" t="s">
        <v>7</v>
      </c>
      <c r="BJ208" s="182" t="s">
        <v>32</v>
      </c>
      <c r="BK208" s="182"/>
      <c r="BL208" s="181" t="s">
        <v>33</v>
      </c>
      <c r="BM208" s="1032" t="s">
        <v>3341</v>
      </c>
      <c r="BN208" s="172"/>
      <c r="BO208" s="172"/>
      <c r="BP208" s="172"/>
      <c r="BQ208" s="172"/>
      <c r="BR208" s="172"/>
      <c r="BS208" s="172"/>
      <c r="BT208" s="172"/>
      <c r="BU208" s="172"/>
      <c r="BV208" s="182"/>
      <c r="BW208" s="182"/>
      <c r="BX208" s="438"/>
      <c r="BY208" s="75"/>
      <c r="BZ208" s="309" t="s">
        <v>2043</v>
      </c>
      <c r="CA208" s="218" t="s">
        <v>1312</v>
      </c>
      <c r="CB208" s="219" t="s">
        <v>1313</v>
      </c>
      <c r="CC208" s="55" t="s">
        <v>2351</v>
      </c>
      <c r="CD208" s="201" t="s">
        <v>1314</v>
      </c>
    </row>
    <row r="209" spans="1:82" ht="63">
      <c r="A209" s="3" t="str">
        <f t="shared" si="115"/>
        <v/>
      </c>
      <c r="B209" s="5" t="s">
        <v>2953</v>
      </c>
      <c r="C209" s="3" t="str">
        <f t="shared" si="117"/>
        <v>Ⅱ.アフターフォロー (3)　アフターフォロー時の顧客対応態勢</v>
      </c>
      <c r="D209" s="3" t="str">
        <f t="shared" si="118"/>
        <v>⑫アフターフォロー時の顧客対応態勢の整備</v>
      </c>
      <c r="E209" s="3" t="str">
        <f t="shared" si="121"/>
        <v>基本 64</v>
      </c>
      <c r="F209" s="3" t="str">
        <f t="shared" si="122"/>
        <v>64 
64-2</v>
      </c>
      <c r="G209" s="11" t="str">
        <f t="shared" si="123"/>
        <v xml:space="preserve">
＿ 対応もれが発生しない態勢（チェックリストや自社役席者による確認等）を整備している
＿＿ </v>
      </c>
      <c r="H209" s="21" t="str">
        <f t="shared" si="119"/>
        <v>2023: 0
2024: ▼選択</v>
      </c>
      <c r="I209" s="21" t="str">
        <f t="shared" si="116"/>
        <v xml:space="preserve">2023: 0
2024: </v>
      </c>
      <c r="J209" s="21" t="str">
        <f t="shared" si="120"/>
        <v xml:space="preserve">2023: 0
2024: </v>
      </c>
      <c r="K209" s="21" t="str">
        <f t="shared" si="124"/>
        <v>▼選択</v>
      </c>
      <c r="L209" s="21" t="str">
        <f t="shared" si="125"/>
        <v>以下について、詳細説明欄の記載及び証跡資料「○○資料」P○により確認できた
・失効契約に対する復活勧奨について、担当者任せではなく、組織として対応もれが発生しない仕組みがあること</v>
      </c>
      <c r="M209" s="464" t="str">
        <f t="shared" si="126"/>
        <v xml:space="preserve">
</v>
      </c>
      <c r="N209" s="3"/>
      <c r="O209" s="19" t="s">
        <v>2352</v>
      </c>
      <c r="P209" s="19" t="s">
        <v>2732</v>
      </c>
      <c r="Q209" s="19" t="s">
        <v>439</v>
      </c>
      <c r="R209" s="19"/>
      <c r="S209" s="19"/>
      <c r="T209" s="159"/>
      <c r="U209" s="160"/>
      <c r="V209" s="19"/>
      <c r="W209" s="161"/>
      <c r="X209" s="19"/>
      <c r="Y209" s="19"/>
      <c r="Z209" s="20"/>
      <c r="AA209" s="264" t="s">
        <v>438</v>
      </c>
      <c r="AB209" s="1109"/>
      <c r="AC209" s="264" t="s">
        <v>2000</v>
      </c>
      <c r="AD209" s="1110"/>
      <c r="AE209" s="264" t="s">
        <v>439</v>
      </c>
      <c r="AF209" s="1110"/>
      <c r="AG209" s="203" t="s">
        <v>36</v>
      </c>
      <c r="AH209" s="1096"/>
      <c r="AI209" s="204">
        <v>64</v>
      </c>
      <c r="AJ209" s="323" t="s">
        <v>2651</v>
      </c>
      <c r="AK209" s="308"/>
      <c r="AL209" s="1044" t="s">
        <v>444</v>
      </c>
      <c r="AM209" s="1045"/>
      <c r="AN209" s="27">
        <f t="shared" si="106"/>
        <v>0</v>
      </c>
      <c r="AO209" s="27">
        <f t="shared" si="107"/>
        <v>0</v>
      </c>
      <c r="AP209" s="191">
        <f t="shared" si="108"/>
        <v>0</v>
      </c>
      <c r="AQ209" s="35">
        <f t="shared" si="109"/>
        <v>0</v>
      </c>
      <c r="AR209" s="43">
        <f t="shared" si="110"/>
        <v>0</v>
      </c>
      <c r="AS209" s="43">
        <f t="shared" si="111"/>
        <v>0</v>
      </c>
      <c r="AT209" s="35">
        <f t="shared" si="112"/>
        <v>0</v>
      </c>
      <c r="AU209" s="43">
        <f t="shared" si="113"/>
        <v>0</v>
      </c>
      <c r="AV209" s="317" t="s">
        <v>33</v>
      </c>
      <c r="AW209" s="234" t="s">
        <v>41</v>
      </c>
      <c r="AX209" s="234" t="s">
        <v>42</v>
      </c>
      <c r="AY209" s="234"/>
      <c r="AZ209" s="433" t="s">
        <v>33</v>
      </c>
      <c r="BA209" s="227" t="s">
        <v>445</v>
      </c>
      <c r="BB209" s="467"/>
      <c r="BC209" s="468"/>
      <c r="BD209" s="182"/>
      <c r="BE209" s="182" t="str">
        <f>IF(AND(AL209=AV209,AV209="○",AZ209="1.はい"),"○","▼選択")</f>
        <v>▼選択</v>
      </c>
      <c r="BF209" s="234" t="s">
        <v>16</v>
      </c>
      <c r="BG209" s="182" t="s">
        <v>31</v>
      </c>
      <c r="BH209" s="177" t="s">
        <v>6</v>
      </c>
      <c r="BI209" s="177" t="s">
        <v>7</v>
      </c>
      <c r="BJ209" s="182" t="s">
        <v>32</v>
      </c>
      <c r="BK209" s="182"/>
      <c r="BL209" s="181" t="s">
        <v>33</v>
      </c>
      <c r="BM209" s="1032" t="s">
        <v>3342</v>
      </c>
      <c r="BN209" s="172"/>
      <c r="BO209" s="172"/>
      <c r="BP209" s="172"/>
      <c r="BQ209" s="172"/>
      <c r="BR209" s="172"/>
      <c r="BS209" s="172"/>
      <c r="BT209" s="172"/>
      <c r="BU209" s="172"/>
      <c r="BV209" s="182"/>
      <c r="BW209" s="182"/>
      <c r="BX209" s="438"/>
      <c r="BY209" s="75"/>
      <c r="BZ209" s="309" t="s">
        <v>2044</v>
      </c>
      <c r="CA209" s="218" t="s">
        <v>1315</v>
      </c>
      <c r="CB209" s="219" t="s">
        <v>1316</v>
      </c>
      <c r="CC209" s="55" t="s">
        <v>2352</v>
      </c>
      <c r="CD209" s="201" t="s">
        <v>1317</v>
      </c>
    </row>
    <row r="210" spans="1:82" ht="73.150000000000006" customHeight="1">
      <c r="A210" s="3" t="str">
        <f t="shared" si="115"/>
        <v/>
      </c>
      <c r="B210" s="5" t="s">
        <v>2954</v>
      </c>
      <c r="C210" s="3" t="str">
        <f t="shared" si="117"/>
        <v>Ⅱ.アフターフォロー (3)　アフターフォロー時の顧客対応態勢</v>
      </c>
      <c r="D210" s="3" t="str">
        <f t="shared" si="118"/>
        <v>⑫アフターフォロー時の顧客対応態勢の整備</v>
      </c>
      <c r="E210" s="3" t="str">
        <f t="shared" si="121"/>
        <v>基本 65</v>
      </c>
      <c r="F210" s="3" t="str">
        <f t="shared" si="122"/>
        <v xml:space="preserve">65 
</v>
      </c>
      <c r="G210" s="11" t="str">
        <f t="shared" si="123"/>
        <v xml:space="preserve">高齢者・障がい者等に対して保全活動を行う際には、お客さまの特性（行為能力や意思能力に配慮したわかりやすい説明の実施等）や商品特性（特定保険契約等）等を踏まえ実施する態勢を整備している
＿ 
＿＿ </v>
      </c>
      <c r="H210" s="21" t="str">
        <f t="shared" si="119"/>
        <v>2023: 0
2024: ▼選択</v>
      </c>
      <c r="I210" s="21" t="str">
        <f t="shared" si="116"/>
        <v xml:space="preserve">2023: 0
2024: </v>
      </c>
      <c r="J210" s="21" t="str">
        <f t="shared" si="120"/>
        <v xml:space="preserve">2023: 0
2024: </v>
      </c>
      <c r="K210" s="21" t="str">
        <f t="shared" si="124"/>
        <v>▼選択</v>
      </c>
      <c r="L210" s="21" t="str">
        <f t="shared" si="125"/>
        <v>以下について、詳細説明欄の記載及び証跡資料により確認できた
・保全活動を行う際の高齢者・障がい者等やお客さまの属性（行為能力や意思能力）にあわせた対応のルール化については、「○○資料」P○を確認
・ルール化した高齢者・障がい者等への対応が実践されていることは、「○○資料」を確認</v>
      </c>
      <c r="M210" s="464" t="str">
        <f t="shared" si="126"/>
        <v xml:space="preserve">
</v>
      </c>
      <c r="N210" s="3"/>
      <c r="O210" s="19" t="s">
        <v>2353</v>
      </c>
      <c r="P210" s="19" t="s">
        <v>2732</v>
      </c>
      <c r="Q210" s="19" t="s">
        <v>439</v>
      </c>
      <c r="R210" s="19"/>
      <c r="S210" s="19"/>
      <c r="T210" s="159"/>
      <c r="U210" s="160"/>
      <c r="V210" s="19"/>
      <c r="W210" s="161"/>
      <c r="X210" s="19"/>
      <c r="Y210" s="19"/>
      <c r="Z210" s="20"/>
      <c r="AA210" s="264" t="s">
        <v>438</v>
      </c>
      <c r="AB210" s="1109"/>
      <c r="AC210" s="264" t="s">
        <v>2000</v>
      </c>
      <c r="AD210" s="1110"/>
      <c r="AE210" s="264" t="s">
        <v>439</v>
      </c>
      <c r="AF210" s="1110"/>
      <c r="AG210" s="203" t="s">
        <v>36</v>
      </c>
      <c r="AH210" s="1096"/>
      <c r="AI210" s="254">
        <v>65</v>
      </c>
      <c r="AJ210" s="190" t="s">
        <v>26</v>
      </c>
      <c r="AK210" s="1046" t="s">
        <v>446</v>
      </c>
      <c r="AL210" s="1047"/>
      <c r="AM210" s="1048"/>
      <c r="AN210" s="27">
        <f t="shared" si="106"/>
        <v>0</v>
      </c>
      <c r="AO210" s="27">
        <f t="shared" si="107"/>
        <v>0</v>
      </c>
      <c r="AP210" s="191">
        <f t="shared" si="108"/>
        <v>0</v>
      </c>
      <c r="AQ210" s="35">
        <f t="shared" si="109"/>
        <v>0</v>
      </c>
      <c r="AR210" s="43">
        <f t="shared" si="110"/>
        <v>0</v>
      </c>
      <c r="AS210" s="43">
        <f t="shared" si="111"/>
        <v>0</v>
      </c>
      <c r="AT210" s="35">
        <f t="shared" si="112"/>
        <v>0</v>
      </c>
      <c r="AU210" s="43">
        <f t="shared" si="113"/>
        <v>0</v>
      </c>
      <c r="AV210" s="317" t="s">
        <v>33</v>
      </c>
      <c r="AW210" s="234" t="s">
        <v>41</v>
      </c>
      <c r="AX210" s="234" t="s">
        <v>42</v>
      </c>
      <c r="AY210" s="234"/>
      <c r="AZ210" s="433" t="s">
        <v>33</v>
      </c>
      <c r="BA210" s="227" t="s">
        <v>447</v>
      </c>
      <c r="BB210" s="467"/>
      <c r="BC210" s="468"/>
      <c r="BD210" s="248" t="str">
        <f t="shared" ref="BD210:BD217" si="127">BL210</f>
        <v>▼選択</v>
      </c>
      <c r="BE210" s="182" t="s">
        <v>33</v>
      </c>
      <c r="BF210" s="234" t="s">
        <v>16</v>
      </c>
      <c r="BG210" s="182" t="s">
        <v>31</v>
      </c>
      <c r="BH210" s="177" t="s">
        <v>6</v>
      </c>
      <c r="BI210" s="177" t="s">
        <v>7</v>
      </c>
      <c r="BJ210" s="182" t="s">
        <v>32</v>
      </c>
      <c r="BK210" s="182"/>
      <c r="BL210" s="181" t="s">
        <v>33</v>
      </c>
      <c r="BM210" s="1032" t="s">
        <v>3487</v>
      </c>
      <c r="BN210" s="172"/>
      <c r="BO210" s="172"/>
      <c r="BP210" s="172"/>
      <c r="BQ210" s="172"/>
      <c r="BR210" s="172"/>
      <c r="BS210" s="172"/>
      <c r="BT210" s="172"/>
      <c r="BU210" s="172"/>
      <c r="BV210" s="182"/>
      <c r="BW210" s="182"/>
      <c r="BX210" s="438"/>
      <c r="BY210" s="75"/>
      <c r="BZ210" s="309" t="s">
        <v>3552</v>
      </c>
      <c r="CA210" s="218" t="s">
        <v>1318</v>
      </c>
      <c r="CB210" s="219" t="s">
        <v>1319</v>
      </c>
      <c r="CC210" s="55" t="s">
        <v>2353</v>
      </c>
      <c r="CD210" s="201" t="s">
        <v>1320</v>
      </c>
    </row>
    <row r="211" spans="1:82" ht="69" customHeight="1">
      <c r="A211" s="3" t="str">
        <f t="shared" si="115"/>
        <v/>
      </c>
      <c r="B211" s="5" t="s">
        <v>2955</v>
      </c>
      <c r="C211" s="3" t="str">
        <f t="shared" si="117"/>
        <v>Ⅱ.アフターフォロー (3)　アフターフォロー時の顧客対応態勢</v>
      </c>
      <c r="D211" s="3" t="str">
        <f t="shared" si="118"/>
        <v>⑫アフターフォロー時の顧客対応態勢の整備</v>
      </c>
      <c r="E211" s="3" t="str">
        <f t="shared" si="121"/>
        <v>基本 66</v>
      </c>
      <c r="F211" s="3" t="str">
        <f t="shared" si="122"/>
        <v xml:space="preserve">66 
</v>
      </c>
      <c r="G211" s="11" t="str">
        <f t="shared" si="123"/>
        <v xml:space="preserve">保全対応および未収・失効対応に関し、実施すべき事項（No.62～65の内容）を募集人に徹底（年１回以上の研修実施等）している
＿ 
＿＿ </v>
      </c>
      <c r="H211" s="21" t="str">
        <f t="shared" si="119"/>
        <v>2023: 0
2024: ▼選択</v>
      </c>
      <c r="I211" s="21" t="str">
        <f t="shared" si="116"/>
        <v xml:space="preserve">2023: 0
2024: </v>
      </c>
      <c r="J211" s="21" t="str">
        <f t="shared" si="120"/>
        <v xml:space="preserve">2023: 0
2024: </v>
      </c>
      <c r="K211" s="21" t="str">
        <f t="shared" si="124"/>
        <v>▼選択</v>
      </c>
      <c r="L211" s="21" t="str">
        <f t="shared" si="12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211" s="464" t="str">
        <f t="shared" si="126"/>
        <v xml:space="preserve">
</v>
      </c>
      <c r="N211" s="3"/>
      <c r="O211" s="19" t="s">
        <v>2354</v>
      </c>
      <c r="P211" s="19" t="s">
        <v>2732</v>
      </c>
      <c r="Q211" s="19" t="s">
        <v>439</v>
      </c>
      <c r="R211" s="19"/>
      <c r="S211" s="19"/>
      <c r="T211" s="159"/>
      <c r="U211" s="160"/>
      <c r="V211" s="19"/>
      <c r="W211" s="161"/>
      <c r="X211" s="19"/>
      <c r="Y211" s="19"/>
      <c r="Z211" s="20"/>
      <c r="AA211" s="279" t="s">
        <v>438</v>
      </c>
      <c r="AB211" s="1071"/>
      <c r="AC211" s="279" t="s">
        <v>2000</v>
      </c>
      <c r="AD211" s="1111"/>
      <c r="AE211" s="279" t="s">
        <v>439</v>
      </c>
      <c r="AF211" s="1111"/>
      <c r="AG211" s="251" t="s">
        <v>36</v>
      </c>
      <c r="AH211" s="1079"/>
      <c r="AI211" s="254">
        <v>66</v>
      </c>
      <c r="AJ211" s="252" t="s">
        <v>26</v>
      </c>
      <c r="AK211" s="1077" t="s">
        <v>3514</v>
      </c>
      <c r="AL211" s="1047"/>
      <c r="AM211" s="1048"/>
      <c r="AN211" s="27">
        <f t="shared" si="106"/>
        <v>0</v>
      </c>
      <c r="AO211" s="27">
        <f t="shared" si="107"/>
        <v>0</v>
      </c>
      <c r="AP211" s="191">
        <f t="shared" si="108"/>
        <v>0</v>
      </c>
      <c r="AQ211" s="35">
        <f t="shared" si="109"/>
        <v>0</v>
      </c>
      <c r="AR211" s="43">
        <f t="shared" si="110"/>
        <v>0</v>
      </c>
      <c r="AS211" s="43">
        <f t="shared" si="111"/>
        <v>0</v>
      </c>
      <c r="AT211" s="35">
        <f t="shared" si="112"/>
        <v>0</v>
      </c>
      <c r="AU211" s="43">
        <f t="shared" si="113"/>
        <v>0</v>
      </c>
      <c r="AV211" s="317" t="s">
        <v>33</v>
      </c>
      <c r="AW211" s="234" t="s">
        <v>41</v>
      </c>
      <c r="AX211" s="234" t="s">
        <v>42</v>
      </c>
      <c r="AY211" s="234"/>
      <c r="AZ211" s="433" t="s">
        <v>33</v>
      </c>
      <c r="BA211" s="227" t="s">
        <v>336</v>
      </c>
      <c r="BB211" s="467"/>
      <c r="BC211" s="468"/>
      <c r="BD211" s="248" t="str">
        <f t="shared" si="127"/>
        <v>▼選択</v>
      </c>
      <c r="BE211" s="182" t="s">
        <v>33</v>
      </c>
      <c r="BF211" s="234" t="s">
        <v>16</v>
      </c>
      <c r="BG211" s="182" t="s">
        <v>31</v>
      </c>
      <c r="BH211" s="177" t="s">
        <v>6</v>
      </c>
      <c r="BI211" s="177" t="s">
        <v>7</v>
      </c>
      <c r="BJ211" s="182" t="s">
        <v>32</v>
      </c>
      <c r="BK211" s="182"/>
      <c r="BL211" s="181" t="s">
        <v>33</v>
      </c>
      <c r="BM211" s="1032" t="s">
        <v>3319</v>
      </c>
      <c r="BN211" s="172"/>
      <c r="BO211" s="172"/>
      <c r="BP211" s="172"/>
      <c r="BQ211" s="172"/>
      <c r="BR211" s="172"/>
      <c r="BS211" s="172"/>
      <c r="BT211" s="172"/>
      <c r="BU211" s="172"/>
      <c r="BV211" s="182"/>
      <c r="BW211" s="182"/>
      <c r="BX211" s="438"/>
      <c r="BY211" s="75"/>
      <c r="BZ211" s="309" t="s">
        <v>1225</v>
      </c>
      <c r="CA211" s="218" t="s">
        <v>1321</v>
      </c>
      <c r="CB211" s="219" t="s">
        <v>1322</v>
      </c>
      <c r="CC211" s="55" t="s">
        <v>2354</v>
      </c>
      <c r="CD211" s="201" t="s">
        <v>1323</v>
      </c>
    </row>
    <row r="212" spans="1:82" ht="63">
      <c r="A212" s="3" t="str">
        <f t="shared" si="115"/>
        <v/>
      </c>
      <c r="B212" s="5" t="s">
        <v>2956</v>
      </c>
      <c r="C212" s="3" t="str">
        <f t="shared" si="117"/>
        <v>Ⅱ.アフターフォロー (3)　アフターフォロー時の顧客対応態勢</v>
      </c>
      <c r="D212" s="3" t="str">
        <f t="shared" si="118"/>
        <v>⑫アフターフォロー時の顧客対応態勢の整備</v>
      </c>
      <c r="E212" s="3" t="str">
        <f t="shared" si="121"/>
        <v>応用 67</v>
      </c>
      <c r="F212" s="3" t="str">
        <f t="shared" si="122"/>
        <v xml:space="preserve">67 
</v>
      </c>
      <c r="G212" s="11" t="str">
        <f t="shared" si="123"/>
        <v xml:space="preserve">No.62-2の保全対応状況確認を行う主体が、営業部門からの独立性を確保した担当部門・担当者である
＿ 
＿＿ </v>
      </c>
      <c r="H212" s="21" t="str">
        <f t="shared" si="119"/>
        <v>2023: 0
2024: ▼選択</v>
      </c>
      <c r="I212" s="21" t="str">
        <f t="shared" si="116"/>
        <v xml:space="preserve">2023: 0
2024: </v>
      </c>
      <c r="J212" s="21" t="str">
        <f t="shared" si="120"/>
        <v xml:space="preserve">2023: 0
2024: </v>
      </c>
      <c r="K212" s="21" t="str">
        <f t="shared" si="124"/>
        <v>▼選択</v>
      </c>
      <c r="L212" s="21" t="str">
        <f t="shared" si="125"/>
        <v>以下について、詳細説明欄の記載及び証跡資料により確認できた
・保全対応状況について、営業部門から独立した担当部門・担当者による確認が行われていることは、「○○資料」を確認
・No.62－２の設問を達成している</v>
      </c>
      <c r="M212" s="464" t="str">
        <f t="shared" si="126"/>
        <v xml:space="preserve">
</v>
      </c>
      <c r="N212" s="3"/>
      <c r="O212" s="19" t="s">
        <v>2355</v>
      </c>
      <c r="P212" s="19" t="s">
        <v>2732</v>
      </c>
      <c r="Q212" s="19" t="s">
        <v>439</v>
      </c>
      <c r="R212" s="19"/>
      <c r="S212" s="19"/>
      <c r="T212" s="159"/>
      <c r="U212" s="160"/>
      <c r="V212" s="19"/>
      <c r="W212" s="161"/>
      <c r="X212" s="19"/>
      <c r="Y212" s="19"/>
      <c r="Z212" s="20"/>
      <c r="AA212" s="261" t="s">
        <v>1997</v>
      </c>
      <c r="AB212" s="1049" t="s">
        <v>435</v>
      </c>
      <c r="AC212" s="275" t="s">
        <v>2000</v>
      </c>
      <c r="AD212" s="1060" t="s">
        <v>436</v>
      </c>
      <c r="AE212" s="261" t="s">
        <v>1980</v>
      </c>
      <c r="AF212" s="1060" t="s">
        <v>437</v>
      </c>
      <c r="AG212" s="253" t="s">
        <v>140</v>
      </c>
      <c r="AH212" s="1064" t="s">
        <v>228</v>
      </c>
      <c r="AI212" s="254">
        <v>67</v>
      </c>
      <c r="AJ212" s="190" t="s">
        <v>26</v>
      </c>
      <c r="AK212" s="1089" t="s">
        <v>3515</v>
      </c>
      <c r="AL212" s="1094"/>
      <c r="AM212" s="1095"/>
      <c r="AN212" s="27">
        <f t="shared" si="106"/>
        <v>0</v>
      </c>
      <c r="AO212" s="27">
        <f t="shared" si="107"/>
        <v>0</v>
      </c>
      <c r="AP212" s="191">
        <f t="shared" si="108"/>
        <v>0</v>
      </c>
      <c r="AQ212" s="35">
        <f t="shared" si="109"/>
        <v>0</v>
      </c>
      <c r="AR212" s="43">
        <f t="shared" si="110"/>
        <v>0</v>
      </c>
      <c r="AS212" s="43">
        <f t="shared" si="111"/>
        <v>0</v>
      </c>
      <c r="AT212" s="35">
        <f t="shared" si="112"/>
        <v>0</v>
      </c>
      <c r="AU212" s="43">
        <f t="shared" si="113"/>
        <v>0</v>
      </c>
      <c r="AV212" s="317" t="s">
        <v>33</v>
      </c>
      <c r="AW212" s="234" t="s">
        <v>41</v>
      </c>
      <c r="AX212" s="234" t="s">
        <v>42</v>
      </c>
      <c r="AY212" s="234"/>
      <c r="AZ212" s="433" t="s">
        <v>33</v>
      </c>
      <c r="BA212" s="227" t="s">
        <v>337</v>
      </c>
      <c r="BB212" s="467"/>
      <c r="BC212" s="468"/>
      <c r="BD212" s="255" t="str">
        <f t="shared" si="127"/>
        <v>▼選択</v>
      </c>
      <c r="BE212" s="182" t="s">
        <v>33</v>
      </c>
      <c r="BF212" s="234" t="s">
        <v>16</v>
      </c>
      <c r="BG212" s="182" t="s">
        <v>31</v>
      </c>
      <c r="BH212" s="177" t="s">
        <v>6</v>
      </c>
      <c r="BI212" s="177" t="s">
        <v>7</v>
      </c>
      <c r="BJ212" s="182" t="s">
        <v>32</v>
      </c>
      <c r="BK212" s="182"/>
      <c r="BL212" s="181" t="s">
        <v>33</v>
      </c>
      <c r="BM212" s="1032" t="s">
        <v>3488</v>
      </c>
      <c r="BN212" s="172"/>
      <c r="BO212" s="172"/>
      <c r="BP212" s="172"/>
      <c r="BQ212" s="172"/>
      <c r="BR212" s="172"/>
      <c r="BS212" s="172"/>
      <c r="BT212" s="172"/>
      <c r="BU212" s="172"/>
      <c r="BV212" s="182"/>
      <c r="BW212" s="182"/>
      <c r="BX212" s="438"/>
      <c r="BY212" s="75"/>
      <c r="BZ212" s="309" t="s">
        <v>3488</v>
      </c>
      <c r="CA212" s="218" t="s">
        <v>1324</v>
      </c>
      <c r="CB212" s="219" t="s">
        <v>1325</v>
      </c>
      <c r="CC212" s="55" t="s">
        <v>2355</v>
      </c>
      <c r="CD212" s="201" t="s">
        <v>1326</v>
      </c>
    </row>
    <row r="213" spans="1:82" ht="94.5">
      <c r="A213" s="3" t="str">
        <f t="shared" si="115"/>
        <v/>
      </c>
      <c r="B213" s="5" t="s">
        <v>2957</v>
      </c>
      <c r="C213" s="3" t="str">
        <f t="shared" si="117"/>
        <v>Ⅱ.アフターフォロー (3)　アフターフォロー時の顧客対応態勢</v>
      </c>
      <c r="D213" s="3" t="str">
        <f t="shared" si="118"/>
        <v>⑫アフターフォロー時の顧客対応態勢の整備</v>
      </c>
      <c r="E213" s="3" t="str">
        <f t="shared" si="121"/>
        <v>応用 68</v>
      </c>
      <c r="F213" s="3" t="str">
        <f t="shared" si="122"/>
        <v xml:space="preserve">68 
</v>
      </c>
      <c r="G213" s="11" t="str">
        <f t="shared" si="123"/>
        <v xml:space="preserve">お客さまからの保全対応依頼（住所変更・給付金請求等）に接した際に、お客さまの他の契約やお客さま家族の情報についても同様の対応が必要かお客さまあてに確認する等、お客さま情報の能動的な管理を行っている
＿ 
＿＿ </v>
      </c>
      <c r="H213" s="21" t="str">
        <f t="shared" si="119"/>
        <v>2023: 0
2024: ▼選択</v>
      </c>
      <c r="I213" s="21" t="str">
        <f t="shared" si="116"/>
        <v xml:space="preserve">2023: 0
2024: </v>
      </c>
      <c r="J213" s="21" t="str">
        <f t="shared" si="120"/>
        <v xml:space="preserve">2023: 0
2024: </v>
      </c>
      <c r="K213" s="21" t="str">
        <f t="shared" si="124"/>
        <v>▼選択</v>
      </c>
      <c r="L213" s="21" t="str">
        <f t="shared" si="125"/>
        <v>以下について、詳細説明欄の記載及び証跡資料により確認できた
お客さまからの保全対応依頼に接した際に、お客さまの他の契約やお客さま家族の契約についても同様の対応が必要か確認することのルール化は、「○○資料」P○を確認
・ルール化したことが募集人に徹底されていることは、「○○資料」を確認</v>
      </c>
      <c r="M213" s="464" t="str">
        <f t="shared" si="126"/>
        <v xml:space="preserve">
</v>
      </c>
      <c r="N213" s="3"/>
      <c r="O213" s="19" t="s">
        <v>2356</v>
      </c>
      <c r="P213" s="19" t="s">
        <v>2732</v>
      </c>
      <c r="Q213" s="19" t="s">
        <v>439</v>
      </c>
      <c r="R213" s="19"/>
      <c r="S213" s="19"/>
      <c r="T213" s="159"/>
      <c r="U213" s="160"/>
      <c r="V213" s="19"/>
      <c r="W213" s="161"/>
      <c r="X213" s="19"/>
      <c r="Y213" s="19"/>
      <c r="Z213" s="20"/>
      <c r="AA213" s="202" t="s">
        <v>438</v>
      </c>
      <c r="AB213" s="1109"/>
      <c r="AC213" s="202" t="s">
        <v>2000</v>
      </c>
      <c r="AD213" s="1110"/>
      <c r="AE213" s="202" t="s">
        <v>439</v>
      </c>
      <c r="AF213" s="1110"/>
      <c r="AG213" s="256" t="s">
        <v>140</v>
      </c>
      <c r="AH213" s="1065"/>
      <c r="AI213" s="254">
        <v>68</v>
      </c>
      <c r="AJ213" s="190" t="s">
        <v>26</v>
      </c>
      <c r="AK213" s="1046" t="s">
        <v>448</v>
      </c>
      <c r="AL213" s="1047"/>
      <c r="AM213" s="1048"/>
      <c r="AN213" s="27">
        <f t="shared" si="106"/>
        <v>0</v>
      </c>
      <c r="AO213" s="27">
        <f t="shared" si="107"/>
        <v>0</v>
      </c>
      <c r="AP213" s="191">
        <f t="shared" si="108"/>
        <v>0</v>
      </c>
      <c r="AQ213" s="35">
        <f t="shared" si="109"/>
        <v>0</v>
      </c>
      <c r="AR213" s="43">
        <f t="shared" si="110"/>
        <v>0</v>
      </c>
      <c r="AS213" s="43">
        <f t="shared" si="111"/>
        <v>0</v>
      </c>
      <c r="AT213" s="35">
        <f t="shared" si="112"/>
        <v>0</v>
      </c>
      <c r="AU213" s="43">
        <f t="shared" si="113"/>
        <v>0</v>
      </c>
      <c r="AV213" s="317" t="s">
        <v>33</v>
      </c>
      <c r="AW213" s="234" t="s">
        <v>41</v>
      </c>
      <c r="AX213" s="234" t="s">
        <v>42</v>
      </c>
      <c r="AY213" s="234"/>
      <c r="AZ213" s="433" t="s">
        <v>33</v>
      </c>
      <c r="BA213" s="227" t="s">
        <v>337</v>
      </c>
      <c r="BB213" s="467"/>
      <c r="BC213" s="468"/>
      <c r="BD213" s="255" t="str">
        <f t="shared" si="127"/>
        <v>▼選択</v>
      </c>
      <c r="BE213" s="182" t="s">
        <v>33</v>
      </c>
      <c r="BF213" s="234" t="s">
        <v>16</v>
      </c>
      <c r="BG213" s="182" t="s">
        <v>31</v>
      </c>
      <c r="BH213" s="177" t="s">
        <v>6</v>
      </c>
      <c r="BI213" s="177" t="s">
        <v>7</v>
      </c>
      <c r="BJ213" s="182" t="s">
        <v>32</v>
      </c>
      <c r="BK213" s="182"/>
      <c r="BL213" s="181" t="s">
        <v>33</v>
      </c>
      <c r="BM213" s="1032" t="s">
        <v>3343</v>
      </c>
      <c r="BN213" s="172"/>
      <c r="BO213" s="172"/>
      <c r="BP213" s="172"/>
      <c r="BQ213" s="172"/>
      <c r="BR213" s="172"/>
      <c r="BS213" s="172"/>
      <c r="BT213" s="172"/>
      <c r="BU213" s="172"/>
      <c r="BV213" s="182"/>
      <c r="BW213" s="182"/>
      <c r="BX213" s="438"/>
      <c r="BY213" s="75"/>
      <c r="BZ213" s="309" t="s">
        <v>1330</v>
      </c>
      <c r="CA213" s="218" t="s">
        <v>1327</v>
      </c>
      <c r="CB213" s="219" t="s">
        <v>1328</v>
      </c>
      <c r="CC213" s="55" t="s">
        <v>2356</v>
      </c>
      <c r="CD213" s="201" t="s">
        <v>1329</v>
      </c>
    </row>
    <row r="214" spans="1:82" ht="63">
      <c r="A214" s="3" t="str">
        <f t="shared" si="115"/>
        <v/>
      </c>
      <c r="B214" s="5" t="s">
        <v>2958</v>
      </c>
      <c r="C214" s="3" t="str">
        <f t="shared" si="117"/>
        <v>Ⅱ.アフターフォロー (3)　アフターフォロー時の顧客対応態勢</v>
      </c>
      <c r="D214" s="3" t="str">
        <f t="shared" si="118"/>
        <v>⑫アフターフォロー時の顧客対応態勢の整備</v>
      </c>
      <c r="E214" s="3" t="str">
        <f t="shared" si="121"/>
        <v>応用 69</v>
      </c>
      <c r="F214" s="3" t="str">
        <f t="shared" si="122"/>
        <v xml:space="preserve">69 
</v>
      </c>
      <c r="G214" s="11" t="str">
        <f t="shared" si="123"/>
        <v xml:space="preserve">保全対応について、必要に応じてモニタリング方法等の改善を図り、効率的かつ実効性のあるモニタリングをしている
＿ 
＿＿ </v>
      </c>
      <c r="H214" s="21" t="str">
        <f t="shared" si="119"/>
        <v>2023: 0
2024: ▼選択</v>
      </c>
      <c r="I214" s="21" t="str">
        <f t="shared" si="116"/>
        <v xml:space="preserve">2023: 0
2024: </v>
      </c>
      <c r="J214" s="21" t="str">
        <f t="shared" si="120"/>
        <v xml:space="preserve">2023: 0
2024: </v>
      </c>
      <c r="K214" s="21" t="str">
        <f t="shared" si="124"/>
        <v>▼選択</v>
      </c>
      <c r="L214" s="21" t="str">
        <f t="shared" si="125"/>
        <v>以下について、詳細説明欄の記載及び証跡資料により確認できた
・経営層が出席する会議等で保全対応状況を共有し、必要に応じてモニタリング方法を改善していることは、「○○資料」を確認
・No.67の設問を達成している</v>
      </c>
      <c r="M214" s="464" t="str">
        <f t="shared" si="126"/>
        <v xml:space="preserve">
</v>
      </c>
      <c r="N214" s="3"/>
      <c r="O214" s="19" t="s">
        <v>2357</v>
      </c>
      <c r="P214" s="19" t="s">
        <v>2732</v>
      </c>
      <c r="Q214" s="19" t="s">
        <v>439</v>
      </c>
      <c r="R214" s="19"/>
      <c r="S214" s="19"/>
      <c r="T214" s="159"/>
      <c r="U214" s="160"/>
      <c r="V214" s="19"/>
      <c r="W214" s="161"/>
      <c r="X214" s="19"/>
      <c r="Y214" s="19"/>
      <c r="Z214" s="20"/>
      <c r="AA214" s="202" t="s">
        <v>438</v>
      </c>
      <c r="AB214" s="1109"/>
      <c r="AC214" s="202" t="s">
        <v>2000</v>
      </c>
      <c r="AD214" s="1110"/>
      <c r="AE214" s="202" t="s">
        <v>439</v>
      </c>
      <c r="AF214" s="1110"/>
      <c r="AG214" s="256" t="s">
        <v>140</v>
      </c>
      <c r="AH214" s="1065"/>
      <c r="AI214" s="254">
        <v>69</v>
      </c>
      <c r="AJ214" s="190" t="s">
        <v>26</v>
      </c>
      <c r="AK214" s="1046" t="s">
        <v>449</v>
      </c>
      <c r="AL214" s="1047"/>
      <c r="AM214" s="1048"/>
      <c r="AN214" s="27">
        <f t="shared" si="106"/>
        <v>0</v>
      </c>
      <c r="AO214" s="27">
        <f t="shared" si="107"/>
        <v>0</v>
      </c>
      <c r="AP214" s="191">
        <f t="shared" si="108"/>
        <v>0</v>
      </c>
      <c r="AQ214" s="35">
        <f t="shared" si="109"/>
        <v>0</v>
      </c>
      <c r="AR214" s="43">
        <f t="shared" si="110"/>
        <v>0</v>
      </c>
      <c r="AS214" s="43">
        <f t="shared" si="111"/>
        <v>0</v>
      </c>
      <c r="AT214" s="35">
        <f t="shared" si="112"/>
        <v>0</v>
      </c>
      <c r="AU214" s="43">
        <f t="shared" si="113"/>
        <v>0</v>
      </c>
      <c r="AV214" s="317" t="s">
        <v>33</v>
      </c>
      <c r="AW214" s="234" t="s">
        <v>41</v>
      </c>
      <c r="AX214" s="234" t="s">
        <v>42</v>
      </c>
      <c r="AY214" s="234"/>
      <c r="AZ214" s="433" t="s">
        <v>33</v>
      </c>
      <c r="BA214" s="227" t="s">
        <v>337</v>
      </c>
      <c r="BB214" s="467"/>
      <c r="BC214" s="468"/>
      <c r="BD214" s="255" t="str">
        <f t="shared" si="127"/>
        <v>▼選択</v>
      </c>
      <c r="BE214" s="182" t="s">
        <v>33</v>
      </c>
      <c r="BF214" s="234" t="s">
        <v>16</v>
      </c>
      <c r="BG214" s="182" t="s">
        <v>31</v>
      </c>
      <c r="BH214" s="177" t="s">
        <v>6</v>
      </c>
      <c r="BI214" s="177" t="s">
        <v>7</v>
      </c>
      <c r="BJ214" s="182" t="s">
        <v>32</v>
      </c>
      <c r="BK214" s="182"/>
      <c r="BL214" s="181" t="s">
        <v>33</v>
      </c>
      <c r="BM214" s="1032" t="s">
        <v>3489</v>
      </c>
      <c r="BN214" s="172"/>
      <c r="BO214" s="172"/>
      <c r="BP214" s="172"/>
      <c r="BQ214" s="172"/>
      <c r="BR214" s="172"/>
      <c r="BS214" s="172"/>
      <c r="BT214" s="172"/>
      <c r="BU214" s="172"/>
      <c r="BV214" s="182"/>
      <c r="BW214" s="182"/>
      <c r="BX214" s="438"/>
      <c r="BY214" s="75"/>
      <c r="BZ214" s="309" t="s">
        <v>3489</v>
      </c>
      <c r="CA214" s="218" t="s">
        <v>1331</v>
      </c>
      <c r="CB214" s="219" t="s">
        <v>1332</v>
      </c>
      <c r="CC214" s="55" t="s">
        <v>2357</v>
      </c>
      <c r="CD214" s="201" t="s">
        <v>1333</v>
      </c>
    </row>
    <row r="215" spans="1:82" ht="78.75">
      <c r="A215" s="3" t="str">
        <f t="shared" si="115"/>
        <v/>
      </c>
      <c r="B215" s="5" t="s">
        <v>2959</v>
      </c>
      <c r="C215" s="3" t="str">
        <f t="shared" si="117"/>
        <v>Ⅱ.アフターフォロー (3)　アフターフォロー時の顧客対応態勢</v>
      </c>
      <c r="D215" s="3" t="str">
        <f t="shared" si="118"/>
        <v>⑫アフターフォロー時の顧客対応態勢の整備</v>
      </c>
      <c r="E215" s="3" t="str">
        <f t="shared" si="121"/>
        <v>応用 70</v>
      </c>
      <c r="F215" s="3" t="str">
        <f t="shared" si="122"/>
        <v xml:space="preserve">70 
</v>
      </c>
      <c r="G215" s="11" t="str">
        <f t="shared" si="123"/>
        <v xml:space="preserve">失効（未収解除を含む）防止に向けた取組み（失効契約の原因分析および必要に応じた取扱者あて指導、失効発生時の対応態勢の見直し等）を行っている
＿ 
＿＿ </v>
      </c>
      <c r="H215" s="21" t="str">
        <f t="shared" si="119"/>
        <v>2023: 0
2024: ▼選択</v>
      </c>
      <c r="I215" s="21" t="str">
        <f t="shared" si="116"/>
        <v xml:space="preserve">2023: 0
2024: </v>
      </c>
      <c r="J215" s="21" t="str">
        <f t="shared" si="120"/>
        <v xml:space="preserve">2023: 0
2024: </v>
      </c>
      <c r="K215" s="21" t="str">
        <f t="shared" si="124"/>
        <v>▼選択</v>
      </c>
      <c r="L215" s="21" t="str">
        <f t="shared" si="125"/>
        <v>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・No.63-2の設問を達成している</v>
      </c>
      <c r="M215" s="464" t="str">
        <f t="shared" si="126"/>
        <v xml:space="preserve">
</v>
      </c>
      <c r="N215" s="3"/>
      <c r="O215" s="19" t="s">
        <v>2358</v>
      </c>
      <c r="P215" s="19" t="s">
        <v>2732</v>
      </c>
      <c r="Q215" s="19" t="s">
        <v>439</v>
      </c>
      <c r="R215" s="19"/>
      <c r="S215" s="19"/>
      <c r="T215" s="159"/>
      <c r="U215" s="160"/>
      <c r="V215" s="19"/>
      <c r="W215" s="161"/>
      <c r="X215" s="19"/>
      <c r="Y215" s="19"/>
      <c r="Z215" s="20"/>
      <c r="AA215" s="202" t="s">
        <v>438</v>
      </c>
      <c r="AB215" s="1109"/>
      <c r="AC215" s="202" t="s">
        <v>2000</v>
      </c>
      <c r="AD215" s="1110"/>
      <c r="AE215" s="202" t="s">
        <v>439</v>
      </c>
      <c r="AF215" s="1110"/>
      <c r="AG215" s="256" t="s">
        <v>140</v>
      </c>
      <c r="AH215" s="1065"/>
      <c r="AI215" s="254">
        <v>70</v>
      </c>
      <c r="AJ215" s="190" t="s">
        <v>26</v>
      </c>
      <c r="AK215" s="1046" t="s">
        <v>450</v>
      </c>
      <c r="AL215" s="1047"/>
      <c r="AM215" s="1048"/>
      <c r="AN215" s="27">
        <f t="shared" si="106"/>
        <v>0</v>
      </c>
      <c r="AO215" s="27">
        <f t="shared" si="107"/>
        <v>0</v>
      </c>
      <c r="AP215" s="191">
        <f t="shared" si="108"/>
        <v>0</v>
      </c>
      <c r="AQ215" s="35">
        <f t="shared" si="109"/>
        <v>0</v>
      </c>
      <c r="AR215" s="43">
        <f t="shared" si="110"/>
        <v>0</v>
      </c>
      <c r="AS215" s="43">
        <f t="shared" si="111"/>
        <v>0</v>
      </c>
      <c r="AT215" s="35">
        <f t="shared" si="112"/>
        <v>0</v>
      </c>
      <c r="AU215" s="43">
        <f t="shared" si="113"/>
        <v>0</v>
      </c>
      <c r="AV215" s="317" t="s">
        <v>33</v>
      </c>
      <c r="AW215" s="234" t="s">
        <v>41</v>
      </c>
      <c r="AX215" s="234" t="s">
        <v>42</v>
      </c>
      <c r="AY215" s="234"/>
      <c r="AZ215" s="433" t="s">
        <v>33</v>
      </c>
      <c r="BA215" s="227" t="s">
        <v>337</v>
      </c>
      <c r="BB215" s="467"/>
      <c r="BC215" s="468"/>
      <c r="BD215" s="255" t="str">
        <f t="shared" si="127"/>
        <v>▼選択</v>
      </c>
      <c r="BE215" s="182" t="s">
        <v>33</v>
      </c>
      <c r="BF215" s="234" t="s">
        <v>16</v>
      </c>
      <c r="BG215" s="182" t="s">
        <v>31</v>
      </c>
      <c r="BH215" s="177" t="s">
        <v>6</v>
      </c>
      <c r="BI215" s="177" t="s">
        <v>7</v>
      </c>
      <c r="BJ215" s="182" t="s">
        <v>32</v>
      </c>
      <c r="BK215" s="182"/>
      <c r="BL215" s="181" t="s">
        <v>33</v>
      </c>
      <c r="BM215" s="1032" t="s">
        <v>3490</v>
      </c>
      <c r="BN215" s="172"/>
      <c r="BO215" s="172"/>
      <c r="BP215" s="172"/>
      <c r="BQ215" s="172"/>
      <c r="BR215" s="172"/>
      <c r="BS215" s="172"/>
      <c r="BT215" s="172"/>
      <c r="BU215" s="172"/>
      <c r="BV215" s="182"/>
      <c r="BW215" s="182"/>
      <c r="BX215" s="438"/>
      <c r="BY215" s="75"/>
      <c r="BZ215" s="309" t="s">
        <v>3553</v>
      </c>
      <c r="CA215" s="218" t="s">
        <v>1334</v>
      </c>
      <c r="CB215" s="219" t="s">
        <v>1335</v>
      </c>
      <c r="CC215" s="55" t="s">
        <v>2358</v>
      </c>
      <c r="CD215" s="201" t="s">
        <v>1336</v>
      </c>
    </row>
    <row r="216" spans="1:82" ht="70.150000000000006" customHeight="1">
      <c r="A216" s="3" t="str">
        <f t="shared" si="115"/>
        <v/>
      </c>
      <c r="B216" s="5" t="s">
        <v>2960</v>
      </c>
      <c r="C216" s="3" t="str">
        <f t="shared" si="117"/>
        <v>Ⅱ.アフターフォロー (3)　アフターフォロー時の顧客対応態勢</v>
      </c>
      <c r="D216" s="3" t="str">
        <f t="shared" si="118"/>
        <v>⑫アフターフォロー時の顧客対応態勢の整備</v>
      </c>
      <c r="E216" s="3" t="str">
        <f t="shared" si="121"/>
        <v>応用 71</v>
      </c>
      <c r="F216" s="3" t="str">
        <f t="shared" si="122"/>
        <v xml:space="preserve">71 
</v>
      </c>
      <c r="G216" s="11" t="str">
        <f t="shared" si="123"/>
        <v xml:space="preserve">失効（未収解除を含む）・未収防止のための取組みについてモニタリングを行っており、効果を検証し必要に応じて改善策を講じている
※短期（契約始期日から半年以内）での失効・未収の発生契約を除く
＿ 
＿＿ </v>
      </c>
      <c r="H216" s="21" t="str">
        <f t="shared" si="119"/>
        <v>2023: 0
2024: ▼選択</v>
      </c>
      <c r="I216" s="21" t="str">
        <f t="shared" si="116"/>
        <v xml:space="preserve">2023: 0
2024: </v>
      </c>
      <c r="J216" s="21" t="str">
        <f t="shared" si="120"/>
        <v xml:space="preserve">2023: 0
2024: </v>
      </c>
      <c r="K216" s="21" t="str">
        <f t="shared" si="124"/>
        <v>▼選択</v>
      </c>
      <c r="L216" s="21" t="str">
        <f t="shared" si="125"/>
        <v>以下について、詳細説明欄の記載及び証跡資料により確認できた
・失効（未収解除を含む）・未収防止のための取組みについて、効果的に取組みが行われているかモニタリングをしていることは、「○○資料」を確認
・モニタリングの結果を踏まえた取組みの振返りを行っていることは、「○○資料」を確認
・振返りの結果、取組み内容に改善が必要であると判断した場合は改善策を講じていることは、「○○資料」を確認
・No.63-2およびNo.64-2の設問を達成している</v>
      </c>
      <c r="M216" s="464" t="str">
        <f t="shared" si="126"/>
        <v xml:space="preserve">
</v>
      </c>
      <c r="N216" s="3"/>
      <c r="O216" s="19" t="s">
        <v>2359</v>
      </c>
      <c r="P216" s="19" t="s">
        <v>2732</v>
      </c>
      <c r="Q216" s="19" t="s">
        <v>439</v>
      </c>
      <c r="R216" s="19"/>
      <c r="S216" s="19"/>
      <c r="T216" s="159"/>
      <c r="U216" s="160"/>
      <c r="V216" s="19"/>
      <c r="W216" s="161"/>
      <c r="X216" s="19"/>
      <c r="Y216" s="19"/>
      <c r="Z216" s="20"/>
      <c r="AA216" s="202" t="s">
        <v>438</v>
      </c>
      <c r="AB216" s="1109"/>
      <c r="AC216" s="202" t="s">
        <v>2000</v>
      </c>
      <c r="AD216" s="1110"/>
      <c r="AE216" s="202" t="s">
        <v>439</v>
      </c>
      <c r="AF216" s="1110"/>
      <c r="AG216" s="256" t="s">
        <v>140</v>
      </c>
      <c r="AH216" s="1065"/>
      <c r="AI216" s="254">
        <v>71</v>
      </c>
      <c r="AJ216" s="190" t="s">
        <v>26</v>
      </c>
      <c r="AK216" s="1046" t="s">
        <v>1337</v>
      </c>
      <c r="AL216" s="1047"/>
      <c r="AM216" s="1048"/>
      <c r="AN216" s="27">
        <f t="shared" si="106"/>
        <v>0</v>
      </c>
      <c r="AO216" s="27">
        <f t="shared" si="107"/>
        <v>0</v>
      </c>
      <c r="AP216" s="191">
        <f t="shared" si="108"/>
        <v>0</v>
      </c>
      <c r="AQ216" s="35">
        <f t="shared" si="109"/>
        <v>0</v>
      </c>
      <c r="AR216" s="43">
        <f t="shared" si="110"/>
        <v>0</v>
      </c>
      <c r="AS216" s="43">
        <f t="shared" si="111"/>
        <v>0</v>
      </c>
      <c r="AT216" s="35">
        <f t="shared" si="112"/>
        <v>0</v>
      </c>
      <c r="AU216" s="43">
        <f t="shared" si="113"/>
        <v>0</v>
      </c>
      <c r="AV216" s="317" t="s">
        <v>33</v>
      </c>
      <c r="AW216" s="234" t="s">
        <v>41</v>
      </c>
      <c r="AX216" s="234" t="s">
        <v>42</v>
      </c>
      <c r="AY216" s="234"/>
      <c r="AZ216" s="433" t="s">
        <v>33</v>
      </c>
      <c r="BA216" s="227" t="s">
        <v>337</v>
      </c>
      <c r="BB216" s="467"/>
      <c r="BC216" s="468"/>
      <c r="BD216" s="255" t="str">
        <f t="shared" si="127"/>
        <v>▼選択</v>
      </c>
      <c r="BE216" s="182" t="s">
        <v>33</v>
      </c>
      <c r="BF216" s="234" t="s">
        <v>16</v>
      </c>
      <c r="BG216" s="182" t="s">
        <v>31</v>
      </c>
      <c r="BH216" s="177" t="s">
        <v>6</v>
      </c>
      <c r="BI216" s="177" t="s">
        <v>7</v>
      </c>
      <c r="BJ216" s="182" t="s">
        <v>32</v>
      </c>
      <c r="BK216" s="182"/>
      <c r="BL216" s="181" t="s">
        <v>33</v>
      </c>
      <c r="BM216" s="1032" t="s">
        <v>3491</v>
      </c>
      <c r="BN216" s="172"/>
      <c r="BO216" s="172"/>
      <c r="BP216" s="172"/>
      <c r="BQ216" s="172"/>
      <c r="BR216" s="172"/>
      <c r="BS216" s="172"/>
      <c r="BT216" s="172"/>
      <c r="BU216" s="172"/>
      <c r="BV216" s="182"/>
      <c r="BW216" s="182"/>
      <c r="BX216" s="438"/>
      <c r="BY216" s="75"/>
      <c r="BZ216" s="309" t="s">
        <v>3491</v>
      </c>
      <c r="CA216" s="218" t="s">
        <v>1338</v>
      </c>
      <c r="CB216" s="219" t="s">
        <v>1339</v>
      </c>
      <c r="CC216" s="55" t="s">
        <v>2359</v>
      </c>
      <c r="CD216" s="201" t="s">
        <v>1340</v>
      </c>
    </row>
    <row r="217" spans="1:82" ht="71.25">
      <c r="A217" s="3" t="str">
        <f t="shared" si="115"/>
        <v/>
      </c>
      <c r="B217" s="5" t="s">
        <v>2961</v>
      </c>
      <c r="C217" s="3" t="str">
        <f t="shared" si="117"/>
        <v>Ⅱ.アフターフォロー (3)　アフターフォロー時の顧客対応態勢</v>
      </c>
      <c r="D217" s="3" t="str">
        <f t="shared" si="118"/>
        <v>⑫アフターフォロー時の顧客対応態勢の整備</v>
      </c>
      <c r="E217" s="3" t="str">
        <f t="shared" si="121"/>
        <v>応用 72</v>
      </c>
      <c r="F217" s="3" t="str">
        <f t="shared" si="122"/>
        <v xml:space="preserve">72 
</v>
      </c>
      <c r="G217" s="11" t="str">
        <f t="shared" si="123"/>
        <v xml:space="preserve">代理店自らお客さまに対し能動的なアフターフォローを行っている
※お客さまあて最新の商品・公的制度等の情報発信、定期的な加入契約状況のご案内等
＿ 
＿＿ </v>
      </c>
      <c r="H217" s="21" t="str">
        <f t="shared" si="119"/>
        <v>2023: 0
2024: ▼選択</v>
      </c>
      <c r="I217" s="21" t="str">
        <f t="shared" si="116"/>
        <v xml:space="preserve">2023: 0
2024: </v>
      </c>
      <c r="J217" s="21" t="str">
        <f t="shared" si="120"/>
        <v xml:space="preserve">2023: 0
2024: </v>
      </c>
      <c r="K217" s="21" t="str">
        <f t="shared" si="124"/>
        <v>▼選択</v>
      </c>
      <c r="L217" s="21" t="str">
        <f t="shared" si="125"/>
        <v>以下について、詳細説明欄の記載及び証跡資料「○○資料」P○により確認できた
・代理店としてお客さまに対し、能動的にアフターフォローを行っていること</v>
      </c>
      <c r="M217" s="464" t="str">
        <f t="shared" si="126"/>
        <v xml:space="preserve">
</v>
      </c>
      <c r="N217" s="3"/>
      <c r="O217" s="19" t="s">
        <v>2360</v>
      </c>
      <c r="P217" s="19" t="s">
        <v>2732</v>
      </c>
      <c r="Q217" s="19" t="s">
        <v>439</v>
      </c>
      <c r="R217" s="19"/>
      <c r="S217" s="19"/>
      <c r="T217" s="159"/>
      <c r="U217" s="160"/>
      <c r="V217" s="19"/>
      <c r="W217" s="161"/>
      <c r="X217" s="19"/>
      <c r="Y217" s="19"/>
      <c r="Z217" s="20"/>
      <c r="AA217" s="202" t="s">
        <v>438</v>
      </c>
      <c r="AB217" s="1109"/>
      <c r="AC217" s="202" t="s">
        <v>2000</v>
      </c>
      <c r="AD217" s="1110"/>
      <c r="AE217" s="202" t="s">
        <v>439</v>
      </c>
      <c r="AF217" s="1110"/>
      <c r="AG217" s="256" t="s">
        <v>140</v>
      </c>
      <c r="AH217" s="1065"/>
      <c r="AI217" s="254">
        <v>72</v>
      </c>
      <c r="AJ217" s="190" t="s">
        <v>26</v>
      </c>
      <c r="AK217" s="1046" t="s">
        <v>1341</v>
      </c>
      <c r="AL217" s="1047"/>
      <c r="AM217" s="1048"/>
      <c r="AN217" s="27">
        <f t="shared" si="106"/>
        <v>0</v>
      </c>
      <c r="AO217" s="27">
        <f t="shared" si="107"/>
        <v>0</v>
      </c>
      <c r="AP217" s="191">
        <f t="shared" si="108"/>
        <v>0</v>
      </c>
      <c r="AQ217" s="35">
        <f t="shared" si="109"/>
        <v>0</v>
      </c>
      <c r="AR217" s="43">
        <f t="shared" si="110"/>
        <v>0</v>
      </c>
      <c r="AS217" s="43">
        <f t="shared" si="111"/>
        <v>0</v>
      </c>
      <c r="AT217" s="35">
        <f t="shared" si="112"/>
        <v>0</v>
      </c>
      <c r="AU217" s="43">
        <f t="shared" si="113"/>
        <v>0</v>
      </c>
      <c r="AV217" s="317" t="s">
        <v>33</v>
      </c>
      <c r="AW217" s="234" t="s">
        <v>41</v>
      </c>
      <c r="AX217" s="234" t="s">
        <v>42</v>
      </c>
      <c r="AY217" s="234"/>
      <c r="AZ217" s="433" t="s">
        <v>33</v>
      </c>
      <c r="BA217" s="227" t="s">
        <v>337</v>
      </c>
      <c r="BB217" s="467"/>
      <c r="BC217" s="468"/>
      <c r="BD217" s="255" t="str">
        <f t="shared" si="127"/>
        <v>▼選択</v>
      </c>
      <c r="BE217" s="182" t="s">
        <v>33</v>
      </c>
      <c r="BF217" s="234" t="s">
        <v>16</v>
      </c>
      <c r="BG217" s="182" t="s">
        <v>31</v>
      </c>
      <c r="BH217" s="177" t="s">
        <v>6</v>
      </c>
      <c r="BI217" s="177" t="s">
        <v>7</v>
      </c>
      <c r="BJ217" s="182" t="s">
        <v>32</v>
      </c>
      <c r="BK217" s="182"/>
      <c r="BL217" s="181" t="s">
        <v>33</v>
      </c>
      <c r="BM217" s="1032" t="s">
        <v>3344</v>
      </c>
      <c r="BN217" s="172"/>
      <c r="BO217" s="172"/>
      <c r="BP217" s="172"/>
      <c r="BQ217" s="172"/>
      <c r="BR217" s="172"/>
      <c r="BS217" s="172"/>
      <c r="BT217" s="172"/>
      <c r="BU217" s="172"/>
      <c r="BV217" s="182"/>
      <c r="BW217" s="182"/>
      <c r="BX217" s="438"/>
      <c r="BY217" s="75"/>
      <c r="BZ217" s="309" t="s">
        <v>2045</v>
      </c>
      <c r="CA217" s="218" t="s">
        <v>1342</v>
      </c>
      <c r="CB217" s="219" t="s">
        <v>1343</v>
      </c>
      <c r="CC217" s="55" t="s">
        <v>2360</v>
      </c>
      <c r="CD217" s="201" t="s">
        <v>1344</v>
      </c>
    </row>
    <row r="218" spans="1:82" ht="85.5">
      <c r="A218" s="3" t="str">
        <f t="shared" si="115"/>
        <v/>
      </c>
      <c r="B218" s="5" t="s">
        <v>2962</v>
      </c>
      <c r="C218" s="3" t="str">
        <f t="shared" si="117"/>
        <v>Ⅱ.アフターフォロー (3)　アフターフォロー時の顧客対応態勢</v>
      </c>
      <c r="D218" s="3" t="str">
        <f t="shared" si="118"/>
        <v>⑫アフターフォロー時の顧客対応態勢の整備</v>
      </c>
      <c r="E218" s="3" t="str">
        <f t="shared" si="121"/>
        <v>応用 ⑫EX</v>
      </c>
      <c r="F218" s="3" t="str">
        <f t="shared" si="122"/>
        <v xml:space="preserve">⑫EX 
</v>
      </c>
      <c r="G218" s="11" t="str">
        <f t="shared" si="12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18" s="21" t="str">
        <f t="shared" si="119"/>
        <v>2023: 0
2024: ▼選択</v>
      </c>
      <c r="I218" s="21" t="str">
        <f t="shared" si="116"/>
        <v xml:space="preserve">2023: 0
2024: </v>
      </c>
      <c r="J218" s="21" t="str">
        <f t="shared" si="120"/>
        <v xml:space="preserve">2023: 0
2024: </v>
      </c>
      <c r="K218" s="21" t="str">
        <f t="shared" si="124"/>
        <v>▼選択</v>
      </c>
      <c r="L218" s="21" t="str">
        <f t="shared" si="125"/>
        <v>⑫アフターフォロー時の顧客対応態勢の整備 に関する貴社取組み［お客さまへアピールしたい取組み／募集人等従業者に好評な取組み］として認識しました。（［ ］内は判定時に不要文言を削除する）</v>
      </c>
      <c r="M218" s="464" t="str">
        <f t="shared" si="126"/>
        <v xml:space="preserve">
</v>
      </c>
      <c r="N218" s="3"/>
      <c r="O218" s="19" t="s">
        <v>2361</v>
      </c>
      <c r="P218" s="19" t="s">
        <v>2732</v>
      </c>
      <c r="Q218" s="19" t="s">
        <v>439</v>
      </c>
      <c r="R218" s="19"/>
      <c r="S218" s="19"/>
      <c r="T218" s="159"/>
      <c r="U218" s="160"/>
      <c r="V218" s="19"/>
      <c r="W218" s="161"/>
      <c r="X218" s="19"/>
      <c r="Y218" s="19"/>
      <c r="Z218" s="20"/>
      <c r="AA218" s="250" t="s">
        <v>438</v>
      </c>
      <c r="AB218" s="1071"/>
      <c r="AC218" s="250" t="s">
        <v>2000</v>
      </c>
      <c r="AD218" s="1111"/>
      <c r="AE218" s="250" t="s">
        <v>439</v>
      </c>
      <c r="AF218" s="1111"/>
      <c r="AG218" s="257" t="s">
        <v>140</v>
      </c>
      <c r="AH218" s="1066"/>
      <c r="AI218" s="258" t="s">
        <v>451</v>
      </c>
      <c r="AJ218" s="252"/>
      <c r="AK218" s="1069" t="s">
        <v>2017</v>
      </c>
      <c r="AL218" s="1042"/>
      <c r="AM218" s="1070"/>
      <c r="AN218" s="30">
        <f t="shared" si="106"/>
        <v>0</v>
      </c>
      <c r="AO218" s="30">
        <f t="shared" si="107"/>
        <v>0</v>
      </c>
      <c r="AP218" s="259">
        <f t="shared" si="108"/>
        <v>0</v>
      </c>
      <c r="AQ218" s="35">
        <f t="shared" si="109"/>
        <v>0</v>
      </c>
      <c r="AR218" s="43">
        <f t="shared" si="110"/>
        <v>0</v>
      </c>
      <c r="AS218" s="43">
        <f t="shared" si="111"/>
        <v>0</v>
      </c>
      <c r="AT218" s="35">
        <f t="shared" si="112"/>
        <v>0</v>
      </c>
      <c r="AU218" s="43">
        <f t="shared" si="113"/>
        <v>0</v>
      </c>
      <c r="AV218" s="246" t="s">
        <v>33</v>
      </c>
      <c r="AW218" s="247" t="s">
        <v>41</v>
      </c>
      <c r="AX218" s="452" t="s">
        <v>877</v>
      </c>
      <c r="AY218" s="247"/>
      <c r="AZ218" s="433" t="s">
        <v>33</v>
      </c>
      <c r="BA218" s="260" t="s">
        <v>147</v>
      </c>
      <c r="BB218" s="467"/>
      <c r="BC218" s="468"/>
      <c r="BD218" s="182"/>
      <c r="BE218" s="182" t="str">
        <f>IF(AND(AL218=AV218,AV218="○",AZ218="1.はい"),"○","▼選択")</f>
        <v>▼選択</v>
      </c>
      <c r="BF218" s="234" t="s">
        <v>16</v>
      </c>
      <c r="BG218" s="182" t="s">
        <v>31</v>
      </c>
      <c r="BH218" s="177" t="s">
        <v>6</v>
      </c>
      <c r="BI218" s="177" t="s">
        <v>7</v>
      </c>
      <c r="BJ218" s="182" t="s">
        <v>32</v>
      </c>
      <c r="BK218" s="182"/>
      <c r="BL218" s="181" t="s">
        <v>33</v>
      </c>
      <c r="BM218" s="1032" t="s">
        <v>3345</v>
      </c>
      <c r="BN218" s="172"/>
      <c r="BO218" s="172"/>
      <c r="BP218" s="172"/>
      <c r="BQ218" s="172"/>
      <c r="BR218" s="172"/>
      <c r="BS218" s="172"/>
      <c r="BT218" s="172"/>
      <c r="BU218" s="172"/>
      <c r="BV218" s="182"/>
      <c r="BW218" s="182"/>
      <c r="BX218" s="438"/>
      <c r="BY218" s="75"/>
      <c r="BZ218" s="309" t="s">
        <v>2046</v>
      </c>
      <c r="CA218" s="183" t="s">
        <v>1345</v>
      </c>
      <c r="CB218" s="219" t="s">
        <v>1346</v>
      </c>
      <c r="CC218" s="55" t="s">
        <v>2361</v>
      </c>
      <c r="CD218" s="201" t="s">
        <v>1347</v>
      </c>
    </row>
    <row r="219" spans="1:82" ht="47.25">
      <c r="A219" s="3" t="str">
        <f t="shared" si="115"/>
        <v/>
      </c>
      <c r="B219" s="5" t="s">
        <v>2963</v>
      </c>
      <c r="C219" s="3" t="str">
        <f t="shared" si="117"/>
        <v>Ⅱ.アフターフォロー (4)　お客さまの声・苦情管理態勢</v>
      </c>
      <c r="D219" s="3" t="str">
        <f t="shared" si="118"/>
        <v>⑬お褒めの言葉も含めたお客さまの声・苦情管理態勢の整備（募集時／募集時以外含む）</v>
      </c>
      <c r="E219" s="3" t="str">
        <f t="shared" si="121"/>
        <v>基本 73</v>
      </c>
      <c r="F219" s="3" t="str">
        <f t="shared" si="122"/>
        <v xml:space="preserve">73 
</v>
      </c>
      <c r="G219" s="11" t="str">
        <f t="shared" si="123"/>
        <v xml:space="preserve">苦情の定義（お客さまからの不満足の表明等）が明文化されている
＿ 
＿＿ </v>
      </c>
      <c r="H219" s="21" t="str">
        <f t="shared" si="119"/>
        <v>2023: 0
2024: ▼選択</v>
      </c>
      <c r="I219" s="21" t="str">
        <f t="shared" si="116"/>
        <v xml:space="preserve">2023: 0
2024: </v>
      </c>
      <c r="J219" s="21" t="str">
        <f t="shared" si="120"/>
        <v xml:space="preserve">2023: 0
2024: </v>
      </c>
      <c r="K219" s="21" t="str">
        <f t="shared" si="124"/>
        <v>▼選択</v>
      </c>
      <c r="L219" s="21" t="str">
        <f t="shared" si="125"/>
        <v>以下について、詳細説明欄の記載及び証跡資料「○○資料」P○により確認できた
・苦情の定義</v>
      </c>
      <c r="M219" s="464" t="str">
        <f t="shared" si="126"/>
        <v xml:space="preserve">
</v>
      </c>
      <c r="N219" s="3"/>
      <c r="O219" s="19" t="s">
        <v>2362</v>
      </c>
      <c r="P219" s="19" t="s">
        <v>2733</v>
      </c>
      <c r="Q219" s="19" t="s">
        <v>455</v>
      </c>
      <c r="R219" s="19"/>
      <c r="S219" s="19"/>
      <c r="T219" s="159"/>
      <c r="U219" s="160"/>
      <c r="V219" s="19"/>
      <c r="W219" s="161"/>
      <c r="X219" s="19"/>
      <c r="Y219" s="19"/>
      <c r="Z219" s="20"/>
      <c r="AA219" s="261" t="s">
        <v>1997</v>
      </c>
      <c r="AB219" s="1049" t="s">
        <v>435</v>
      </c>
      <c r="AC219" s="275" t="s">
        <v>2001</v>
      </c>
      <c r="AD219" s="1060" t="s">
        <v>452</v>
      </c>
      <c r="AE219" s="261" t="s">
        <v>1981</v>
      </c>
      <c r="AF219" s="1063" t="s">
        <v>453</v>
      </c>
      <c r="AG219" s="188" t="s">
        <v>36</v>
      </c>
      <c r="AH219" s="1078" t="s">
        <v>25</v>
      </c>
      <c r="AI219" s="254">
        <v>73</v>
      </c>
      <c r="AJ219" s="190" t="s">
        <v>26</v>
      </c>
      <c r="AK219" s="1089" t="s">
        <v>454</v>
      </c>
      <c r="AL219" s="1094"/>
      <c r="AM219" s="1095"/>
      <c r="AN219" s="27">
        <f t="shared" si="106"/>
        <v>0</v>
      </c>
      <c r="AO219" s="27">
        <f t="shared" si="107"/>
        <v>0</v>
      </c>
      <c r="AP219" s="191">
        <f t="shared" si="108"/>
        <v>0</v>
      </c>
      <c r="AQ219" s="35">
        <f t="shared" si="109"/>
        <v>0</v>
      </c>
      <c r="AR219" s="43">
        <f t="shared" si="110"/>
        <v>0</v>
      </c>
      <c r="AS219" s="43">
        <f t="shared" si="111"/>
        <v>0</v>
      </c>
      <c r="AT219" s="35">
        <f t="shared" si="112"/>
        <v>0</v>
      </c>
      <c r="AU219" s="43">
        <f t="shared" si="113"/>
        <v>0</v>
      </c>
      <c r="AV219" s="246" t="s">
        <v>33</v>
      </c>
      <c r="AW219" s="247" t="s">
        <v>41</v>
      </c>
      <c r="AX219" s="247" t="s">
        <v>42</v>
      </c>
      <c r="AY219" s="247"/>
      <c r="AZ219" s="433" t="s">
        <v>33</v>
      </c>
      <c r="BA219" s="227" t="s">
        <v>343</v>
      </c>
      <c r="BB219" s="467"/>
      <c r="BC219" s="468"/>
      <c r="BD219" s="248" t="str">
        <f t="shared" ref="BD219:BD231" si="128">BL219</f>
        <v>▼選択</v>
      </c>
      <c r="BE219" s="229" t="s">
        <v>33</v>
      </c>
      <c r="BF219" s="230" t="s">
        <v>16</v>
      </c>
      <c r="BG219" s="229" t="s">
        <v>31</v>
      </c>
      <c r="BH219" s="177" t="s">
        <v>6</v>
      </c>
      <c r="BI219" s="177" t="s">
        <v>7</v>
      </c>
      <c r="BJ219" s="229" t="s">
        <v>32</v>
      </c>
      <c r="BK219" s="229"/>
      <c r="BL219" s="181" t="s">
        <v>33</v>
      </c>
      <c r="BM219" s="1032" t="s">
        <v>3346</v>
      </c>
      <c r="BN219" s="172"/>
      <c r="BO219" s="172"/>
      <c r="BP219" s="172"/>
      <c r="BQ219" s="172"/>
      <c r="BR219" s="172"/>
      <c r="BS219" s="172"/>
      <c r="BT219" s="172"/>
      <c r="BU219" s="172"/>
      <c r="BV219" s="182"/>
      <c r="BW219" s="182"/>
      <c r="BX219" s="438"/>
      <c r="BY219" s="75"/>
      <c r="BZ219" s="309" t="s">
        <v>2047</v>
      </c>
      <c r="CA219" s="218" t="s">
        <v>1348</v>
      </c>
      <c r="CB219" s="219" t="s">
        <v>1349</v>
      </c>
      <c r="CC219" s="55" t="s">
        <v>2362</v>
      </c>
      <c r="CD219" s="201" t="s">
        <v>1350</v>
      </c>
    </row>
    <row r="220" spans="1:82" ht="57">
      <c r="A220" s="3" t="str">
        <f t="shared" si="115"/>
        <v/>
      </c>
      <c r="B220" s="5" t="s">
        <v>2964</v>
      </c>
      <c r="C220" s="3" t="str">
        <f t="shared" si="117"/>
        <v>Ⅱ.アフターフォロー (4)　お客さまの声・苦情管理態勢</v>
      </c>
      <c r="D220" s="3" t="str">
        <f t="shared" si="118"/>
        <v>⑬お褒めの言葉も含めたお客さまの声・苦情管理態勢の整備（募集時／募集時以外含む）</v>
      </c>
      <c r="E220" s="3" t="str">
        <f t="shared" si="121"/>
        <v>基本 74</v>
      </c>
      <c r="F220" s="3" t="str">
        <f t="shared" si="122"/>
        <v xml:space="preserve">74 
</v>
      </c>
      <c r="G220" s="11" t="str">
        <f t="shared" si="123"/>
        <v xml:space="preserve">苦情の受付・お客さま対応・報告ルート（現地から本部、本部から保険会社）の一連の流れが明文化されている
＿ 
＿＿ </v>
      </c>
      <c r="H220" s="21" t="str">
        <f t="shared" si="119"/>
        <v>2023: 0
2024: ▼選択</v>
      </c>
      <c r="I220" s="21" t="str">
        <f t="shared" si="116"/>
        <v xml:space="preserve">2023: 0
2024: </v>
      </c>
      <c r="J220" s="21" t="str">
        <f t="shared" si="120"/>
        <v xml:space="preserve">2023: 0
2024: </v>
      </c>
      <c r="K220" s="21" t="str">
        <f t="shared" si="124"/>
        <v>▼選択</v>
      </c>
      <c r="L220" s="21" t="str">
        <f t="shared" si="125"/>
        <v>以下について、詳細説明欄の記載及び証跡資料「○○資料」P○により確認できた
・苦情に接した際の一連の流れ</v>
      </c>
      <c r="M220" s="464" t="str">
        <f t="shared" si="126"/>
        <v xml:space="preserve">
</v>
      </c>
      <c r="N220" s="3"/>
      <c r="O220" s="19" t="s">
        <v>2363</v>
      </c>
      <c r="P220" s="19" t="s">
        <v>2733</v>
      </c>
      <c r="Q220" s="19" t="s">
        <v>455</v>
      </c>
      <c r="R220" s="19"/>
      <c r="S220" s="19"/>
      <c r="T220" s="159"/>
      <c r="U220" s="160"/>
      <c r="V220" s="19"/>
      <c r="W220" s="161"/>
      <c r="X220" s="19"/>
      <c r="Y220" s="19"/>
      <c r="Z220" s="20"/>
      <c r="AA220" s="202" t="s">
        <v>438</v>
      </c>
      <c r="AB220" s="1058"/>
      <c r="AC220" s="264" t="s">
        <v>2001</v>
      </c>
      <c r="AD220" s="1061"/>
      <c r="AE220" s="264" t="s">
        <v>455</v>
      </c>
      <c r="AF220" s="1061"/>
      <c r="AG220" s="203" t="s">
        <v>36</v>
      </c>
      <c r="AH220" s="1096"/>
      <c r="AI220" s="254">
        <v>74</v>
      </c>
      <c r="AJ220" s="190" t="s">
        <v>26</v>
      </c>
      <c r="AK220" s="1046" t="s">
        <v>456</v>
      </c>
      <c r="AL220" s="1047"/>
      <c r="AM220" s="1048"/>
      <c r="AN220" s="27">
        <f t="shared" si="106"/>
        <v>0</v>
      </c>
      <c r="AO220" s="27">
        <f t="shared" si="107"/>
        <v>0</v>
      </c>
      <c r="AP220" s="191">
        <f t="shared" si="108"/>
        <v>0</v>
      </c>
      <c r="AQ220" s="35">
        <f t="shared" si="109"/>
        <v>0</v>
      </c>
      <c r="AR220" s="43">
        <f t="shared" si="110"/>
        <v>0</v>
      </c>
      <c r="AS220" s="43">
        <f t="shared" si="111"/>
        <v>0</v>
      </c>
      <c r="AT220" s="35">
        <f t="shared" si="112"/>
        <v>0</v>
      </c>
      <c r="AU220" s="43">
        <f t="shared" si="113"/>
        <v>0</v>
      </c>
      <c r="AV220" s="246" t="s">
        <v>33</v>
      </c>
      <c r="AW220" s="247" t="s">
        <v>41</v>
      </c>
      <c r="AX220" s="247" t="s">
        <v>42</v>
      </c>
      <c r="AY220" s="247"/>
      <c r="AZ220" s="433" t="s">
        <v>33</v>
      </c>
      <c r="BA220" s="227" t="s">
        <v>343</v>
      </c>
      <c r="BB220" s="467"/>
      <c r="BC220" s="468"/>
      <c r="BD220" s="248" t="str">
        <f t="shared" si="128"/>
        <v>▼選択</v>
      </c>
      <c r="BE220" s="229" t="s">
        <v>33</v>
      </c>
      <c r="BF220" s="230" t="s">
        <v>16</v>
      </c>
      <c r="BG220" s="229" t="s">
        <v>31</v>
      </c>
      <c r="BH220" s="177" t="s">
        <v>6</v>
      </c>
      <c r="BI220" s="177" t="s">
        <v>7</v>
      </c>
      <c r="BJ220" s="229" t="s">
        <v>32</v>
      </c>
      <c r="BK220" s="229"/>
      <c r="BL220" s="181" t="s">
        <v>33</v>
      </c>
      <c r="BM220" s="1032" t="s">
        <v>3347</v>
      </c>
      <c r="BN220" s="172"/>
      <c r="BO220" s="172"/>
      <c r="BP220" s="172"/>
      <c r="BQ220" s="172"/>
      <c r="BR220" s="172"/>
      <c r="BS220" s="172"/>
      <c r="BT220" s="172"/>
      <c r="BU220" s="172"/>
      <c r="BV220" s="182"/>
      <c r="BW220" s="182"/>
      <c r="BX220" s="438"/>
      <c r="BY220" s="75"/>
      <c r="BZ220" s="309" t="s">
        <v>2048</v>
      </c>
      <c r="CA220" s="218" t="s">
        <v>1351</v>
      </c>
      <c r="CB220" s="219" t="s">
        <v>1352</v>
      </c>
      <c r="CC220" s="55" t="s">
        <v>2363</v>
      </c>
      <c r="CD220" s="201" t="s">
        <v>1353</v>
      </c>
    </row>
    <row r="221" spans="1:82" ht="63">
      <c r="A221" s="3" t="str">
        <f t="shared" si="115"/>
        <v/>
      </c>
      <c r="B221" s="5" t="s">
        <v>2965</v>
      </c>
      <c r="C221" s="3" t="str">
        <f t="shared" si="117"/>
        <v>Ⅱ.アフターフォロー (4)　お客さまの声・苦情管理態勢</v>
      </c>
      <c r="D221" s="3" t="str">
        <f t="shared" si="118"/>
        <v>⑬お褒めの言葉も含めたお客さまの声・苦情管理態勢の整備（募集時／募集時以外含む）</v>
      </c>
      <c r="E221" s="3" t="str">
        <f t="shared" si="121"/>
        <v>基本 75</v>
      </c>
      <c r="F221" s="3" t="str">
        <f t="shared" si="122"/>
        <v xml:space="preserve">75 
</v>
      </c>
      <c r="G221" s="11" t="str">
        <f t="shared" si="123"/>
        <v xml:space="preserve">苦情を一元的に管理する、営業部門からの独立性を確保した担当部門・担当者が設置されている
＿ 
＿＿ </v>
      </c>
      <c r="H221" s="21" t="str">
        <f t="shared" si="119"/>
        <v>2023: 0
2024: ▼選択</v>
      </c>
      <c r="I221" s="21" t="str">
        <f t="shared" si="116"/>
        <v xml:space="preserve">2023: 0
2024: </v>
      </c>
      <c r="J221" s="21" t="str">
        <f t="shared" si="120"/>
        <v xml:space="preserve">2023: 0
2024: </v>
      </c>
      <c r="K221" s="21" t="str">
        <f t="shared" si="124"/>
        <v>▼選択</v>
      </c>
      <c r="L221" s="21" t="str">
        <f t="shared" si="125"/>
        <v>以下について、詳細説明欄の記載及び証跡資料「○○資料」P○により確認できた
・苦情を一元的に管理する部門または担当者がおり、かつ、当該部門または担当者が営業部門から独立していること</v>
      </c>
      <c r="M221" s="464" t="str">
        <f t="shared" si="126"/>
        <v xml:space="preserve">
</v>
      </c>
      <c r="N221" s="3"/>
      <c r="O221" s="19" t="s">
        <v>2364</v>
      </c>
      <c r="P221" s="19" t="s">
        <v>2733</v>
      </c>
      <c r="Q221" s="19" t="s">
        <v>455</v>
      </c>
      <c r="R221" s="19"/>
      <c r="S221" s="19"/>
      <c r="T221" s="159"/>
      <c r="U221" s="160"/>
      <c r="V221" s="19"/>
      <c r="W221" s="161"/>
      <c r="X221" s="19"/>
      <c r="Y221" s="19"/>
      <c r="Z221" s="20"/>
      <c r="AA221" s="202" t="s">
        <v>438</v>
      </c>
      <c r="AB221" s="1058"/>
      <c r="AC221" s="264" t="s">
        <v>2001</v>
      </c>
      <c r="AD221" s="1061"/>
      <c r="AE221" s="264" t="s">
        <v>455</v>
      </c>
      <c r="AF221" s="1061"/>
      <c r="AG221" s="203" t="s">
        <v>36</v>
      </c>
      <c r="AH221" s="1096"/>
      <c r="AI221" s="254">
        <v>75</v>
      </c>
      <c r="AJ221" s="190" t="s">
        <v>26</v>
      </c>
      <c r="AK221" s="1046" t="s">
        <v>457</v>
      </c>
      <c r="AL221" s="1047"/>
      <c r="AM221" s="1048"/>
      <c r="AN221" s="27">
        <f t="shared" si="106"/>
        <v>0</v>
      </c>
      <c r="AO221" s="27">
        <f t="shared" si="107"/>
        <v>0</v>
      </c>
      <c r="AP221" s="191">
        <f t="shared" si="108"/>
        <v>0</v>
      </c>
      <c r="AQ221" s="35">
        <f t="shared" si="109"/>
        <v>0</v>
      </c>
      <c r="AR221" s="43">
        <f t="shared" si="110"/>
        <v>0</v>
      </c>
      <c r="AS221" s="43">
        <f t="shared" si="111"/>
        <v>0</v>
      </c>
      <c r="AT221" s="35">
        <f t="shared" si="112"/>
        <v>0</v>
      </c>
      <c r="AU221" s="43">
        <f t="shared" si="113"/>
        <v>0</v>
      </c>
      <c r="AV221" s="246" t="s">
        <v>33</v>
      </c>
      <c r="AW221" s="247" t="s">
        <v>41</v>
      </c>
      <c r="AX221" s="247" t="s">
        <v>42</v>
      </c>
      <c r="AY221" s="247"/>
      <c r="AZ221" s="433" t="s">
        <v>33</v>
      </c>
      <c r="BA221" s="227" t="s">
        <v>343</v>
      </c>
      <c r="BB221" s="467"/>
      <c r="BC221" s="468"/>
      <c r="BD221" s="248" t="str">
        <f t="shared" si="128"/>
        <v>▼選択</v>
      </c>
      <c r="BE221" s="229" t="s">
        <v>33</v>
      </c>
      <c r="BF221" s="230" t="s">
        <v>16</v>
      </c>
      <c r="BG221" s="229" t="s">
        <v>31</v>
      </c>
      <c r="BH221" s="177" t="s">
        <v>6</v>
      </c>
      <c r="BI221" s="177" t="s">
        <v>7</v>
      </c>
      <c r="BJ221" s="229" t="s">
        <v>32</v>
      </c>
      <c r="BK221" s="229"/>
      <c r="BL221" s="181" t="s">
        <v>33</v>
      </c>
      <c r="BM221" s="1032" t="s">
        <v>3348</v>
      </c>
      <c r="BN221" s="172"/>
      <c r="BO221" s="172"/>
      <c r="BP221" s="172"/>
      <c r="BQ221" s="172"/>
      <c r="BR221" s="172"/>
      <c r="BS221" s="172"/>
      <c r="BT221" s="172"/>
      <c r="BU221" s="172"/>
      <c r="BV221" s="182"/>
      <c r="BW221" s="182"/>
      <c r="BX221" s="438"/>
      <c r="BY221" s="75"/>
      <c r="BZ221" s="309" t="s">
        <v>1357</v>
      </c>
      <c r="CA221" s="218" t="s">
        <v>1354</v>
      </c>
      <c r="CB221" s="219" t="s">
        <v>1355</v>
      </c>
      <c r="CC221" s="55" t="s">
        <v>2364</v>
      </c>
      <c r="CD221" s="201" t="s">
        <v>1356</v>
      </c>
    </row>
    <row r="222" spans="1:82" ht="66" customHeight="1">
      <c r="A222" s="3" t="str">
        <f t="shared" si="115"/>
        <v/>
      </c>
      <c r="B222" s="5" t="s">
        <v>2966</v>
      </c>
      <c r="C222" s="3" t="str">
        <f t="shared" si="117"/>
        <v>Ⅱ.アフターフォロー (4)　お客さまの声・苦情管理態勢</v>
      </c>
      <c r="D222" s="3" t="str">
        <f t="shared" si="118"/>
        <v>⑬お褒めの言葉も含めたお客さまの声・苦情管理態勢の整備（募集時／募集時以外含む）</v>
      </c>
      <c r="E222" s="3" t="str">
        <f t="shared" si="121"/>
        <v>基本 76</v>
      </c>
      <c r="F222" s="3" t="str">
        <f t="shared" si="122"/>
        <v xml:space="preserve">76 
</v>
      </c>
      <c r="G222" s="11" t="str">
        <f t="shared" si="123"/>
        <v xml:space="preserve">苦情について申出内容・対応履歴を記録するとともに対応もれが発生しない態勢（チェックリストや自社役席者による確認等）を整備している
＿ 
＿＿ </v>
      </c>
      <c r="H222" s="21" t="str">
        <f t="shared" si="119"/>
        <v>2023: 0
2024: ▼選択</v>
      </c>
      <c r="I222" s="21" t="str">
        <f t="shared" si="116"/>
        <v xml:space="preserve">2023: 0
2024: </v>
      </c>
      <c r="J222" s="21" t="str">
        <f t="shared" si="120"/>
        <v xml:space="preserve">2023: 0
2024: </v>
      </c>
      <c r="K222" s="21" t="str">
        <f t="shared" si="124"/>
        <v>▼選択</v>
      </c>
      <c r="L222" s="21" t="str">
        <f t="shared" si="125"/>
        <v>以下について、詳細説明欄の記載及び証跡資料により確認できた
・苦情について申出内容や対応履歴を記録していることは、「○○資料」を確認
・担当者まかせではなく、組織として苦情の申出内容・対応履歴の記録に基づき、対応もれが発生しない仕組みがあることは、「○○資料」P○を確認</v>
      </c>
      <c r="M222" s="464" t="str">
        <f t="shared" si="126"/>
        <v xml:space="preserve">
</v>
      </c>
      <c r="N222" s="3"/>
      <c r="O222" s="19" t="s">
        <v>2365</v>
      </c>
      <c r="P222" s="19" t="s">
        <v>2733</v>
      </c>
      <c r="Q222" s="19" t="s">
        <v>455</v>
      </c>
      <c r="R222" s="19"/>
      <c r="S222" s="19"/>
      <c r="T222" s="159"/>
      <c r="U222" s="160"/>
      <c r="V222" s="19"/>
      <c r="W222" s="161"/>
      <c r="X222" s="19"/>
      <c r="Y222" s="19"/>
      <c r="Z222" s="20"/>
      <c r="AA222" s="202" t="s">
        <v>438</v>
      </c>
      <c r="AB222" s="1058"/>
      <c r="AC222" s="264" t="s">
        <v>2001</v>
      </c>
      <c r="AD222" s="1061"/>
      <c r="AE222" s="264" t="s">
        <v>455</v>
      </c>
      <c r="AF222" s="1061"/>
      <c r="AG222" s="203" t="s">
        <v>36</v>
      </c>
      <c r="AH222" s="1096"/>
      <c r="AI222" s="254">
        <v>76</v>
      </c>
      <c r="AJ222" s="190" t="s">
        <v>26</v>
      </c>
      <c r="AK222" s="1046" t="s">
        <v>458</v>
      </c>
      <c r="AL222" s="1047"/>
      <c r="AM222" s="1048"/>
      <c r="AN222" s="27">
        <f t="shared" si="106"/>
        <v>0</v>
      </c>
      <c r="AO222" s="27">
        <f t="shared" si="107"/>
        <v>0</v>
      </c>
      <c r="AP222" s="191">
        <f t="shared" si="108"/>
        <v>0</v>
      </c>
      <c r="AQ222" s="35">
        <f t="shared" si="109"/>
        <v>0</v>
      </c>
      <c r="AR222" s="43">
        <f t="shared" si="110"/>
        <v>0</v>
      </c>
      <c r="AS222" s="43">
        <f t="shared" si="111"/>
        <v>0</v>
      </c>
      <c r="AT222" s="35">
        <f t="shared" si="112"/>
        <v>0</v>
      </c>
      <c r="AU222" s="43">
        <f t="shared" si="113"/>
        <v>0</v>
      </c>
      <c r="AV222" s="246" t="s">
        <v>33</v>
      </c>
      <c r="AW222" s="247" t="s">
        <v>41</v>
      </c>
      <c r="AX222" s="247" t="s">
        <v>42</v>
      </c>
      <c r="AY222" s="247"/>
      <c r="AZ222" s="433" t="s">
        <v>33</v>
      </c>
      <c r="BA222" s="227" t="s">
        <v>459</v>
      </c>
      <c r="BB222" s="467"/>
      <c r="BC222" s="468"/>
      <c r="BD222" s="248" t="str">
        <f t="shared" si="128"/>
        <v>▼選択</v>
      </c>
      <c r="BE222" s="229" t="s">
        <v>33</v>
      </c>
      <c r="BF222" s="230" t="s">
        <v>16</v>
      </c>
      <c r="BG222" s="229" t="s">
        <v>31</v>
      </c>
      <c r="BH222" s="177" t="s">
        <v>6</v>
      </c>
      <c r="BI222" s="177" t="s">
        <v>7</v>
      </c>
      <c r="BJ222" s="229" t="s">
        <v>32</v>
      </c>
      <c r="BK222" s="229"/>
      <c r="BL222" s="181" t="s">
        <v>33</v>
      </c>
      <c r="BM222" s="1032" t="s">
        <v>3455</v>
      </c>
      <c r="BN222" s="172"/>
      <c r="BO222" s="172"/>
      <c r="BP222" s="172"/>
      <c r="BQ222" s="172"/>
      <c r="BR222" s="172"/>
      <c r="BS222" s="172"/>
      <c r="BT222" s="172"/>
      <c r="BU222" s="172"/>
      <c r="BV222" s="182"/>
      <c r="BW222" s="182"/>
      <c r="BX222" s="438"/>
      <c r="BY222" s="75"/>
      <c r="BZ222" s="309" t="s">
        <v>3554</v>
      </c>
      <c r="CA222" s="218" t="s">
        <v>1358</v>
      </c>
      <c r="CB222" s="219" t="s">
        <v>1359</v>
      </c>
      <c r="CC222" s="55" t="s">
        <v>2365</v>
      </c>
      <c r="CD222" s="201" t="s">
        <v>1360</v>
      </c>
    </row>
    <row r="223" spans="1:82" ht="63">
      <c r="A223" s="3" t="str">
        <f t="shared" si="115"/>
        <v/>
      </c>
      <c r="B223" s="5" t="s">
        <v>2967</v>
      </c>
      <c r="C223" s="3" t="str">
        <f t="shared" si="117"/>
        <v>Ⅱ.アフターフォロー (4)　お客さまの声・苦情管理態勢</v>
      </c>
      <c r="D223" s="3" t="str">
        <f t="shared" si="118"/>
        <v>⑬お褒めの言葉も含めたお客さまの声・苦情管理態勢の整備（募集時／募集時以外含む）</v>
      </c>
      <c r="E223" s="3" t="str">
        <f t="shared" si="121"/>
        <v>基本 77</v>
      </c>
      <c r="F223" s="3" t="str">
        <f t="shared" si="122"/>
        <v xml:space="preserve">77 
</v>
      </c>
      <c r="G223" s="11" t="str">
        <f t="shared" si="123"/>
        <v xml:space="preserve">苦情全件について発生経緯・原因を特定している
＿ 
＿＿ </v>
      </c>
      <c r="H223" s="21" t="str">
        <f t="shared" si="119"/>
        <v>2023: 0
2024: ▼選択</v>
      </c>
      <c r="I223" s="21" t="str">
        <f t="shared" si="116"/>
        <v xml:space="preserve">2023: 0
2024: </v>
      </c>
      <c r="J223" s="21" t="str">
        <f t="shared" si="120"/>
        <v xml:space="preserve">2023: 0
2024: </v>
      </c>
      <c r="K223" s="21" t="str">
        <f t="shared" si="124"/>
        <v>▼選択</v>
      </c>
      <c r="L223" s="21" t="str">
        <f t="shared" si="125"/>
        <v>以下について、詳細説明欄の記載及び証跡資料「○○資料」P○により確認できた
・代理店が受け付けた苦情について、発生の経緯や発生原因が全て記録される仕組みとなっていること</v>
      </c>
      <c r="M223" s="464" t="str">
        <f t="shared" si="126"/>
        <v xml:space="preserve">
</v>
      </c>
      <c r="N223" s="3"/>
      <c r="O223" s="19" t="s">
        <v>2366</v>
      </c>
      <c r="P223" s="19" t="s">
        <v>2733</v>
      </c>
      <c r="Q223" s="19" t="s">
        <v>455</v>
      </c>
      <c r="R223" s="19"/>
      <c r="S223" s="19"/>
      <c r="T223" s="159"/>
      <c r="U223" s="160"/>
      <c r="V223" s="19"/>
      <c r="W223" s="161"/>
      <c r="X223" s="19"/>
      <c r="Y223" s="19"/>
      <c r="Z223" s="20"/>
      <c r="AA223" s="202" t="s">
        <v>438</v>
      </c>
      <c r="AB223" s="1058"/>
      <c r="AC223" s="264" t="s">
        <v>2001</v>
      </c>
      <c r="AD223" s="1061"/>
      <c r="AE223" s="264" t="s">
        <v>455</v>
      </c>
      <c r="AF223" s="1061"/>
      <c r="AG223" s="203" t="s">
        <v>36</v>
      </c>
      <c r="AH223" s="1096"/>
      <c r="AI223" s="254">
        <v>77</v>
      </c>
      <c r="AJ223" s="190" t="s">
        <v>26</v>
      </c>
      <c r="AK223" s="1046" t="s">
        <v>460</v>
      </c>
      <c r="AL223" s="1047"/>
      <c r="AM223" s="1048"/>
      <c r="AN223" s="27">
        <f t="shared" si="106"/>
        <v>0</v>
      </c>
      <c r="AO223" s="27">
        <f t="shared" si="107"/>
        <v>0</v>
      </c>
      <c r="AP223" s="191">
        <f t="shared" si="108"/>
        <v>0</v>
      </c>
      <c r="AQ223" s="35">
        <f t="shared" si="109"/>
        <v>0</v>
      </c>
      <c r="AR223" s="43">
        <f t="shared" si="110"/>
        <v>0</v>
      </c>
      <c r="AS223" s="43">
        <f t="shared" si="111"/>
        <v>0</v>
      </c>
      <c r="AT223" s="35">
        <f t="shared" si="112"/>
        <v>0</v>
      </c>
      <c r="AU223" s="43">
        <f t="shared" si="113"/>
        <v>0</v>
      </c>
      <c r="AV223" s="246" t="s">
        <v>33</v>
      </c>
      <c r="AW223" s="247" t="s">
        <v>41</v>
      </c>
      <c r="AX223" s="247" t="s">
        <v>42</v>
      </c>
      <c r="AY223" s="247"/>
      <c r="AZ223" s="433" t="s">
        <v>33</v>
      </c>
      <c r="BA223" s="227" t="s">
        <v>459</v>
      </c>
      <c r="BB223" s="467"/>
      <c r="BC223" s="468"/>
      <c r="BD223" s="248" t="str">
        <f t="shared" si="128"/>
        <v>▼選択</v>
      </c>
      <c r="BE223" s="229" t="s">
        <v>33</v>
      </c>
      <c r="BF223" s="230" t="s">
        <v>16</v>
      </c>
      <c r="BG223" s="229" t="s">
        <v>31</v>
      </c>
      <c r="BH223" s="177" t="s">
        <v>6</v>
      </c>
      <c r="BI223" s="177" t="s">
        <v>7</v>
      </c>
      <c r="BJ223" s="229" t="s">
        <v>32</v>
      </c>
      <c r="BK223" s="229"/>
      <c r="BL223" s="181" t="s">
        <v>33</v>
      </c>
      <c r="BM223" s="1032" t="s">
        <v>3349</v>
      </c>
      <c r="BN223" s="172"/>
      <c r="BO223" s="172"/>
      <c r="BP223" s="172"/>
      <c r="BQ223" s="172"/>
      <c r="BR223" s="172"/>
      <c r="BS223" s="172"/>
      <c r="BT223" s="172"/>
      <c r="BU223" s="172"/>
      <c r="BV223" s="182"/>
      <c r="BW223" s="182"/>
      <c r="BX223" s="438"/>
      <c r="BY223" s="75"/>
      <c r="BZ223" s="309" t="s">
        <v>2049</v>
      </c>
      <c r="CA223" s="218" t="s">
        <v>1361</v>
      </c>
      <c r="CB223" s="219" t="s">
        <v>1362</v>
      </c>
      <c r="CC223" s="55" t="s">
        <v>2366</v>
      </c>
      <c r="CD223" s="201" t="s">
        <v>1363</v>
      </c>
    </row>
    <row r="224" spans="1:82" ht="78.75">
      <c r="A224" s="3" t="str">
        <f t="shared" si="115"/>
        <v/>
      </c>
      <c r="B224" s="5" t="s">
        <v>2968</v>
      </c>
      <c r="C224" s="3" t="str">
        <f t="shared" si="117"/>
        <v>Ⅱ.アフターフォロー (4)　お客さまの声・苦情管理態勢</v>
      </c>
      <c r="D224" s="3" t="str">
        <f t="shared" si="118"/>
        <v>⑬お褒めの言葉も含めたお客さまの声・苦情管理態勢の整備（募集時／募集時以外含む）</v>
      </c>
      <c r="E224" s="3" t="str">
        <f t="shared" si="121"/>
        <v>基本 78</v>
      </c>
      <c r="F224" s="3" t="str">
        <f t="shared" si="122"/>
        <v xml:space="preserve">78 
</v>
      </c>
      <c r="G224" s="11" t="str">
        <f t="shared" si="123"/>
        <v xml:space="preserve">苦情について経営層が報告を受け、必要に応じ社内共有化・再発防止策等を実施している
＿ 
＿＿ </v>
      </c>
      <c r="H224" s="21" t="str">
        <f t="shared" si="119"/>
        <v>2023: 0
2024: ▼選択</v>
      </c>
      <c r="I224" s="21" t="str">
        <f t="shared" si="116"/>
        <v xml:space="preserve">2023: 0
2024: </v>
      </c>
      <c r="J224" s="21" t="str">
        <f t="shared" si="120"/>
        <v xml:space="preserve">2023: 0
2024: </v>
      </c>
      <c r="K224" s="21" t="str">
        <f t="shared" si="124"/>
        <v>▼選択</v>
      </c>
      <c r="L224" s="21" t="str">
        <f t="shared" si="125"/>
        <v>以下について、詳細説明欄の記載及び証跡資料により確認できた
・苦情について発生状況を経営層に報告していることは、「○○資料」P○を確認
・苦情案件の内容に応じて、社内共有化や再発防止策が必要である場合、それらを実施していることは、「○○資料」を確認</v>
      </c>
      <c r="M224" s="464" t="str">
        <f t="shared" si="126"/>
        <v xml:space="preserve">
</v>
      </c>
      <c r="N224" s="3"/>
      <c r="O224" s="19" t="s">
        <v>2367</v>
      </c>
      <c r="P224" s="19" t="s">
        <v>2733</v>
      </c>
      <c r="Q224" s="19" t="s">
        <v>455</v>
      </c>
      <c r="R224" s="19"/>
      <c r="S224" s="19"/>
      <c r="T224" s="159"/>
      <c r="U224" s="160"/>
      <c r="V224" s="19"/>
      <c r="W224" s="161"/>
      <c r="X224" s="19"/>
      <c r="Y224" s="19"/>
      <c r="Z224" s="20"/>
      <c r="AA224" s="202" t="s">
        <v>438</v>
      </c>
      <c r="AB224" s="1058"/>
      <c r="AC224" s="264" t="s">
        <v>2001</v>
      </c>
      <c r="AD224" s="1061"/>
      <c r="AE224" s="264" t="s">
        <v>455</v>
      </c>
      <c r="AF224" s="1061"/>
      <c r="AG224" s="203" t="s">
        <v>36</v>
      </c>
      <c r="AH224" s="1096"/>
      <c r="AI224" s="254">
        <v>78</v>
      </c>
      <c r="AJ224" s="190" t="s">
        <v>26</v>
      </c>
      <c r="AK224" s="1046" t="s">
        <v>461</v>
      </c>
      <c r="AL224" s="1047"/>
      <c r="AM224" s="1048"/>
      <c r="AN224" s="27">
        <f t="shared" si="106"/>
        <v>0</v>
      </c>
      <c r="AO224" s="27">
        <f t="shared" si="107"/>
        <v>0</v>
      </c>
      <c r="AP224" s="191">
        <f t="shared" si="108"/>
        <v>0</v>
      </c>
      <c r="AQ224" s="35">
        <f t="shared" si="109"/>
        <v>0</v>
      </c>
      <c r="AR224" s="43">
        <f t="shared" si="110"/>
        <v>0</v>
      </c>
      <c r="AS224" s="43">
        <f t="shared" si="111"/>
        <v>0</v>
      </c>
      <c r="AT224" s="35">
        <f t="shared" si="112"/>
        <v>0</v>
      </c>
      <c r="AU224" s="43">
        <f t="shared" si="113"/>
        <v>0</v>
      </c>
      <c r="AV224" s="246" t="s">
        <v>33</v>
      </c>
      <c r="AW224" s="247" t="s">
        <v>41</v>
      </c>
      <c r="AX224" s="247" t="s">
        <v>42</v>
      </c>
      <c r="AY224" s="247"/>
      <c r="AZ224" s="433" t="s">
        <v>33</v>
      </c>
      <c r="BA224" s="227" t="s">
        <v>462</v>
      </c>
      <c r="BB224" s="467"/>
      <c r="BC224" s="468"/>
      <c r="BD224" s="248" t="str">
        <f t="shared" si="128"/>
        <v>▼選択</v>
      </c>
      <c r="BE224" s="229" t="s">
        <v>33</v>
      </c>
      <c r="BF224" s="230" t="s">
        <v>16</v>
      </c>
      <c r="BG224" s="229" t="s">
        <v>31</v>
      </c>
      <c r="BH224" s="177" t="s">
        <v>6</v>
      </c>
      <c r="BI224" s="177" t="s">
        <v>7</v>
      </c>
      <c r="BJ224" s="229" t="s">
        <v>32</v>
      </c>
      <c r="BK224" s="229"/>
      <c r="BL224" s="181" t="s">
        <v>33</v>
      </c>
      <c r="BM224" s="1032" t="s">
        <v>3350</v>
      </c>
      <c r="BN224" s="172"/>
      <c r="BO224" s="172"/>
      <c r="BP224" s="172"/>
      <c r="BQ224" s="172"/>
      <c r="BR224" s="172"/>
      <c r="BS224" s="172"/>
      <c r="BT224" s="172"/>
      <c r="BU224" s="172"/>
      <c r="BV224" s="182"/>
      <c r="BW224" s="182"/>
      <c r="BX224" s="438"/>
      <c r="BY224" s="75"/>
      <c r="BZ224" s="309" t="s">
        <v>2050</v>
      </c>
      <c r="CA224" s="218" t="s">
        <v>1364</v>
      </c>
      <c r="CB224" s="219" t="s">
        <v>1365</v>
      </c>
      <c r="CC224" s="55" t="s">
        <v>2367</v>
      </c>
      <c r="CD224" s="201" t="s">
        <v>1366</v>
      </c>
    </row>
    <row r="225" spans="1:82" ht="78.75">
      <c r="A225" s="3" t="str">
        <f t="shared" si="115"/>
        <v/>
      </c>
      <c r="B225" s="5" t="s">
        <v>2969</v>
      </c>
      <c r="C225" s="3" t="str">
        <f t="shared" si="117"/>
        <v>Ⅱ.アフターフォロー (4)　お客さまの声・苦情管理態勢</v>
      </c>
      <c r="D225" s="3" t="str">
        <f t="shared" si="118"/>
        <v>⑬お褒めの言葉も含めたお客さまの声・苦情管理態勢の整備（募集時／募集時以外含む）</v>
      </c>
      <c r="E225" s="3" t="str">
        <f t="shared" si="121"/>
        <v>基本 79</v>
      </c>
      <c r="F225" s="3" t="str">
        <f t="shared" si="122"/>
        <v xml:space="preserve">79 
</v>
      </c>
      <c r="G225" s="11" t="str">
        <f t="shared" si="123"/>
        <v xml:space="preserve">苦情管理に関し、実施すべき事項（No.73 ～78の内容）を募集人に徹底（年１回以上の研修実施等）している
＿ 
＿＿ </v>
      </c>
      <c r="H225" s="21" t="str">
        <f t="shared" si="119"/>
        <v>2023: 0
2024: ▼選択</v>
      </c>
      <c r="I225" s="21" t="str">
        <f t="shared" si="116"/>
        <v xml:space="preserve">2023: 0
2024: </v>
      </c>
      <c r="J225" s="21" t="str">
        <f t="shared" si="120"/>
        <v xml:space="preserve">2023: 0
2024: </v>
      </c>
      <c r="K225" s="21" t="str">
        <f t="shared" si="124"/>
        <v>▼選択</v>
      </c>
      <c r="L225" s="21" t="str">
        <f t="shared" si="12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225" s="464" t="str">
        <f t="shared" si="126"/>
        <v xml:space="preserve">
</v>
      </c>
      <c r="N225" s="3"/>
      <c r="O225" s="19" t="s">
        <v>2368</v>
      </c>
      <c r="P225" s="19" t="s">
        <v>2733</v>
      </c>
      <c r="Q225" s="19" t="s">
        <v>455</v>
      </c>
      <c r="R225" s="19"/>
      <c r="S225" s="19"/>
      <c r="T225" s="159"/>
      <c r="U225" s="160"/>
      <c r="V225" s="19"/>
      <c r="W225" s="161"/>
      <c r="X225" s="19"/>
      <c r="Y225" s="19"/>
      <c r="Z225" s="20"/>
      <c r="AA225" s="250" t="s">
        <v>438</v>
      </c>
      <c r="AB225" s="1059"/>
      <c r="AC225" s="279" t="s">
        <v>2001</v>
      </c>
      <c r="AD225" s="1062"/>
      <c r="AE225" s="279" t="s">
        <v>455</v>
      </c>
      <c r="AF225" s="1062"/>
      <c r="AG225" s="251" t="s">
        <v>36</v>
      </c>
      <c r="AH225" s="1079"/>
      <c r="AI225" s="254">
        <v>79</v>
      </c>
      <c r="AJ225" s="252" t="s">
        <v>26</v>
      </c>
      <c r="AK225" s="1077" t="s">
        <v>3516</v>
      </c>
      <c r="AL225" s="1047"/>
      <c r="AM225" s="1048"/>
      <c r="AN225" s="27">
        <f t="shared" si="106"/>
        <v>0</v>
      </c>
      <c r="AO225" s="27">
        <f t="shared" si="107"/>
        <v>0</v>
      </c>
      <c r="AP225" s="191">
        <f t="shared" si="108"/>
        <v>0</v>
      </c>
      <c r="AQ225" s="35">
        <f t="shared" si="109"/>
        <v>0</v>
      </c>
      <c r="AR225" s="43">
        <f t="shared" si="110"/>
        <v>0</v>
      </c>
      <c r="AS225" s="43">
        <f t="shared" si="111"/>
        <v>0</v>
      </c>
      <c r="AT225" s="35">
        <f t="shared" si="112"/>
        <v>0</v>
      </c>
      <c r="AU225" s="43">
        <f t="shared" si="113"/>
        <v>0</v>
      </c>
      <c r="AV225" s="246" t="s">
        <v>33</v>
      </c>
      <c r="AW225" s="247" t="s">
        <v>41</v>
      </c>
      <c r="AX225" s="247" t="s">
        <v>42</v>
      </c>
      <c r="AY225" s="247"/>
      <c r="AZ225" s="433" t="s">
        <v>33</v>
      </c>
      <c r="BA225" s="227" t="s">
        <v>336</v>
      </c>
      <c r="BB225" s="467"/>
      <c r="BC225" s="468"/>
      <c r="BD225" s="248" t="str">
        <f t="shared" si="128"/>
        <v>▼選択</v>
      </c>
      <c r="BE225" s="229" t="s">
        <v>33</v>
      </c>
      <c r="BF225" s="230" t="s">
        <v>16</v>
      </c>
      <c r="BG225" s="229" t="s">
        <v>31</v>
      </c>
      <c r="BH225" s="177" t="s">
        <v>6</v>
      </c>
      <c r="BI225" s="177" t="s">
        <v>7</v>
      </c>
      <c r="BJ225" s="229" t="s">
        <v>32</v>
      </c>
      <c r="BK225" s="229"/>
      <c r="BL225" s="181" t="s">
        <v>33</v>
      </c>
      <c r="BM225" s="1032" t="s">
        <v>3319</v>
      </c>
      <c r="BN225" s="172"/>
      <c r="BO225" s="172"/>
      <c r="BP225" s="172"/>
      <c r="BQ225" s="172"/>
      <c r="BR225" s="172"/>
      <c r="BS225" s="172"/>
      <c r="BT225" s="172"/>
      <c r="BU225" s="172"/>
      <c r="BV225" s="182"/>
      <c r="BW225" s="182"/>
      <c r="BX225" s="438"/>
      <c r="BY225" s="75"/>
      <c r="BZ225" s="309" t="s">
        <v>1225</v>
      </c>
      <c r="CA225" s="218" t="s">
        <v>1367</v>
      </c>
      <c r="CB225" s="219" t="s">
        <v>1368</v>
      </c>
      <c r="CC225" s="55" t="s">
        <v>2368</v>
      </c>
      <c r="CD225" s="201" t="s">
        <v>1369</v>
      </c>
    </row>
    <row r="226" spans="1:82" ht="94.5">
      <c r="A226" s="3" t="str">
        <f t="shared" si="115"/>
        <v/>
      </c>
      <c r="B226" s="5" t="s">
        <v>2970</v>
      </c>
      <c r="C226" s="3" t="str">
        <f t="shared" si="117"/>
        <v>Ⅱ.アフターフォロー (4)　お客さまの声・苦情管理態勢</v>
      </c>
      <c r="D226" s="3" t="str">
        <f t="shared" si="118"/>
        <v>⑬お褒めの言葉も含めたお客さまの声・苦情管理態勢の整備（募集時／募集時以外含む）</v>
      </c>
      <c r="E226" s="3" t="str">
        <f t="shared" si="121"/>
        <v>応用 80</v>
      </c>
      <c r="F226" s="3" t="str">
        <f t="shared" si="122"/>
        <v xml:space="preserve">80 
</v>
      </c>
      <c r="G226" s="11" t="str">
        <f t="shared" si="123"/>
        <v xml:space="preserve">苦情について改善策を実施した場合、経営層がその後の改善状況を確認する態勢を整備している
＿ 
＿＿ </v>
      </c>
      <c r="H226" s="21" t="str">
        <f t="shared" si="119"/>
        <v>2023: 0
2024: ▼選択</v>
      </c>
      <c r="I226" s="21" t="str">
        <f t="shared" si="116"/>
        <v xml:space="preserve">2023: 0
2024: </v>
      </c>
      <c r="J226" s="21" t="str">
        <f t="shared" si="120"/>
        <v xml:space="preserve">2023: 0
2024: </v>
      </c>
      <c r="K226" s="21" t="str">
        <f t="shared" si="124"/>
        <v>▼選択</v>
      </c>
      <c r="L226" s="21" t="str">
        <f t="shared" si="125"/>
        <v>以下について、詳細説明欄の記載及び証跡資料により確認できた
・苦情について改善策を実施した場合、経営層がその後の改善状況を確認することのルール化は「○○資料」P○を確認
・苦情によって明らかになった課題に対して講じた改善策がある場合、その後の改善状況を経営層が確認していることは、「○○資料」を確認</v>
      </c>
      <c r="M226" s="464" t="str">
        <f t="shared" si="126"/>
        <v xml:space="preserve">
</v>
      </c>
      <c r="N226" s="3"/>
      <c r="O226" s="19" t="s">
        <v>2369</v>
      </c>
      <c r="P226" s="19" t="s">
        <v>2733</v>
      </c>
      <c r="Q226" s="19" t="s">
        <v>455</v>
      </c>
      <c r="R226" s="19"/>
      <c r="S226" s="19"/>
      <c r="T226" s="159"/>
      <c r="U226" s="160"/>
      <c r="V226" s="19"/>
      <c r="W226" s="161"/>
      <c r="X226" s="19"/>
      <c r="Y226" s="19"/>
      <c r="Z226" s="20"/>
      <c r="AA226" s="261" t="s">
        <v>1997</v>
      </c>
      <c r="AB226" s="1049" t="s">
        <v>435</v>
      </c>
      <c r="AC226" s="275" t="s">
        <v>2001</v>
      </c>
      <c r="AD226" s="1060" t="s">
        <v>452</v>
      </c>
      <c r="AE226" s="261" t="s">
        <v>1981</v>
      </c>
      <c r="AF226" s="1063" t="s">
        <v>453</v>
      </c>
      <c r="AG226" s="253" t="s">
        <v>140</v>
      </c>
      <c r="AH226" s="1064" t="s">
        <v>228</v>
      </c>
      <c r="AI226" s="254">
        <v>80</v>
      </c>
      <c r="AJ226" s="190" t="s">
        <v>26</v>
      </c>
      <c r="AK226" s="1046" t="s">
        <v>463</v>
      </c>
      <c r="AL226" s="1047"/>
      <c r="AM226" s="1048"/>
      <c r="AN226" s="27">
        <f t="shared" si="106"/>
        <v>0</v>
      </c>
      <c r="AO226" s="27">
        <f t="shared" si="107"/>
        <v>0</v>
      </c>
      <c r="AP226" s="191">
        <f t="shared" si="108"/>
        <v>0</v>
      </c>
      <c r="AQ226" s="35">
        <f t="shared" si="109"/>
        <v>0</v>
      </c>
      <c r="AR226" s="43">
        <f t="shared" si="110"/>
        <v>0</v>
      </c>
      <c r="AS226" s="43">
        <f t="shared" si="111"/>
        <v>0</v>
      </c>
      <c r="AT226" s="35">
        <f t="shared" si="112"/>
        <v>0</v>
      </c>
      <c r="AU226" s="43">
        <f t="shared" si="113"/>
        <v>0</v>
      </c>
      <c r="AV226" s="246" t="s">
        <v>33</v>
      </c>
      <c r="AW226" s="247" t="s">
        <v>41</v>
      </c>
      <c r="AX226" s="247" t="s">
        <v>42</v>
      </c>
      <c r="AY226" s="247"/>
      <c r="AZ226" s="433" t="s">
        <v>33</v>
      </c>
      <c r="BA226" s="227" t="s">
        <v>464</v>
      </c>
      <c r="BB226" s="467"/>
      <c r="BC226" s="468"/>
      <c r="BD226" s="255" t="str">
        <f t="shared" si="128"/>
        <v>▼選択</v>
      </c>
      <c r="BE226" s="229" t="s">
        <v>33</v>
      </c>
      <c r="BF226" s="230" t="s">
        <v>16</v>
      </c>
      <c r="BG226" s="229" t="s">
        <v>31</v>
      </c>
      <c r="BH226" s="177" t="s">
        <v>6</v>
      </c>
      <c r="BI226" s="177" t="s">
        <v>7</v>
      </c>
      <c r="BJ226" s="229" t="s">
        <v>32</v>
      </c>
      <c r="BK226" s="229"/>
      <c r="BL226" s="181" t="s">
        <v>33</v>
      </c>
      <c r="BM226" s="1032" t="s">
        <v>3351</v>
      </c>
      <c r="BN226" s="172"/>
      <c r="BO226" s="172"/>
      <c r="BP226" s="172"/>
      <c r="BQ226" s="172"/>
      <c r="BR226" s="172"/>
      <c r="BS226" s="172"/>
      <c r="BT226" s="172"/>
      <c r="BU226" s="172"/>
      <c r="BV226" s="182"/>
      <c r="BW226" s="182"/>
      <c r="BX226" s="438"/>
      <c r="BY226" s="75"/>
      <c r="BZ226" s="309" t="s">
        <v>1373</v>
      </c>
      <c r="CA226" s="218" t="s">
        <v>1370</v>
      </c>
      <c r="CB226" s="219" t="s">
        <v>1371</v>
      </c>
      <c r="CC226" s="55" t="s">
        <v>2369</v>
      </c>
      <c r="CD226" s="201" t="s">
        <v>1372</v>
      </c>
    </row>
    <row r="227" spans="1:82" ht="71.25">
      <c r="A227" s="3" t="str">
        <f t="shared" si="115"/>
        <v/>
      </c>
      <c r="B227" s="5" t="s">
        <v>2971</v>
      </c>
      <c r="C227" s="3" t="str">
        <f t="shared" si="117"/>
        <v>Ⅱ.アフターフォロー (4)　お客さまの声・苦情管理態勢</v>
      </c>
      <c r="D227" s="3" t="str">
        <f t="shared" si="118"/>
        <v>⑬お褒めの言葉も含めたお客さまの声・苦情管理態勢の整備（募集時／募集時以外含む）</v>
      </c>
      <c r="E227" s="3" t="str">
        <f t="shared" si="121"/>
        <v>応用 81</v>
      </c>
      <c r="F227" s="3" t="str">
        <f t="shared" si="122"/>
        <v xml:space="preserve">81 
</v>
      </c>
      <c r="G227" s="11" t="str">
        <f t="shared" si="123"/>
        <v xml:space="preserve">苦情・感謝の声等をお客さまが代理店に伝えるための、コールセンター・チャット等の対応窓口（委託を含む）を設置することで迅速なお客さま対応に努めている
＿ 
＿＿ </v>
      </c>
      <c r="H227" s="21" t="str">
        <f t="shared" si="119"/>
        <v>2023: 0
2024: ▼選択</v>
      </c>
      <c r="I227" s="21" t="str">
        <f t="shared" si="116"/>
        <v xml:space="preserve">2023: 0
2024: </v>
      </c>
      <c r="J227" s="21" t="str">
        <f t="shared" si="120"/>
        <v xml:space="preserve">2023: 0
2024: </v>
      </c>
      <c r="K227" s="21" t="str">
        <f t="shared" si="124"/>
        <v>▼選択</v>
      </c>
      <c r="L227" s="21" t="str">
        <f t="shared" si="125"/>
        <v>以下について、詳細説明欄の記載及び証跡資料「○○資料」P○により確認できた
・苦情・感謝の声等をお客さまが代理店に伝えるための窓口をお客さまに周知していること</v>
      </c>
      <c r="M227" s="464" t="str">
        <f t="shared" si="126"/>
        <v xml:space="preserve">
</v>
      </c>
      <c r="N227" s="3"/>
      <c r="O227" s="19" t="s">
        <v>2370</v>
      </c>
      <c r="P227" s="19" t="s">
        <v>2733</v>
      </c>
      <c r="Q227" s="19" t="s">
        <v>455</v>
      </c>
      <c r="R227" s="19"/>
      <c r="S227" s="19"/>
      <c r="T227" s="159"/>
      <c r="U227" s="160"/>
      <c r="V227" s="19"/>
      <c r="W227" s="161"/>
      <c r="X227" s="19"/>
      <c r="Y227" s="19"/>
      <c r="Z227" s="20"/>
      <c r="AA227" s="202" t="s">
        <v>438</v>
      </c>
      <c r="AB227" s="1058"/>
      <c r="AC227" s="264" t="s">
        <v>2001</v>
      </c>
      <c r="AD227" s="1061"/>
      <c r="AE227" s="264" t="s">
        <v>455</v>
      </c>
      <c r="AF227" s="1061"/>
      <c r="AG227" s="256" t="s">
        <v>140</v>
      </c>
      <c r="AH227" s="1065"/>
      <c r="AI227" s="254">
        <v>81</v>
      </c>
      <c r="AJ227" s="190" t="s">
        <v>26</v>
      </c>
      <c r="AK227" s="1046" t="s">
        <v>465</v>
      </c>
      <c r="AL227" s="1047"/>
      <c r="AM227" s="1048"/>
      <c r="AN227" s="27">
        <f t="shared" si="106"/>
        <v>0</v>
      </c>
      <c r="AO227" s="27">
        <f t="shared" si="107"/>
        <v>0</v>
      </c>
      <c r="AP227" s="191">
        <f t="shared" si="108"/>
        <v>0</v>
      </c>
      <c r="AQ227" s="35">
        <f t="shared" si="109"/>
        <v>0</v>
      </c>
      <c r="AR227" s="43">
        <f t="shared" si="110"/>
        <v>0</v>
      </c>
      <c r="AS227" s="43">
        <f t="shared" si="111"/>
        <v>0</v>
      </c>
      <c r="AT227" s="35">
        <f t="shared" si="112"/>
        <v>0</v>
      </c>
      <c r="AU227" s="43">
        <f t="shared" si="113"/>
        <v>0</v>
      </c>
      <c r="AV227" s="246" t="s">
        <v>33</v>
      </c>
      <c r="AW227" s="247" t="s">
        <v>41</v>
      </c>
      <c r="AX227" s="247" t="s">
        <v>42</v>
      </c>
      <c r="AY227" s="247"/>
      <c r="AZ227" s="433" t="s">
        <v>33</v>
      </c>
      <c r="BA227" s="227" t="s">
        <v>466</v>
      </c>
      <c r="BB227" s="467"/>
      <c r="BC227" s="468"/>
      <c r="BD227" s="255" t="str">
        <f t="shared" si="128"/>
        <v>▼選択</v>
      </c>
      <c r="BE227" s="229" t="s">
        <v>33</v>
      </c>
      <c r="BF227" s="230" t="s">
        <v>16</v>
      </c>
      <c r="BG227" s="229" t="s">
        <v>31</v>
      </c>
      <c r="BH227" s="177" t="s">
        <v>6</v>
      </c>
      <c r="BI227" s="177" t="s">
        <v>7</v>
      </c>
      <c r="BJ227" s="229" t="s">
        <v>32</v>
      </c>
      <c r="BK227" s="229"/>
      <c r="BL227" s="181" t="s">
        <v>33</v>
      </c>
      <c r="BM227" s="1032" t="s">
        <v>3352</v>
      </c>
      <c r="BN227" s="172"/>
      <c r="BO227" s="172"/>
      <c r="BP227" s="172"/>
      <c r="BQ227" s="172"/>
      <c r="BR227" s="172"/>
      <c r="BS227" s="172"/>
      <c r="BT227" s="172"/>
      <c r="BU227" s="172"/>
      <c r="BV227" s="182"/>
      <c r="BW227" s="182"/>
      <c r="BX227" s="438"/>
      <c r="BY227" s="75"/>
      <c r="BZ227" s="309" t="s">
        <v>2051</v>
      </c>
      <c r="CA227" s="218" t="s">
        <v>1374</v>
      </c>
      <c r="CB227" s="219" t="s">
        <v>1375</v>
      </c>
      <c r="CC227" s="55" t="s">
        <v>2370</v>
      </c>
      <c r="CD227" s="201" t="s">
        <v>1376</v>
      </c>
    </row>
    <row r="228" spans="1:82" ht="70.150000000000006" customHeight="1">
      <c r="A228" s="3" t="str">
        <f t="shared" si="115"/>
        <v/>
      </c>
      <c r="B228" s="5" t="s">
        <v>2972</v>
      </c>
      <c r="C228" s="3" t="str">
        <f t="shared" si="117"/>
        <v>Ⅱ.アフターフォロー (4)　お客さまの声・苦情管理態勢</v>
      </c>
      <c r="D228" s="3" t="str">
        <f t="shared" si="118"/>
        <v>⑬お褒めの言葉も含めたお客さまの声・苦情管理態勢の整備（募集時／募集時以外含む）</v>
      </c>
      <c r="E228" s="3" t="str">
        <f t="shared" si="121"/>
        <v>応用 82</v>
      </c>
      <c r="F228" s="3" t="str">
        <f t="shared" si="122"/>
        <v xml:space="preserve">82 
</v>
      </c>
      <c r="G228" s="11" t="str">
        <f t="shared" si="123"/>
        <v xml:space="preserve">感謝の声（意見や要望を含む）について申出内容を記録するとともに適宜業務に反映させる態勢を整備している
＿ 
＿＿ </v>
      </c>
      <c r="H228" s="21" t="str">
        <f t="shared" si="119"/>
        <v>2023: 0
2024: ▼選択</v>
      </c>
      <c r="I228" s="21" t="str">
        <f t="shared" si="116"/>
        <v xml:space="preserve">2023: 0
2024: </v>
      </c>
      <c r="J228" s="21" t="str">
        <f t="shared" si="120"/>
        <v xml:space="preserve">2023: 0
2024: </v>
      </c>
      <c r="K228" s="21" t="str">
        <f t="shared" si="124"/>
        <v>▼選択</v>
      </c>
      <c r="L228" s="21" t="str">
        <f t="shared" si="125"/>
        <v xml:space="preserve">以下について、詳細説明欄の記載及び証跡資料により確認できた
・感謝の声（意見や要望を含む）について申出内容を記録し管理していることは、「○○資料」を確認
・感謝の声（意見や要望を含む）について申出内容を記録するとともに適宜業務に反映させることのルール化は「○○資料」P○を確認
・感謝の声（意見や要望を含む）によって判明した好取組事例を適宜業務に反映できるよう、感謝の声の管理部門等が好取組事例を関係部門に共有していることは、「○○資料」を確認
</v>
      </c>
      <c r="M228" s="464" t="str">
        <f t="shared" si="126"/>
        <v xml:space="preserve">
</v>
      </c>
      <c r="N228" s="3"/>
      <c r="O228" s="19" t="s">
        <v>2371</v>
      </c>
      <c r="P228" s="19" t="s">
        <v>2733</v>
      </c>
      <c r="Q228" s="19" t="s">
        <v>455</v>
      </c>
      <c r="R228" s="19"/>
      <c r="S228" s="19"/>
      <c r="T228" s="159"/>
      <c r="U228" s="160"/>
      <c r="V228" s="19"/>
      <c r="W228" s="161"/>
      <c r="X228" s="19"/>
      <c r="Y228" s="19"/>
      <c r="Z228" s="20"/>
      <c r="AA228" s="202" t="s">
        <v>438</v>
      </c>
      <c r="AB228" s="1058"/>
      <c r="AC228" s="202" t="s">
        <v>2001</v>
      </c>
      <c r="AD228" s="1061"/>
      <c r="AE228" s="202" t="s">
        <v>455</v>
      </c>
      <c r="AF228" s="1061"/>
      <c r="AG228" s="256" t="s">
        <v>140</v>
      </c>
      <c r="AH228" s="1065"/>
      <c r="AI228" s="254">
        <v>82</v>
      </c>
      <c r="AJ228" s="190" t="s">
        <v>26</v>
      </c>
      <c r="AK228" s="1046" t="s">
        <v>467</v>
      </c>
      <c r="AL228" s="1100"/>
      <c r="AM228" s="1101"/>
      <c r="AN228" s="27">
        <f t="shared" si="106"/>
        <v>0</v>
      </c>
      <c r="AO228" s="27">
        <f t="shared" si="107"/>
        <v>0</v>
      </c>
      <c r="AP228" s="191">
        <f t="shared" si="108"/>
        <v>0</v>
      </c>
      <c r="AQ228" s="35">
        <f t="shared" si="109"/>
        <v>0</v>
      </c>
      <c r="AR228" s="43">
        <f t="shared" si="110"/>
        <v>0</v>
      </c>
      <c r="AS228" s="43">
        <f t="shared" si="111"/>
        <v>0</v>
      </c>
      <c r="AT228" s="35">
        <f t="shared" si="112"/>
        <v>0</v>
      </c>
      <c r="AU228" s="43">
        <f t="shared" si="113"/>
        <v>0</v>
      </c>
      <c r="AV228" s="246" t="s">
        <v>33</v>
      </c>
      <c r="AW228" s="247" t="s">
        <v>41</v>
      </c>
      <c r="AX228" s="247" t="s">
        <v>42</v>
      </c>
      <c r="AY228" s="247"/>
      <c r="AZ228" s="433" t="s">
        <v>33</v>
      </c>
      <c r="BA228" s="227" t="s">
        <v>468</v>
      </c>
      <c r="BB228" s="467"/>
      <c r="BC228" s="468"/>
      <c r="BD228" s="255" t="str">
        <f t="shared" si="128"/>
        <v>▼選択</v>
      </c>
      <c r="BE228" s="229" t="s">
        <v>33</v>
      </c>
      <c r="BF228" s="230" t="s">
        <v>16</v>
      </c>
      <c r="BG228" s="229" t="s">
        <v>31</v>
      </c>
      <c r="BH228" s="177" t="s">
        <v>6</v>
      </c>
      <c r="BI228" s="177" t="s">
        <v>7</v>
      </c>
      <c r="BJ228" s="229" t="s">
        <v>32</v>
      </c>
      <c r="BK228" s="229"/>
      <c r="BL228" s="181" t="s">
        <v>33</v>
      </c>
      <c r="BM228" s="1032" t="s">
        <v>3353</v>
      </c>
      <c r="BN228" s="172"/>
      <c r="BO228" s="172"/>
      <c r="BP228" s="172"/>
      <c r="BQ228" s="172"/>
      <c r="BR228" s="172"/>
      <c r="BS228" s="172"/>
      <c r="BT228" s="172"/>
      <c r="BU228" s="172"/>
      <c r="BV228" s="182"/>
      <c r="BW228" s="182"/>
      <c r="BX228" s="438"/>
      <c r="BY228" s="75"/>
      <c r="BZ228" s="309" t="s">
        <v>2052</v>
      </c>
      <c r="CA228" s="218" t="s">
        <v>1377</v>
      </c>
      <c r="CB228" s="219" t="s">
        <v>1378</v>
      </c>
      <c r="CC228" s="55" t="s">
        <v>2371</v>
      </c>
      <c r="CD228" s="201" t="s">
        <v>1379</v>
      </c>
    </row>
    <row r="229" spans="1:82" ht="63">
      <c r="A229" s="3" t="str">
        <f t="shared" si="115"/>
        <v/>
      </c>
      <c r="B229" s="5" t="s">
        <v>2973</v>
      </c>
      <c r="C229" s="3" t="str">
        <f t="shared" si="117"/>
        <v>Ⅱ.アフターフォロー (4)　お客さまの声・苦情管理態勢</v>
      </c>
      <c r="D229" s="3" t="str">
        <f t="shared" si="118"/>
        <v>⑬お褒めの言葉も含めたお客さまの声・苦情管理態勢の整備（募集時／募集時以外含む）</v>
      </c>
      <c r="E229" s="3" t="str">
        <f t="shared" si="121"/>
        <v>応用 83</v>
      </c>
      <c r="F229" s="3" t="str">
        <f t="shared" si="122"/>
        <v xml:space="preserve">83 
</v>
      </c>
      <c r="G229" s="11" t="str">
        <f t="shared" si="123"/>
        <v xml:space="preserve">感謝の声（意見や要望を含む）について経営層が出席する会議等で共有化している
＿ 
＿＿ </v>
      </c>
      <c r="H229" s="21" t="str">
        <f t="shared" si="119"/>
        <v>2023: 0
2024: ▼選択</v>
      </c>
      <c r="I229" s="21" t="str">
        <f t="shared" si="116"/>
        <v xml:space="preserve">2023: 0
2024: </v>
      </c>
      <c r="J229" s="21" t="str">
        <f t="shared" si="120"/>
        <v xml:space="preserve">2023: 0
2024: </v>
      </c>
      <c r="K229" s="21" t="str">
        <f t="shared" si="124"/>
        <v>▼選択</v>
      </c>
      <c r="L229" s="21" t="str">
        <f t="shared" si="125"/>
        <v>以下について、詳細説明欄の記載及び証跡資料「○○資料」P○により確認できた
・感謝の声（意見や要望を含む）としていただいたご意見について、経営層に報告していること</v>
      </c>
      <c r="M229" s="464" t="str">
        <f t="shared" si="126"/>
        <v xml:space="preserve">
</v>
      </c>
      <c r="N229" s="3"/>
      <c r="O229" s="19" t="s">
        <v>2372</v>
      </c>
      <c r="P229" s="19" t="s">
        <v>2733</v>
      </c>
      <c r="Q229" s="19" t="s">
        <v>455</v>
      </c>
      <c r="R229" s="19"/>
      <c r="S229" s="19"/>
      <c r="T229" s="159"/>
      <c r="U229" s="160"/>
      <c r="V229" s="19"/>
      <c r="W229" s="161"/>
      <c r="X229" s="19"/>
      <c r="Y229" s="19"/>
      <c r="Z229" s="20"/>
      <c r="AA229" s="202" t="s">
        <v>438</v>
      </c>
      <c r="AB229" s="1058"/>
      <c r="AC229" s="202" t="s">
        <v>2001</v>
      </c>
      <c r="AD229" s="1061"/>
      <c r="AE229" s="202" t="s">
        <v>455</v>
      </c>
      <c r="AF229" s="1061"/>
      <c r="AG229" s="256" t="s">
        <v>140</v>
      </c>
      <c r="AH229" s="1065"/>
      <c r="AI229" s="254">
        <v>83</v>
      </c>
      <c r="AJ229" s="190" t="s">
        <v>26</v>
      </c>
      <c r="AK229" s="1077" t="s">
        <v>469</v>
      </c>
      <c r="AL229" s="1047"/>
      <c r="AM229" s="1048"/>
      <c r="AN229" s="27">
        <f t="shared" si="106"/>
        <v>0</v>
      </c>
      <c r="AO229" s="27">
        <f t="shared" si="107"/>
        <v>0</v>
      </c>
      <c r="AP229" s="191">
        <f t="shared" si="108"/>
        <v>0</v>
      </c>
      <c r="AQ229" s="35">
        <f t="shared" si="109"/>
        <v>0</v>
      </c>
      <c r="AR229" s="43">
        <f t="shared" si="110"/>
        <v>0</v>
      </c>
      <c r="AS229" s="43">
        <f t="shared" si="111"/>
        <v>0</v>
      </c>
      <c r="AT229" s="35">
        <f t="shared" si="112"/>
        <v>0</v>
      </c>
      <c r="AU229" s="43">
        <f t="shared" si="113"/>
        <v>0</v>
      </c>
      <c r="AV229" s="246" t="s">
        <v>33</v>
      </c>
      <c r="AW229" s="247" t="s">
        <v>41</v>
      </c>
      <c r="AX229" s="247" t="s">
        <v>42</v>
      </c>
      <c r="AY229" s="247"/>
      <c r="AZ229" s="433" t="s">
        <v>33</v>
      </c>
      <c r="BA229" s="227" t="s">
        <v>470</v>
      </c>
      <c r="BB229" s="467"/>
      <c r="BC229" s="468"/>
      <c r="BD229" s="255" t="str">
        <f t="shared" si="128"/>
        <v>▼選択</v>
      </c>
      <c r="BE229" s="229" t="s">
        <v>33</v>
      </c>
      <c r="BF229" s="230" t="s">
        <v>16</v>
      </c>
      <c r="BG229" s="229" t="s">
        <v>31</v>
      </c>
      <c r="BH229" s="177" t="s">
        <v>6</v>
      </c>
      <c r="BI229" s="177" t="s">
        <v>7</v>
      </c>
      <c r="BJ229" s="229" t="s">
        <v>32</v>
      </c>
      <c r="BK229" s="229"/>
      <c r="BL229" s="181" t="s">
        <v>33</v>
      </c>
      <c r="BM229" s="1032" t="s">
        <v>3354</v>
      </c>
      <c r="BN229" s="172"/>
      <c r="BO229" s="172"/>
      <c r="BP229" s="172"/>
      <c r="BQ229" s="172"/>
      <c r="BR229" s="172"/>
      <c r="BS229" s="172"/>
      <c r="BT229" s="172"/>
      <c r="BU229" s="172"/>
      <c r="BV229" s="182"/>
      <c r="BW229" s="182"/>
      <c r="BX229" s="438"/>
      <c r="BY229" s="75"/>
      <c r="BZ229" s="309" t="s">
        <v>2053</v>
      </c>
      <c r="CA229" s="218" t="s">
        <v>1380</v>
      </c>
      <c r="CB229" s="219" t="s">
        <v>1381</v>
      </c>
      <c r="CC229" s="55" t="s">
        <v>2372</v>
      </c>
      <c r="CD229" s="201" t="s">
        <v>1382</v>
      </c>
    </row>
    <row r="230" spans="1:82" ht="47.25">
      <c r="A230" s="3" t="str">
        <f t="shared" si="115"/>
        <v/>
      </c>
      <c r="B230" s="5" t="s">
        <v>2974</v>
      </c>
      <c r="C230" s="3" t="str">
        <f t="shared" si="117"/>
        <v>Ⅱ.アフターフォロー (4)　お客さまの声・苦情管理態勢</v>
      </c>
      <c r="D230" s="3" t="str">
        <f t="shared" si="118"/>
        <v>⑬お褒めの言葉も含めたお客さまの声・苦情管理態勢の整備（募集時／募集時以外含む）</v>
      </c>
      <c r="E230" s="3" t="str">
        <f t="shared" si="121"/>
        <v>応用 84</v>
      </c>
      <c r="F230" s="3" t="str">
        <f t="shared" si="122"/>
        <v xml:space="preserve">84 
</v>
      </c>
      <c r="G230" s="11" t="str">
        <f t="shared" si="123"/>
        <v xml:space="preserve">アンケート等の実施等により能動的にお客さまの声を収集する仕組みがある
＿ 
＿＿ </v>
      </c>
      <c r="H230" s="21" t="str">
        <f t="shared" si="119"/>
        <v>2023: 0
2024: ▼選択</v>
      </c>
      <c r="I230" s="21" t="str">
        <f t="shared" si="116"/>
        <v xml:space="preserve">2023: 0
2024: </v>
      </c>
      <c r="J230" s="21" t="str">
        <f t="shared" si="120"/>
        <v xml:space="preserve">2023: 0
2024: </v>
      </c>
      <c r="K230" s="21" t="str">
        <f t="shared" si="124"/>
        <v>▼選択</v>
      </c>
      <c r="L230" s="21" t="str">
        <f t="shared" si="125"/>
        <v>以下について、詳細説明欄の記載及び証跡資料「○○資料」P○により確認できた
・能動的にお客さまの声を収集する仕組みがあること</v>
      </c>
      <c r="M230" s="464" t="str">
        <f t="shared" si="126"/>
        <v xml:space="preserve">
</v>
      </c>
      <c r="N230" s="3"/>
      <c r="O230" s="19" t="s">
        <v>2373</v>
      </c>
      <c r="P230" s="19" t="s">
        <v>2733</v>
      </c>
      <c r="Q230" s="19" t="s">
        <v>455</v>
      </c>
      <c r="R230" s="19"/>
      <c r="S230" s="19"/>
      <c r="T230" s="159"/>
      <c r="U230" s="160"/>
      <c r="V230" s="19"/>
      <c r="W230" s="161"/>
      <c r="X230" s="19"/>
      <c r="Y230" s="19"/>
      <c r="Z230" s="20"/>
      <c r="AA230" s="202" t="s">
        <v>438</v>
      </c>
      <c r="AB230" s="1058"/>
      <c r="AC230" s="202" t="s">
        <v>2001</v>
      </c>
      <c r="AD230" s="1061"/>
      <c r="AE230" s="202" t="s">
        <v>455</v>
      </c>
      <c r="AF230" s="1061"/>
      <c r="AG230" s="256" t="s">
        <v>140</v>
      </c>
      <c r="AH230" s="1065"/>
      <c r="AI230" s="254">
        <v>84</v>
      </c>
      <c r="AJ230" s="190" t="s">
        <v>26</v>
      </c>
      <c r="AK230" s="1077" t="s">
        <v>471</v>
      </c>
      <c r="AL230" s="1047"/>
      <c r="AM230" s="1048"/>
      <c r="AN230" s="27">
        <f t="shared" si="106"/>
        <v>0</v>
      </c>
      <c r="AO230" s="27">
        <f t="shared" si="107"/>
        <v>0</v>
      </c>
      <c r="AP230" s="191">
        <f t="shared" si="108"/>
        <v>0</v>
      </c>
      <c r="AQ230" s="35">
        <f t="shared" si="109"/>
        <v>0</v>
      </c>
      <c r="AR230" s="43">
        <f t="shared" si="110"/>
        <v>0</v>
      </c>
      <c r="AS230" s="43">
        <f t="shared" si="111"/>
        <v>0</v>
      </c>
      <c r="AT230" s="35">
        <f t="shared" si="112"/>
        <v>0</v>
      </c>
      <c r="AU230" s="43">
        <f t="shared" si="113"/>
        <v>0</v>
      </c>
      <c r="AV230" s="246" t="s">
        <v>33</v>
      </c>
      <c r="AW230" s="247" t="s">
        <v>41</v>
      </c>
      <c r="AX230" s="247" t="s">
        <v>42</v>
      </c>
      <c r="AY230" s="247"/>
      <c r="AZ230" s="433" t="s">
        <v>33</v>
      </c>
      <c r="BA230" s="227" t="s">
        <v>472</v>
      </c>
      <c r="BB230" s="467"/>
      <c r="BC230" s="468"/>
      <c r="BD230" s="255" t="str">
        <f t="shared" si="128"/>
        <v>▼選択</v>
      </c>
      <c r="BE230" s="229" t="s">
        <v>33</v>
      </c>
      <c r="BF230" s="230" t="s">
        <v>16</v>
      </c>
      <c r="BG230" s="229" t="s">
        <v>31</v>
      </c>
      <c r="BH230" s="177" t="s">
        <v>6</v>
      </c>
      <c r="BI230" s="177" t="s">
        <v>7</v>
      </c>
      <c r="BJ230" s="229" t="s">
        <v>32</v>
      </c>
      <c r="BK230" s="229"/>
      <c r="BL230" s="181" t="s">
        <v>33</v>
      </c>
      <c r="BM230" s="1032" t="s">
        <v>3355</v>
      </c>
      <c r="BN230" s="172"/>
      <c r="BO230" s="172"/>
      <c r="BP230" s="172"/>
      <c r="BQ230" s="172"/>
      <c r="BR230" s="172"/>
      <c r="BS230" s="172"/>
      <c r="BT230" s="172"/>
      <c r="BU230" s="172"/>
      <c r="BV230" s="182"/>
      <c r="BW230" s="182"/>
      <c r="BX230" s="438"/>
      <c r="BY230" s="75"/>
      <c r="BZ230" s="309" t="s">
        <v>2054</v>
      </c>
      <c r="CA230" s="218" t="s">
        <v>1383</v>
      </c>
      <c r="CB230" s="219" t="s">
        <v>1384</v>
      </c>
      <c r="CC230" s="55" t="s">
        <v>2373</v>
      </c>
      <c r="CD230" s="201" t="s">
        <v>1385</v>
      </c>
    </row>
    <row r="231" spans="1:82" ht="68.45" customHeight="1">
      <c r="A231" s="3" t="str">
        <f t="shared" si="115"/>
        <v/>
      </c>
      <c r="B231" s="5" t="s">
        <v>2975</v>
      </c>
      <c r="C231" s="3" t="str">
        <f t="shared" si="117"/>
        <v>Ⅱ.アフターフォロー (4)　お客さまの声・苦情管理態勢</v>
      </c>
      <c r="D231" s="3" t="str">
        <f t="shared" si="118"/>
        <v>⑬お褒めの言葉も含めたお客さまの声・苦情管理態勢の整備（募集時／募集時以外含む）</v>
      </c>
      <c r="E231" s="3" t="str">
        <f t="shared" si="121"/>
        <v>応用 85</v>
      </c>
      <c r="F231" s="3" t="str">
        <f t="shared" si="122"/>
        <v xml:space="preserve">85 
</v>
      </c>
      <c r="G231" s="11" t="str">
        <f t="shared" si="123"/>
        <v xml:space="preserve">アンケート等の実施等により収集したお客さまの声を社内共有化し適宜業務に反映させる態勢を整備している
＿ 
＿＿ </v>
      </c>
      <c r="H231" s="21" t="str">
        <f t="shared" si="119"/>
        <v>2023: 0
2024: ▼選択</v>
      </c>
      <c r="I231" s="21" t="str">
        <f t="shared" si="116"/>
        <v xml:space="preserve">2023: 0
2024: </v>
      </c>
      <c r="J231" s="21" t="str">
        <f t="shared" si="120"/>
        <v xml:space="preserve">2023: 0
2024: </v>
      </c>
      <c r="K231" s="21" t="str">
        <f t="shared" si="124"/>
        <v>▼選択</v>
      </c>
      <c r="L231" s="21" t="str">
        <f t="shared" si="125"/>
        <v>以下について、詳細説明欄の記載及び証跡資料により確認できた
・アンケート等の実施等により収集したお客さまの声を社内共有化し適宜業務に反映させることのルール化は「○○資料」P○を確認
・アンケートの実施等により収集したお客さまの声に基づき業務の改善要否を検討し、必要に応じて適宜改善を実施していることは、「○○資料」を確認</v>
      </c>
      <c r="M231" s="464" t="str">
        <f t="shared" si="126"/>
        <v xml:space="preserve">
</v>
      </c>
      <c r="N231" s="3"/>
      <c r="O231" s="19" t="s">
        <v>2374</v>
      </c>
      <c r="P231" s="19" t="s">
        <v>2733</v>
      </c>
      <c r="Q231" s="19" t="s">
        <v>455</v>
      </c>
      <c r="R231" s="19"/>
      <c r="S231" s="19"/>
      <c r="T231" s="159"/>
      <c r="U231" s="160"/>
      <c r="V231" s="19"/>
      <c r="W231" s="161"/>
      <c r="X231" s="19"/>
      <c r="Y231" s="19"/>
      <c r="Z231" s="20"/>
      <c r="AA231" s="202" t="s">
        <v>438</v>
      </c>
      <c r="AB231" s="1058"/>
      <c r="AC231" s="202" t="s">
        <v>2001</v>
      </c>
      <c r="AD231" s="1061"/>
      <c r="AE231" s="202" t="s">
        <v>455</v>
      </c>
      <c r="AF231" s="1061"/>
      <c r="AG231" s="256" t="s">
        <v>140</v>
      </c>
      <c r="AH231" s="1065"/>
      <c r="AI231" s="254">
        <v>85</v>
      </c>
      <c r="AJ231" s="190" t="s">
        <v>26</v>
      </c>
      <c r="AK231" s="1089" t="s">
        <v>473</v>
      </c>
      <c r="AL231" s="1094"/>
      <c r="AM231" s="1095"/>
      <c r="AN231" s="27">
        <f t="shared" si="106"/>
        <v>0</v>
      </c>
      <c r="AO231" s="27">
        <f t="shared" si="107"/>
        <v>0</v>
      </c>
      <c r="AP231" s="191">
        <f t="shared" si="108"/>
        <v>0</v>
      </c>
      <c r="AQ231" s="35">
        <f t="shared" si="109"/>
        <v>0</v>
      </c>
      <c r="AR231" s="43">
        <f t="shared" si="110"/>
        <v>0</v>
      </c>
      <c r="AS231" s="43">
        <f t="shared" si="111"/>
        <v>0</v>
      </c>
      <c r="AT231" s="35">
        <f t="shared" si="112"/>
        <v>0</v>
      </c>
      <c r="AU231" s="43">
        <f t="shared" si="113"/>
        <v>0</v>
      </c>
      <c r="AV231" s="246" t="s">
        <v>33</v>
      </c>
      <c r="AW231" s="247" t="s">
        <v>41</v>
      </c>
      <c r="AX231" s="247" t="s">
        <v>42</v>
      </c>
      <c r="AY231" s="247"/>
      <c r="AZ231" s="433" t="s">
        <v>33</v>
      </c>
      <c r="BA231" s="227" t="s">
        <v>474</v>
      </c>
      <c r="BB231" s="467"/>
      <c r="BC231" s="468"/>
      <c r="BD231" s="255" t="str">
        <f t="shared" si="128"/>
        <v>▼選択</v>
      </c>
      <c r="BE231" s="229" t="s">
        <v>33</v>
      </c>
      <c r="BF231" s="230" t="s">
        <v>16</v>
      </c>
      <c r="BG231" s="229" t="s">
        <v>31</v>
      </c>
      <c r="BH231" s="177" t="s">
        <v>6</v>
      </c>
      <c r="BI231" s="177" t="s">
        <v>7</v>
      </c>
      <c r="BJ231" s="229" t="s">
        <v>32</v>
      </c>
      <c r="BK231" s="229"/>
      <c r="BL231" s="181" t="s">
        <v>33</v>
      </c>
      <c r="BM231" s="1032" t="s">
        <v>3356</v>
      </c>
      <c r="BN231" s="172"/>
      <c r="BO231" s="172"/>
      <c r="BP231" s="172"/>
      <c r="BQ231" s="172"/>
      <c r="BR231" s="172"/>
      <c r="BS231" s="172"/>
      <c r="BT231" s="172"/>
      <c r="BU231" s="172"/>
      <c r="BV231" s="182"/>
      <c r="BW231" s="182"/>
      <c r="BX231" s="438"/>
      <c r="BY231" s="75"/>
      <c r="BZ231" s="309" t="s">
        <v>1389</v>
      </c>
      <c r="CA231" s="218" t="s">
        <v>1386</v>
      </c>
      <c r="CB231" s="219" t="s">
        <v>1387</v>
      </c>
      <c r="CC231" s="55" t="s">
        <v>2374</v>
      </c>
      <c r="CD231" s="201" t="s">
        <v>1388</v>
      </c>
    </row>
    <row r="232" spans="1:82" ht="85.5">
      <c r="A232" s="3" t="str">
        <f t="shared" si="115"/>
        <v/>
      </c>
      <c r="B232" s="5" t="s">
        <v>2976</v>
      </c>
      <c r="C232" s="3" t="str">
        <f t="shared" si="117"/>
        <v>Ⅱ.アフターフォロー (4)　お客さまの声・苦情管理態勢</v>
      </c>
      <c r="D232" s="3" t="str">
        <f t="shared" si="118"/>
        <v>⑬お褒めの言葉も含めたお客さまの声・苦情管理態勢の整備（募集時／募集時以外含む）</v>
      </c>
      <c r="E232" s="3" t="str">
        <f t="shared" si="121"/>
        <v>応用 ⑬EX</v>
      </c>
      <c r="F232" s="3" t="str">
        <f t="shared" si="122"/>
        <v xml:space="preserve">⑬EX 
</v>
      </c>
      <c r="G232" s="11" t="str">
        <f t="shared" si="12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2" s="21" t="str">
        <f t="shared" si="119"/>
        <v>2023: 0
2024: ▼選択</v>
      </c>
      <c r="I232" s="21" t="str">
        <f t="shared" si="116"/>
        <v xml:space="preserve">2023: 0
2024: </v>
      </c>
      <c r="J232" s="21" t="str">
        <f t="shared" si="120"/>
        <v xml:space="preserve">2023: 0
2024: </v>
      </c>
      <c r="K232" s="21" t="str">
        <f t="shared" si="124"/>
        <v>▼選択</v>
      </c>
      <c r="L232" s="21" t="str">
        <f t="shared" si="125"/>
        <v>⑬お褒めの言葉も含めたお客さまの声・苦情管理態勢の整備（募集時／募集時以外含む） に関する貴社取組み［お客さまへアピールしたい取組み／募集人等従業者に好評な取組み］として認識しました。（［ ］内は判定時に不要文言を削除する）</v>
      </c>
      <c r="M232" s="464" t="str">
        <f t="shared" si="126"/>
        <v xml:space="preserve">
</v>
      </c>
      <c r="N232" s="3"/>
      <c r="O232" s="19" t="s">
        <v>2375</v>
      </c>
      <c r="P232" s="19" t="s">
        <v>2733</v>
      </c>
      <c r="Q232" s="19" t="s">
        <v>455</v>
      </c>
      <c r="R232" s="19"/>
      <c r="S232" s="19"/>
      <c r="T232" s="159"/>
      <c r="U232" s="160"/>
      <c r="V232" s="19"/>
      <c r="W232" s="161"/>
      <c r="X232" s="19"/>
      <c r="Y232" s="19"/>
      <c r="Z232" s="20"/>
      <c r="AA232" s="250" t="s">
        <v>438</v>
      </c>
      <c r="AB232" s="1059"/>
      <c r="AC232" s="250" t="s">
        <v>2001</v>
      </c>
      <c r="AD232" s="1062"/>
      <c r="AE232" s="250" t="s">
        <v>455</v>
      </c>
      <c r="AF232" s="1062"/>
      <c r="AG232" s="257" t="s">
        <v>140</v>
      </c>
      <c r="AH232" s="1066"/>
      <c r="AI232" s="258" t="s">
        <v>475</v>
      </c>
      <c r="AJ232" s="252"/>
      <c r="AK232" s="1069" t="s">
        <v>2017</v>
      </c>
      <c r="AL232" s="1042"/>
      <c r="AM232" s="1070"/>
      <c r="AN232" s="30">
        <f t="shared" si="106"/>
        <v>0</v>
      </c>
      <c r="AO232" s="30">
        <f t="shared" si="107"/>
        <v>0</v>
      </c>
      <c r="AP232" s="259">
        <f t="shared" si="108"/>
        <v>0</v>
      </c>
      <c r="AQ232" s="35">
        <f t="shared" si="109"/>
        <v>0</v>
      </c>
      <c r="AR232" s="43">
        <f t="shared" si="110"/>
        <v>0</v>
      </c>
      <c r="AS232" s="43">
        <f t="shared" si="111"/>
        <v>0</v>
      </c>
      <c r="AT232" s="35">
        <f t="shared" si="112"/>
        <v>0</v>
      </c>
      <c r="AU232" s="43">
        <f t="shared" si="113"/>
        <v>0</v>
      </c>
      <c r="AV232" s="246" t="s">
        <v>33</v>
      </c>
      <c r="AW232" s="247" t="s">
        <v>41</v>
      </c>
      <c r="AX232" s="452" t="s">
        <v>877</v>
      </c>
      <c r="AY232" s="247"/>
      <c r="AZ232" s="433" t="s">
        <v>33</v>
      </c>
      <c r="BA232" s="260" t="s">
        <v>147</v>
      </c>
      <c r="BB232" s="467"/>
      <c r="BC232" s="468"/>
      <c r="BD232" s="182"/>
      <c r="BE232" s="182" t="str">
        <f>IF(AND(AL232=AV232,AV232="○",AZ232="1.はい"),"○","▼選択")</f>
        <v>▼選択</v>
      </c>
      <c r="BF232" s="234" t="s">
        <v>16</v>
      </c>
      <c r="BG232" s="182" t="s">
        <v>31</v>
      </c>
      <c r="BH232" s="177" t="s">
        <v>6</v>
      </c>
      <c r="BI232" s="177" t="s">
        <v>7</v>
      </c>
      <c r="BJ232" s="182" t="s">
        <v>32</v>
      </c>
      <c r="BK232" s="182"/>
      <c r="BL232" s="181" t="s">
        <v>33</v>
      </c>
      <c r="BM232" s="1032" t="s">
        <v>3357</v>
      </c>
      <c r="BN232" s="172"/>
      <c r="BO232" s="172"/>
      <c r="BP232" s="172"/>
      <c r="BQ232" s="172"/>
      <c r="BR232" s="172"/>
      <c r="BS232" s="172"/>
      <c r="BT232" s="172"/>
      <c r="BU232" s="172"/>
      <c r="BV232" s="182"/>
      <c r="BW232" s="182"/>
      <c r="BX232" s="438"/>
      <c r="BY232" s="75"/>
      <c r="BZ232" s="309" t="s">
        <v>2055</v>
      </c>
      <c r="CA232" s="183" t="s">
        <v>1390</v>
      </c>
      <c r="CB232" s="219" t="s">
        <v>1391</v>
      </c>
      <c r="CC232" s="55" t="s">
        <v>2375</v>
      </c>
      <c r="CD232" s="201" t="s">
        <v>1392</v>
      </c>
    </row>
    <row r="233" spans="1:82" ht="57">
      <c r="A233" s="3" t="str">
        <f t="shared" si="115"/>
        <v/>
      </c>
      <c r="B233" s="5" t="s">
        <v>2977</v>
      </c>
      <c r="C233" s="3" t="str">
        <f t="shared" si="117"/>
        <v>Ⅱ.アフターフォロー (5)　顧客・契約情報管理</v>
      </c>
      <c r="D233" s="3" t="str">
        <f t="shared" si="118"/>
        <v>⑭顧客情報の適切な管理</v>
      </c>
      <c r="E233" s="3" t="str">
        <f t="shared" si="121"/>
        <v>基本 86</v>
      </c>
      <c r="F233" s="3" t="str">
        <f t="shared" si="122"/>
        <v xml:space="preserve">86 
</v>
      </c>
      <c r="G233" s="11" t="str">
        <f t="shared" si="123"/>
        <v xml:space="preserve">お客さま属性情報（氏名・住所等）を管理し最新の状態に保つ態勢（お客さま属性情報管理ルールの明文化と徹底等）を整備している
＿ 
＿＿ </v>
      </c>
      <c r="H233" s="21" t="str">
        <f t="shared" si="119"/>
        <v>2023: 0
2024: ▼選択</v>
      </c>
      <c r="I233" s="21" t="str">
        <f t="shared" si="116"/>
        <v xml:space="preserve">2023: 0
2024: </v>
      </c>
      <c r="J233" s="21" t="str">
        <f t="shared" si="120"/>
        <v xml:space="preserve">2023: 0
2024: </v>
      </c>
      <c r="K233" s="21" t="str">
        <f t="shared" si="124"/>
        <v>▼選択</v>
      </c>
      <c r="L233" s="21" t="str">
        <f t="shared" si="125"/>
        <v>以下について、詳細説明欄の記載及び証跡資料「○○資料」P○により確認できた
・お客さまの情報を最新の状態に保つようルール化されていること</v>
      </c>
      <c r="M233" s="464" t="str">
        <f t="shared" si="126"/>
        <v xml:space="preserve">
</v>
      </c>
      <c r="N233" s="3"/>
      <c r="O233" s="19" t="s">
        <v>2376</v>
      </c>
      <c r="P233" s="19" t="s">
        <v>2734</v>
      </c>
      <c r="Q233" s="19" t="s">
        <v>480</v>
      </c>
      <c r="R233" s="19"/>
      <c r="S233" s="19"/>
      <c r="T233" s="159"/>
      <c r="U233" s="160"/>
      <c r="V233" s="19"/>
      <c r="W233" s="161"/>
      <c r="X233" s="19"/>
      <c r="Y233" s="19"/>
      <c r="Z233" s="20"/>
      <c r="AA233" s="261" t="s">
        <v>1997</v>
      </c>
      <c r="AB233" s="1149" t="s">
        <v>435</v>
      </c>
      <c r="AC233" s="275" t="s">
        <v>2002</v>
      </c>
      <c r="AD233" s="1060" t="s">
        <v>476</v>
      </c>
      <c r="AE233" s="261" t="s">
        <v>1982</v>
      </c>
      <c r="AF233" s="1060" t="s">
        <v>477</v>
      </c>
      <c r="AG233" s="188" t="s">
        <v>36</v>
      </c>
      <c r="AH233" s="1078" t="s">
        <v>25</v>
      </c>
      <c r="AI233" s="254">
        <v>86</v>
      </c>
      <c r="AJ233" s="190" t="s">
        <v>26</v>
      </c>
      <c r="AK233" s="1089" t="s">
        <v>478</v>
      </c>
      <c r="AL233" s="1094"/>
      <c r="AM233" s="1095"/>
      <c r="AN233" s="27">
        <f t="shared" si="106"/>
        <v>0</v>
      </c>
      <c r="AO233" s="27">
        <f t="shared" si="107"/>
        <v>0</v>
      </c>
      <c r="AP233" s="191">
        <f t="shared" si="108"/>
        <v>0</v>
      </c>
      <c r="AQ233" s="35">
        <f t="shared" si="109"/>
        <v>0</v>
      </c>
      <c r="AR233" s="43">
        <f t="shared" si="110"/>
        <v>0</v>
      </c>
      <c r="AS233" s="43">
        <f t="shared" si="111"/>
        <v>0</v>
      </c>
      <c r="AT233" s="35">
        <f t="shared" si="112"/>
        <v>0</v>
      </c>
      <c r="AU233" s="43">
        <f t="shared" si="113"/>
        <v>0</v>
      </c>
      <c r="AV233" s="246" t="s">
        <v>33</v>
      </c>
      <c r="AW233" s="247" t="s">
        <v>41</v>
      </c>
      <c r="AX233" s="247" t="s">
        <v>42</v>
      </c>
      <c r="AY233" s="247"/>
      <c r="AZ233" s="433" t="s">
        <v>33</v>
      </c>
      <c r="BA233" s="227" t="s">
        <v>479</v>
      </c>
      <c r="BB233" s="467"/>
      <c r="BC233" s="468"/>
      <c r="BD233" s="248" t="str">
        <f t="shared" ref="BD233:BD235" si="129">BL233</f>
        <v>▼選択</v>
      </c>
      <c r="BE233" s="229" t="s">
        <v>33</v>
      </c>
      <c r="BF233" s="230" t="s">
        <v>16</v>
      </c>
      <c r="BG233" s="229" t="s">
        <v>31</v>
      </c>
      <c r="BH233" s="177" t="s">
        <v>6</v>
      </c>
      <c r="BI233" s="177" t="s">
        <v>7</v>
      </c>
      <c r="BJ233" s="229" t="s">
        <v>32</v>
      </c>
      <c r="BK233" s="229"/>
      <c r="BL233" s="181" t="s">
        <v>33</v>
      </c>
      <c r="BM233" s="1032" t="s">
        <v>3358</v>
      </c>
      <c r="BN233" s="172"/>
      <c r="BO233" s="172"/>
      <c r="BP233" s="172"/>
      <c r="BQ233" s="172"/>
      <c r="BR233" s="172"/>
      <c r="BS233" s="172"/>
      <c r="BT233" s="172"/>
      <c r="BU233" s="172"/>
      <c r="BV233" s="182"/>
      <c r="BW233" s="182"/>
      <c r="BX233" s="438"/>
      <c r="BY233" s="75"/>
      <c r="BZ233" s="309" t="s">
        <v>2056</v>
      </c>
      <c r="CA233" s="218" t="s">
        <v>1393</v>
      </c>
      <c r="CB233" s="219" t="s">
        <v>1394</v>
      </c>
      <c r="CC233" s="55" t="s">
        <v>2376</v>
      </c>
      <c r="CD233" s="201" t="s">
        <v>1395</v>
      </c>
    </row>
    <row r="234" spans="1:82" ht="63">
      <c r="A234" s="3" t="str">
        <f t="shared" si="115"/>
        <v/>
      </c>
      <c r="B234" s="5" t="s">
        <v>2978</v>
      </c>
      <c r="C234" s="3" t="str">
        <f t="shared" si="117"/>
        <v>Ⅱ.アフターフォロー (5)　顧客・契約情報管理</v>
      </c>
      <c r="D234" s="3" t="str">
        <f t="shared" si="118"/>
        <v>⑭顧客情報の適切な管理</v>
      </c>
      <c r="E234" s="3" t="str">
        <f t="shared" si="121"/>
        <v>基本 87</v>
      </c>
      <c r="F234" s="3" t="str">
        <f t="shared" si="122"/>
        <v xml:space="preserve">87 
</v>
      </c>
      <c r="G234" s="11" t="str">
        <f t="shared" si="123"/>
        <v xml:space="preserve">お客さまの契約内容を管理し最新の状態に保つ態勢を整備している
＿ 
＿＿ </v>
      </c>
      <c r="H234" s="21" t="str">
        <f t="shared" si="119"/>
        <v>2023: 0
2024: ▼選択</v>
      </c>
      <c r="I234" s="21" t="str">
        <f t="shared" si="116"/>
        <v xml:space="preserve">2023: 0
2024: </v>
      </c>
      <c r="J234" s="21" t="str">
        <f t="shared" si="120"/>
        <v xml:space="preserve">2023: 0
2024: </v>
      </c>
      <c r="K234" s="21" t="str">
        <f t="shared" si="124"/>
        <v>▼選択</v>
      </c>
      <c r="L234" s="21" t="str">
        <f t="shared" si="125"/>
        <v>以下について、詳細説明欄の記載及び証跡資料「○○資料」P○により確認できた
・お客さまの契約内容を最新の状態に保つようルール化されていること</v>
      </c>
      <c r="M234" s="464" t="str">
        <f t="shared" si="126"/>
        <v xml:space="preserve">
</v>
      </c>
      <c r="N234" s="3"/>
      <c r="O234" s="19" t="s">
        <v>2377</v>
      </c>
      <c r="P234" s="19" t="s">
        <v>2734</v>
      </c>
      <c r="Q234" s="19" t="s">
        <v>480</v>
      </c>
      <c r="R234" s="19"/>
      <c r="S234" s="19"/>
      <c r="T234" s="159"/>
      <c r="U234" s="160"/>
      <c r="V234" s="19"/>
      <c r="W234" s="161"/>
      <c r="X234" s="19"/>
      <c r="Y234" s="19"/>
      <c r="Z234" s="20"/>
      <c r="AA234" s="250" t="s">
        <v>438</v>
      </c>
      <c r="AB234" s="1150"/>
      <c r="AC234" s="279" t="s">
        <v>2002</v>
      </c>
      <c r="AD234" s="1111"/>
      <c r="AE234" s="279" t="s">
        <v>480</v>
      </c>
      <c r="AF234" s="1111"/>
      <c r="AG234" s="251" t="s">
        <v>36</v>
      </c>
      <c r="AH234" s="1079"/>
      <c r="AI234" s="254">
        <v>87</v>
      </c>
      <c r="AJ234" s="252" t="s">
        <v>26</v>
      </c>
      <c r="AK234" s="1077" t="s">
        <v>481</v>
      </c>
      <c r="AL234" s="1047"/>
      <c r="AM234" s="1048"/>
      <c r="AN234" s="27">
        <f t="shared" si="106"/>
        <v>0</v>
      </c>
      <c r="AO234" s="27">
        <f t="shared" si="107"/>
        <v>0</v>
      </c>
      <c r="AP234" s="191">
        <f t="shared" si="108"/>
        <v>0</v>
      </c>
      <c r="AQ234" s="35">
        <f t="shared" si="109"/>
        <v>0</v>
      </c>
      <c r="AR234" s="43">
        <f t="shared" si="110"/>
        <v>0</v>
      </c>
      <c r="AS234" s="43">
        <f t="shared" si="111"/>
        <v>0</v>
      </c>
      <c r="AT234" s="35">
        <f t="shared" si="112"/>
        <v>0</v>
      </c>
      <c r="AU234" s="43">
        <f t="shared" si="113"/>
        <v>0</v>
      </c>
      <c r="AV234" s="246" t="s">
        <v>33</v>
      </c>
      <c r="AW234" s="247" t="s">
        <v>41</v>
      </c>
      <c r="AX234" s="247" t="s">
        <v>42</v>
      </c>
      <c r="AY234" s="247"/>
      <c r="AZ234" s="433" t="s">
        <v>33</v>
      </c>
      <c r="BA234" s="227" t="s">
        <v>482</v>
      </c>
      <c r="BB234" s="467"/>
      <c r="BC234" s="468"/>
      <c r="BD234" s="248" t="str">
        <f t="shared" si="129"/>
        <v>▼選択</v>
      </c>
      <c r="BE234" s="229" t="s">
        <v>33</v>
      </c>
      <c r="BF234" s="230" t="s">
        <v>16</v>
      </c>
      <c r="BG234" s="229" t="s">
        <v>31</v>
      </c>
      <c r="BH234" s="177" t="s">
        <v>6</v>
      </c>
      <c r="BI234" s="177" t="s">
        <v>7</v>
      </c>
      <c r="BJ234" s="229" t="s">
        <v>32</v>
      </c>
      <c r="BK234" s="229"/>
      <c r="BL234" s="181" t="s">
        <v>33</v>
      </c>
      <c r="BM234" s="1032" t="s">
        <v>3359</v>
      </c>
      <c r="BN234" s="172"/>
      <c r="BO234" s="172"/>
      <c r="BP234" s="172"/>
      <c r="BQ234" s="172"/>
      <c r="BR234" s="172"/>
      <c r="BS234" s="172"/>
      <c r="BT234" s="172"/>
      <c r="BU234" s="172"/>
      <c r="BV234" s="182"/>
      <c r="BW234" s="182"/>
      <c r="BX234" s="438"/>
      <c r="BY234" s="75"/>
      <c r="BZ234" s="309" t="s">
        <v>2057</v>
      </c>
      <c r="CA234" s="218" t="s">
        <v>1396</v>
      </c>
      <c r="CB234" s="219" t="s">
        <v>1397</v>
      </c>
      <c r="CC234" s="55" t="s">
        <v>2377</v>
      </c>
      <c r="CD234" s="201" t="s">
        <v>1398</v>
      </c>
    </row>
    <row r="235" spans="1:82" ht="71.25">
      <c r="A235" s="3" t="str">
        <f t="shared" si="115"/>
        <v/>
      </c>
      <c r="B235" s="5" t="s">
        <v>2979</v>
      </c>
      <c r="C235" s="3" t="str">
        <f t="shared" si="117"/>
        <v>Ⅱ.アフターフォロー (5)　顧客・契約情報管理</v>
      </c>
      <c r="D235" s="3" t="str">
        <f t="shared" si="118"/>
        <v>⑭顧客情報の適切な管理</v>
      </c>
      <c r="E235" s="3" t="str">
        <f t="shared" si="121"/>
        <v>応用 88</v>
      </c>
      <c r="F235" s="3" t="str">
        <f t="shared" si="122"/>
        <v xml:space="preserve">88 
</v>
      </c>
      <c r="G235" s="11" t="str">
        <f t="shared" si="123"/>
        <v xml:space="preserve">お客さまに対し能動的に連絡を取り（既契約者あて訪問や郵送による現況確認等）、お客さま属性情報（氏名・住所等）に変更があれば連絡するよう案内している
＿ 
＿＿ </v>
      </c>
      <c r="H235" s="21" t="str">
        <f t="shared" si="119"/>
        <v>2023: 0
2024: ▼選択</v>
      </c>
      <c r="I235" s="21" t="str">
        <f t="shared" si="116"/>
        <v xml:space="preserve">2023: 0
2024: </v>
      </c>
      <c r="J235" s="21" t="str">
        <f t="shared" si="120"/>
        <v xml:space="preserve">2023: 0
2024: </v>
      </c>
      <c r="K235" s="21" t="str">
        <f t="shared" si="124"/>
        <v>▼選択</v>
      </c>
      <c r="L235" s="21" t="str">
        <f t="shared" si="125"/>
        <v>以下について、詳細説明欄の記載及び証跡資料「○○資料」P○により確認できた
・代理店としてお客さまに対し能動的にお客さま情報の変更の有無について確認していること</v>
      </c>
      <c r="M235" s="464" t="str">
        <f t="shared" si="126"/>
        <v xml:space="preserve">
</v>
      </c>
      <c r="N235" s="3"/>
      <c r="O235" s="19" t="s">
        <v>2378</v>
      </c>
      <c r="P235" s="19" t="s">
        <v>2734</v>
      </c>
      <c r="Q235" s="19" t="s">
        <v>480</v>
      </c>
      <c r="R235" s="19"/>
      <c r="S235" s="19"/>
      <c r="T235" s="159"/>
      <c r="U235" s="160"/>
      <c r="V235" s="19"/>
      <c r="W235" s="161"/>
      <c r="X235" s="19"/>
      <c r="Y235" s="19"/>
      <c r="Z235" s="20"/>
      <c r="AA235" s="261" t="s">
        <v>1997</v>
      </c>
      <c r="AB235" s="1049" t="s">
        <v>435</v>
      </c>
      <c r="AC235" s="275" t="s">
        <v>2002</v>
      </c>
      <c r="AD235" s="1060" t="s">
        <v>476</v>
      </c>
      <c r="AE235" s="261" t="s">
        <v>1982</v>
      </c>
      <c r="AF235" s="1060" t="s">
        <v>477</v>
      </c>
      <c r="AG235" s="253" t="s">
        <v>140</v>
      </c>
      <c r="AH235" s="1064" t="s">
        <v>228</v>
      </c>
      <c r="AI235" s="254">
        <v>88</v>
      </c>
      <c r="AJ235" s="190" t="s">
        <v>26</v>
      </c>
      <c r="AK235" s="1046" t="s">
        <v>483</v>
      </c>
      <c r="AL235" s="1047"/>
      <c r="AM235" s="1048"/>
      <c r="AN235" s="27">
        <f t="shared" si="106"/>
        <v>0</v>
      </c>
      <c r="AO235" s="27">
        <f t="shared" si="107"/>
        <v>0</v>
      </c>
      <c r="AP235" s="191">
        <f t="shared" si="108"/>
        <v>0</v>
      </c>
      <c r="AQ235" s="35">
        <f t="shared" si="109"/>
        <v>0</v>
      </c>
      <c r="AR235" s="43">
        <f t="shared" si="110"/>
        <v>0</v>
      </c>
      <c r="AS235" s="43">
        <f t="shared" si="111"/>
        <v>0</v>
      </c>
      <c r="AT235" s="35">
        <f t="shared" si="112"/>
        <v>0</v>
      </c>
      <c r="AU235" s="43">
        <f t="shared" si="113"/>
        <v>0</v>
      </c>
      <c r="AV235" s="246" t="s">
        <v>33</v>
      </c>
      <c r="AW235" s="247" t="s">
        <v>41</v>
      </c>
      <c r="AX235" s="247" t="s">
        <v>42</v>
      </c>
      <c r="AY235" s="247"/>
      <c r="AZ235" s="433" t="s">
        <v>33</v>
      </c>
      <c r="BA235" s="227" t="s">
        <v>337</v>
      </c>
      <c r="BB235" s="467"/>
      <c r="BC235" s="468"/>
      <c r="BD235" s="255" t="str">
        <f t="shared" si="129"/>
        <v>▼選択</v>
      </c>
      <c r="BE235" s="229" t="s">
        <v>33</v>
      </c>
      <c r="BF235" s="230" t="s">
        <v>16</v>
      </c>
      <c r="BG235" s="229" t="s">
        <v>31</v>
      </c>
      <c r="BH235" s="177" t="s">
        <v>6</v>
      </c>
      <c r="BI235" s="177" t="s">
        <v>7</v>
      </c>
      <c r="BJ235" s="229" t="s">
        <v>32</v>
      </c>
      <c r="BK235" s="229"/>
      <c r="BL235" s="181" t="s">
        <v>33</v>
      </c>
      <c r="BM235" s="1032" t="s">
        <v>3360</v>
      </c>
      <c r="BN235" s="172"/>
      <c r="BO235" s="172"/>
      <c r="BP235" s="172"/>
      <c r="BQ235" s="172"/>
      <c r="BR235" s="172"/>
      <c r="BS235" s="172"/>
      <c r="BT235" s="172"/>
      <c r="BU235" s="172"/>
      <c r="BV235" s="182"/>
      <c r="BW235" s="182"/>
      <c r="BX235" s="438"/>
      <c r="BY235" s="75"/>
      <c r="BZ235" s="309" t="s">
        <v>2058</v>
      </c>
      <c r="CA235" s="218" t="s">
        <v>1399</v>
      </c>
      <c r="CB235" s="219" t="s">
        <v>1400</v>
      </c>
      <c r="CC235" s="55" t="s">
        <v>2378</v>
      </c>
      <c r="CD235" s="201" t="s">
        <v>1401</v>
      </c>
    </row>
    <row r="236" spans="1:82" ht="85.5">
      <c r="A236" s="3" t="str">
        <f t="shared" si="115"/>
        <v/>
      </c>
      <c r="B236" s="5" t="s">
        <v>2980</v>
      </c>
      <c r="C236" s="3" t="str">
        <f t="shared" si="117"/>
        <v>Ⅱ.アフターフォロー (5)　顧客・契約情報管理</v>
      </c>
      <c r="D236" s="3" t="str">
        <f t="shared" si="118"/>
        <v>⑭顧客情報の適切な管理</v>
      </c>
      <c r="E236" s="3" t="str">
        <f t="shared" si="121"/>
        <v>応用 ⑭EX</v>
      </c>
      <c r="F236" s="3" t="str">
        <f t="shared" si="122"/>
        <v xml:space="preserve">⑭EX 
</v>
      </c>
      <c r="G236" s="11" t="str">
        <f t="shared" si="12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6" s="21" t="str">
        <f t="shared" si="119"/>
        <v>2023: 0
2024: ▼選択</v>
      </c>
      <c r="I236" s="21" t="str">
        <f t="shared" si="116"/>
        <v xml:space="preserve">2023: 0
2024: </v>
      </c>
      <c r="J236" s="21" t="str">
        <f t="shared" si="120"/>
        <v xml:space="preserve">2023: 0
2024: </v>
      </c>
      <c r="K236" s="21" t="str">
        <f t="shared" si="124"/>
        <v>▼選択</v>
      </c>
      <c r="L236" s="21" t="str">
        <f t="shared" si="125"/>
        <v>⑭顧客情報の適切な管理 に関する貴社取組み［お客さまへアピールしたい取組み／募集人等従業者に好評な取組み］として認識しました。（［ ］内は判定時に不要文言を削除する）</v>
      </c>
      <c r="M236" s="464" t="str">
        <f t="shared" si="126"/>
        <v xml:space="preserve">
</v>
      </c>
      <c r="N236" s="3"/>
      <c r="O236" s="19" t="s">
        <v>2379</v>
      </c>
      <c r="P236" s="19" t="s">
        <v>2734</v>
      </c>
      <c r="Q236" s="19" t="s">
        <v>480</v>
      </c>
      <c r="R236" s="19"/>
      <c r="S236" s="19"/>
      <c r="T236" s="159"/>
      <c r="U236" s="160"/>
      <c r="V236" s="19"/>
      <c r="W236" s="161"/>
      <c r="X236" s="19"/>
      <c r="Y236" s="19"/>
      <c r="Z236" s="20"/>
      <c r="AA236" s="250" t="s">
        <v>438</v>
      </c>
      <c r="AB236" s="1071"/>
      <c r="AC236" s="250" t="s">
        <v>2002</v>
      </c>
      <c r="AD236" s="1111"/>
      <c r="AE236" s="250" t="s">
        <v>480</v>
      </c>
      <c r="AF236" s="1111"/>
      <c r="AG236" s="257" t="s">
        <v>140</v>
      </c>
      <c r="AH236" s="1066"/>
      <c r="AI236" s="258" t="s">
        <v>484</v>
      </c>
      <c r="AJ236" s="252"/>
      <c r="AK236" s="1069" t="s">
        <v>2017</v>
      </c>
      <c r="AL236" s="1042"/>
      <c r="AM236" s="1070"/>
      <c r="AN236" s="30">
        <f t="shared" si="106"/>
        <v>0</v>
      </c>
      <c r="AO236" s="30">
        <f t="shared" si="107"/>
        <v>0</v>
      </c>
      <c r="AP236" s="259">
        <f t="shared" si="108"/>
        <v>0</v>
      </c>
      <c r="AQ236" s="35">
        <f t="shared" si="109"/>
        <v>0</v>
      </c>
      <c r="AR236" s="43">
        <f t="shared" si="110"/>
        <v>0</v>
      </c>
      <c r="AS236" s="43">
        <f t="shared" si="111"/>
        <v>0</v>
      </c>
      <c r="AT236" s="35">
        <f t="shared" si="112"/>
        <v>0</v>
      </c>
      <c r="AU236" s="43">
        <f t="shared" si="113"/>
        <v>0</v>
      </c>
      <c r="AV236" s="246" t="s">
        <v>33</v>
      </c>
      <c r="AW236" s="247" t="s">
        <v>41</v>
      </c>
      <c r="AX236" s="452" t="s">
        <v>877</v>
      </c>
      <c r="AY236" s="247"/>
      <c r="AZ236" s="433" t="s">
        <v>33</v>
      </c>
      <c r="BA236" s="260" t="s">
        <v>147</v>
      </c>
      <c r="BB236" s="467"/>
      <c r="BC236" s="468"/>
      <c r="BD236" s="182"/>
      <c r="BE236" s="182" t="str">
        <f>IF(AND(AL236=AV236,AV236="○",AZ236="1.はい"),"○","▼選択")</f>
        <v>▼選択</v>
      </c>
      <c r="BF236" s="234" t="s">
        <v>16</v>
      </c>
      <c r="BG236" s="182" t="s">
        <v>31</v>
      </c>
      <c r="BH236" s="177" t="s">
        <v>6</v>
      </c>
      <c r="BI236" s="177" t="s">
        <v>7</v>
      </c>
      <c r="BJ236" s="182" t="s">
        <v>32</v>
      </c>
      <c r="BK236" s="182"/>
      <c r="BL236" s="181" t="s">
        <v>33</v>
      </c>
      <c r="BM236" s="1032" t="s">
        <v>3361</v>
      </c>
      <c r="BN236" s="172"/>
      <c r="BO236" s="172"/>
      <c r="BP236" s="172"/>
      <c r="BQ236" s="172"/>
      <c r="BR236" s="172"/>
      <c r="BS236" s="172"/>
      <c r="BT236" s="172"/>
      <c r="BU236" s="172"/>
      <c r="BV236" s="182"/>
      <c r="BW236" s="182"/>
      <c r="BX236" s="438"/>
      <c r="BY236" s="75"/>
      <c r="BZ236" s="309" t="s">
        <v>2059</v>
      </c>
      <c r="CA236" s="183" t="s">
        <v>1402</v>
      </c>
      <c r="CB236" s="219" t="s">
        <v>1403</v>
      </c>
      <c r="CC236" s="55" t="s">
        <v>2379</v>
      </c>
      <c r="CD236" s="201" t="s">
        <v>1404</v>
      </c>
    </row>
    <row r="237" spans="1:82" ht="75.599999999999994" customHeight="1">
      <c r="A237" s="3" t="str">
        <f t="shared" si="115"/>
        <v/>
      </c>
      <c r="B237" s="5" t="s">
        <v>2981</v>
      </c>
      <c r="C237" s="3" t="str">
        <f t="shared" si="117"/>
        <v>Ⅱ.アフターフォロー (6)　継続率</v>
      </c>
      <c r="D237" s="3" t="str">
        <f t="shared" si="118"/>
        <v>⑮継続率の把握</v>
      </c>
      <c r="E237" s="3" t="str">
        <f t="shared" si="121"/>
        <v>基本 89</v>
      </c>
      <c r="F237" s="3" t="str">
        <f t="shared" si="122"/>
        <v xml:space="preserve">89 
</v>
      </c>
      <c r="G237" s="11" t="str">
        <f t="shared" si="123"/>
        <v xml:space="preserve">継続率を定期的に把握・分析し、解約理由・経緯等を踏まえ、必要に応じて改善策（募集人への指導等）を実施している
＿ 
＿＿ </v>
      </c>
      <c r="H237" s="21" t="str">
        <f t="shared" si="119"/>
        <v>2023: 0
2024: ▼選択</v>
      </c>
      <c r="I237" s="21" t="str">
        <f t="shared" si="116"/>
        <v xml:space="preserve">2023: 0
2024: </v>
      </c>
      <c r="J237" s="21" t="str">
        <f t="shared" si="120"/>
        <v xml:space="preserve">2023: 0
2024: </v>
      </c>
      <c r="K237" s="21" t="str">
        <f t="shared" si="124"/>
        <v>▼選択</v>
      </c>
      <c r="L237" s="21" t="str">
        <f t="shared" si="125"/>
        <v>以下について、詳細説明欄の記載及び証跡資料により確認できた
・継続率を定期的に把握・分析していることは、「○○資料」を確認
・継続率の把握・分析の結果、継続率が相対的に低い等、問題があった場合は当該募集人への指導等の改善策を講じていることは、「○○資料」を確認</v>
      </c>
      <c r="M237" s="464" t="str">
        <f t="shared" si="126"/>
        <v xml:space="preserve">
</v>
      </c>
      <c r="N237" s="3"/>
      <c r="O237" s="19" t="s">
        <v>2380</v>
      </c>
      <c r="P237" s="19" t="s">
        <v>2735</v>
      </c>
      <c r="Q237" s="19" t="s">
        <v>2736</v>
      </c>
      <c r="R237" s="19"/>
      <c r="S237" s="19"/>
      <c r="T237" s="159"/>
      <c r="U237" s="160"/>
      <c r="V237" s="19"/>
      <c r="W237" s="161"/>
      <c r="X237" s="19"/>
      <c r="Y237" s="19"/>
      <c r="Z237" s="20"/>
      <c r="AA237" s="272" t="s">
        <v>1997</v>
      </c>
      <c r="AB237" s="325" t="s">
        <v>435</v>
      </c>
      <c r="AC237" s="326" t="s">
        <v>2003</v>
      </c>
      <c r="AD237" s="271" t="s">
        <v>485</v>
      </c>
      <c r="AE237" s="272" t="s">
        <v>1983</v>
      </c>
      <c r="AF237" s="271" t="s">
        <v>486</v>
      </c>
      <c r="AG237" s="302" t="s">
        <v>36</v>
      </c>
      <c r="AH237" s="303" t="s">
        <v>25</v>
      </c>
      <c r="AI237" s="254">
        <v>89</v>
      </c>
      <c r="AJ237" s="252" t="s">
        <v>26</v>
      </c>
      <c r="AK237" s="1119" t="s">
        <v>487</v>
      </c>
      <c r="AL237" s="1094"/>
      <c r="AM237" s="1095"/>
      <c r="AN237" s="27">
        <f t="shared" si="106"/>
        <v>0</v>
      </c>
      <c r="AO237" s="27">
        <f t="shared" si="107"/>
        <v>0</v>
      </c>
      <c r="AP237" s="191">
        <f t="shared" si="108"/>
        <v>0</v>
      </c>
      <c r="AQ237" s="35">
        <f t="shared" si="109"/>
        <v>0</v>
      </c>
      <c r="AR237" s="43">
        <f t="shared" si="110"/>
        <v>0</v>
      </c>
      <c r="AS237" s="43">
        <f t="shared" si="111"/>
        <v>0</v>
      </c>
      <c r="AT237" s="35">
        <f t="shared" si="112"/>
        <v>0</v>
      </c>
      <c r="AU237" s="43">
        <f t="shared" si="113"/>
        <v>0</v>
      </c>
      <c r="AV237" s="246" t="s">
        <v>33</v>
      </c>
      <c r="AW237" s="247" t="s">
        <v>41</v>
      </c>
      <c r="AX237" s="247" t="s">
        <v>42</v>
      </c>
      <c r="AY237" s="247"/>
      <c r="AZ237" s="433" t="s">
        <v>33</v>
      </c>
      <c r="BA237" s="227" t="s">
        <v>488</v>
      </c>
      <c r="BB237" s="467"/>
      <c r="BC237" s="468"/>
      <c r="BD237" s="248" t="str">
        <f>BL237</f>
        <v>▼選択</v>
      </c>
      <c r="BE237" s="229" t="s">
        <v>33</v>
      </c>
      <c r="BF237" s="230" t="s">
        <v>16</v>
      </c>
      <c r="BG237" s="229" t="s">
        <v>31</v>
      </c>
      <c r="BH237" s="177" t="s">
        <v>6</v>
      </c>
      <c r="BI237" s="177" t="s">
        <v>7</v>
      </c>
      <c r="BJ237" s="229" t="s">
        <v>32</v>
      </c>
      <c r="BK237" s="229"/>
      <c r="BL237" s="181" t="s">
        <v>33</v>
      </c>
      <c r="BM237" s="1032" t="s">
        <v>3362</v>
      </c>
      <c r="BN237" s="172"/>
      <c r="BO237" s="172"/>
      <c r="BP237" s="172"/>
      <c r="BQ237" s="172"/>
      <c r="BR237" s="172"/>
      <c r="BS237" s="172"/>
      <c r="BT237" s="172"/>
      <c r="BU237" s="172"/>
      <c r="BV237" s="182"/>
      <c r="BW237" s="182"/>
      <c r="BX237" s="438"/>
      <c r="BY237" s="75"/>
      <c r="BZ237" s="309" t="s">
        <v>2060</v>
      </c>
      <c r="CA237" s="218" t="s">
        <v>1405</v>
      </c>
      <c r="CB237" s="219" t="s">
        <v>1406</v>
      </c>
      <c r="CC237" s="55" t="s">
        <v>2380</v>
      </c>
      <c r="CD237" s="201" t="s">
        <v>1407</v>
      </c>
    </row>
    <row r="238" spans="1:82" ht="92.45" customHeight="1">
      <c r="A238" s="3" t="str">
        <f t="shared" si="115"/>
        <v/>
      </c>
      <c r="B238" s="5" t="s">
        <v>2982</v>
      </c>
      <c r="C238" s="3" t="str">
        <f t="shared" si="117"/>
        <v>Ⅱ.アフターフォロー (6)　継続率</v>
      </c>
      <c r="D238" s="3" t="str">
        <f t="shared" si="118"/>
        <v>⑮継続率の把握</v>
      </c>
      <c r="E238" s="3" t="str">
        <f t="shared" si="121"/>
        <v>応用 ⑮EX</v>
      </c>
      <c r="F238" s="3" t="str">
        <f t="shared" si="122"/>
        <v xml:space="preserve">⑮EX 
</v>
      </c>
      <c r="G238" s="11" t="str">
        <f t="shared" si="12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8" s="21" t="str">
        <f t="shared" si="119"/>
        <v>2023: 0
2024: ▼選択</v>
      </c>
      <c r="I238" s="21" t="str">
        <f t="shared" si="116"/>
        <v xml:space="preserve">2023: 0
2024: </v>
      </c>
      <c r="J238" s="21" t="str">
        <f t="shared" si="120"/>
        <v xml:space="preserve">2023: 0
2024: </v>
      </c>
      <c r="K238" s="21" t="str">
        <f t="shared" si="124"/>
        <v>▼選択</v>
      </c>
      <c r="L238" s="21" t="str">
        <f t="shared" si="125"/>
        <v>⑮継続率の把握 に関する貴社取組み［お客さまへアピールしたい取組み／募集人等従業者に好評な取組み］として認識しました。（［ ］内は判定時に不要文言を削除する）</v>
      </c>
      <c r="M238" s="464" t="str">
        <f t="shared" si="126"/>
        <v xml:space="preserve">
</v>
      </c>
      <c r="N238" s="3"/>
      <c r="O238" s="19" t="s">
        <v>2381</v>
      </c>
      <c r="P238" s="19" t="s">
        <v>2735</v>
      </c>
      <c r="Q238" s="19" t="s">
        <v>2736</v>
      </c>
      <c r="R238" s="19"/>
      <c r="S238" s="19"/>
      <c r="T238" s="159"/>
      <c r="U238" s="160"/>
      <c r="V238" s="19"/>
      <c r="W238" s="161"/>
      <c r="X238" s="19"/>
      <c r="Y238" s="19"/>
      <c r="Z238" s="20"/>
      <c r="AA238" s="272" t="s">
        <v>1997</v>
      </c>
      <c r="AB238" s="325" t="s">
        <v>435</v>
      </c>
      <c r="AC238" s="326" t="s">
        <v>2003</v>
      </c>
      <c r="AD238" s="271" t="s">
        <v>485</v>
      </c>
      <c r="AE238" s="272" t="s">
        <v>1983</v>
      </c>
      <c r="AF238" s="271" t="s">
        <v>486</v>
      </c>
      <c r="AG238" s="273" t="s">
        <v>140</v>
      </c>
      <c r="AH238" s="274" t="s">
        <v>187</v>
      </c>
      <c r="AI238" s="258" t="s">
        <v>489</v>
      </c>
      <c r="AJ238" s="252"/>
      <c r="AK238" s="1069" t="s">
        <v>2017</v>
      </c>
      <c r="AL238" s="1042"/>
      <c r="AM238" s="1070"/>
      <c r="AN238" s="30">
        <f t="shared" si="106"/>
        <v>0</v>
      </c>
      <c r="AO238" s="30">
        <f t="shared" si="107"/>
        <v>0</v>
      </c>
      <c r="AP238" s="259">
        <f t="shared" si="108"/>
        <v>0</v>
      </c>
      <c r="AQ238" s="35">
        <f t="shared" si="109"/>
        <v>0</v>
      </c>
      <c r="AR238" s="43">
        <f t="shared" si="110"/>
        <v>0</v>
      </c>
      <c r="AS238" s="43">
        <f t="shared" si="111"/>
        <v>0</v>
      </c>
      <c r="AT238" s="35">
        <f t="shared" si="112"/>
        <v>0</v>
      </c>
      <c r="AU238" s="43">
        <f t="shared" si="113"/>
        <v>0</v>
      </c>
      <c r="AV238" s="246" t="s">
        <v>33</v>
      </c>
      <c r="AW238" s="247" t="s">
        <v>41</v>
      </c>
      <c r="AX238" s="452" t="s">
        <v>877</v>
      </c>
      <c r="AY238" s="247"/>
      <c r="AZ238" s="433" t="s">
        <v>33</v>
      </c>
      <c r="BA238" s="260" t="s">
        <v>147</v>
      </c>
      <c r="BB238" s="467"/>
      <c r="BC238" s="468"/>
      <c r="BD238" s="182"/>
      <c r="BE238" s="182" t="str">
        <f>IF(AND(AL238=AV238,AV238="○",AZ238="1.はい"),"○","▼選択")</f>
        <v>▼選択</v>
      </c>
      <c r="BF238" s="234" t="s">
        <v>16</v>
      </c>
      <c r="BG238" s="182" t="s">
        <v>31</v>
      </c>
      <c r="BH238" s="177" t="s">
        <v>6</v>
      </c>
      <c r="BI238" s="177" t="s">
        <v>7</v>
      </c>
      <c r="BJ238" s="182" t="s">
        <v>32</v>
      </c>
      <c r="BK238" s="182"/>
      <c r="BL238" s="181" t="s">
        <v>33</v>
      </c>
      <c r="BM238" s="1032" t="s">
        <v>3363</v>
      </c>
      <c r="BN238" s="172"/>
      <c r="BO238" s="172"/>
      <c r="BP238" s="172"/>
      <c r="BQ238" s="172"/>
      <c r="BR238" s="172"/>
      <c r="BS238" s="172"/>
      <c r="BT238" s="172"/>
      <c r="BU238" s="172"/>
      <c r="BV238" s="182"/>
      <c r="BW238" s="182"/>
      <c r="BX238" s="438"/>
      <c r="BY238" s="75"/>
      <c r="BZ238" s="309" t="s">
        <v>2061</v>
      </c>
      <c r="CA238" s="183" t="s">
        <v>1408</v>
      </c>
      <c r="CB238" s="219" t="s">
        <v>1409</v>
      </c>
      <c r="CC238" s="55" t="s">
        <v>2381</v>
      </c>
      <c r="CD238" s="201" t="s">
        <v>1410</v>
      </c>
    </row>
    <row r="239" spans="1:82" ht="57">
      <c r="A239" s="3" t="str">
        <f t="shared" si="115"/>
        <v/>
      </c>
      <c r="B239" s="5" t="s">
        <v>2983</v>
      </c>
      <c r="C239" s="3" t="str">
        <f t="shared" si="117"/>
        <v>Ⅲ.個人情報保護 (7)　個人情報保護に係る態勢整備・業務運営</v>
      </c>
      <c r="D239" s="3" t="str">
        <f t="shared" si="118"/>
        <v>⑯個人情報保護に係る態勢の整備</v>
      </c>
      <c r="E239" s="3" t="str">
        <f t="shared" si="121"/>
        <v>基本 90</v>
      </c>
      <c r="F239" s="3" t="str">
        <f t="shared" si="122"/>
        <v xml:space="preserve">90 
</v>
      </c>
      <c r="G239" s="11" t="str">
        <f t="shared" si="123"/>
        <v xml:space="preserve">個人情報の保護に関する法律等の法令等に則った以下項目が明文化されている　※全て「1.はい」であれば達成
＿ 
＿＿ </v>
      </c>
      <c r="H239" s="21" t="str">
        <f t="shared" si="119"/>
        <v>2023: 0
2024: －</v>
      </c>
      <c r="I239" s="21" t="str">
        <f t="shared" si="116"/>
        <v xml:space="preserve">2023: 0
2024: </v>
      </c>
      <c r="J239" s="21" t="str">
        <f t="shared" si="120"/>
        <v xml:space="preserve">2023: 0
2024: </v>
      </c>
      <c r="K239" s="21" t="str">
        <f t="shared" si="124"/>
        <v>▼選択</v>
      </c>
      <c r="L239" s="21">
        <f t="shared" si="125"/>
        <v>0</v>
      </c>
      <c r="M239" s="464" t="str">
        <f t="shared" si="126"/>
        <v xml:space="preserve">
</v>
      </c>
      <c r="N239" s="3"/>
      <c r="O239" s="19" t="s">
        <v>2382</v>
      </c>
      <c r="P239" s="19" t="s">
        <v>2737</v>
      </c>
      <c r="Q239" s="19" t="s">
        <v>495</v>
      </c>
      <c r="R239" s="19"/>
      <c r="S239" s="19"/>
      <c r="T239" s="159"/>
      <c r="U239" s="160"/>
      <c r="V239" s="19"/>
      <c r="W239" s="161"/>
      <c r="X239" s="19"/>
      <c r="Y239" s="19"/>
      <c r="Z239" s="20"/>
      <c r="AA239" s="261" t="s">
        <v>490</v>
      </c>
      <c r="AB239" s="1049" t="s">
        <v>491</v>
      </c>
      <c r="AC239" s="275" t="s">
        <v>2004</v>
      </c>
      <c r="AD239" s="1060" t="s">
        <v>492</v>
      </c>
      <c r="AE239" s="261" t="s">
        <v>1984</v>
      </c>
      <c r="AF239" s="1063" t="s">
        <v>493</v>
      </c>
      <c r="AG239" s="188" t="s">
        <v>36</v>
      </c>
      <c r="AH239" s="1078" t="s">
        <v>25</v>
      </c>
      <c r="AI239" s="189">
        <v>90</v>
      </c>
      <c r="AJ239" s="190" t="s">
        <v>26</v>
      </c>
      <c r="AK239" s="1089" t="s">
        <v>1411</v>
      </c>
      <c r="AL239" s="1094"/>
      <c r="AM239" s="1095"/>
      <c r="AN239" s="27">
        <f t="shared" si="106"/>
        <v>0</v>
      </c>
      <c r="AO239" s="27">
        <f t="shared" si="107"/>
        <v>0</v>
      </c>
      <c r="AP239" s="191">
        <f t="shared" si="108"/>
        <v>0</v>
      </c>
      <c r="AQ239" s="35">
        <f t="shared" si="109"/>
        <v>0</v>
      </c>
      <c r="AR239" s="43">
        <f t="shared" si="110"/>
        <v>0</v>
      </c>
      <c r="AS239" s="43">
        <f t="shared" si="111"/>
        <v>0</v>
      </c>
      <c r="AT239" s="35">
        <f t="shared" si="112"/>
        <v>0</v>
      </c>
      <c r="AU239" s="43">
        <f t="shared" si="113"/>
        <v>0</v>
      </c>
      <c r="AV239" s="262"/>
      <c r="AW239" s="263"/>
      <c r="AX239" s="263"/>
      <c r="AY239" s="263"/>
      <c r="AZ239" s="175" t="s">
        <v>661</v>
      </c>
      <c r="BA239" s="194" t="s">
        <v>29</v>
      </c>
      <c r="BB239" s="466"/>
      <c r="BC239" s="466"/>
      <c r="BD239" s="248" t="str">
        <f>BL239</f>
        <v>▼選択</v>
      </c>
      <c r="BE239" s="229" t="s">
        <v>33</v>
      </c>
      <c r="BF239" s="230" t="s">
        <v>16</v>
      </c>
      <c r="BG239" s="229" t="s">
        <v>31</v>
      </c>
      <c r="BH239" s="177" t="s">
        <v>6</v>
      </c>
      <c r="BI239" s="177" t="s">
        <v>7</v>
      </c>
      <c r="BJ239" s="229" t="s">
        <v>32</v>
      </c>
      <c r="BK239" s="229"/>
      <c r="BL239" s="198" t="s">
        <v>33</v>
      </c>
      <c r="BM239" s="1033"/>
      <c r="BN239" s="195"/>
      <c r="BO239" s="195"/>
      <c r="BP239" s="195"/>
      <c r="BQ239" s="195"/>
      <c r="BR239" s="195"/>
      <c r="BS239" s="195"/>
      <c r="BT239" s="195"/>
      <c r="BU239" s="195"/>
      <c r="BV239" s="182"/>
      <c r="BW239" s="182"/>
      <c r="BX239" s="438"/>
      <c r="BY239" s="75"/>
      <c r="BZ239" s="195"/>
      <c r="CA239" s="199"/>
      <c r="CB239" s="200"/>
      <c r="CC239" s="55" t="s">
        <v>2382</v>
      </c>
      <c r="CD239" s="201" t="s">
        <v>1412</v>
      </c>
    </row>
    <row r="240" spans="1:82" ht="63">
      <c r="A240" s="3" t="str">
        <f t="shared" si="115"/>
        <v/>
      </c>
      <c r="B240" s="5" t="s">
        <v>2984</v>
      </c>
      <c r="C240" s="3" t="str">
        <f t="shared" si="117"/>
        <v>Ⅲ.個人情報保護 (7)　個人情報保護に係る態勢整備・業務運営</v>
      </c>
      <c r="D240" s="3" t="str">
        <f t="shared" si="118"/>
        <v>⑯個人情報保護に係る態勢の整備</v>
      </c>
      <c r="E240" s="3" t="str">
        <f t="shared" si="121"/>
        <v>基本 90</v>
      </c>
      <c r="F240" s="3" t="str">
        <f t="shared" si="122"/>
        <v>90 
90-1</v>
      </c>
      <c r="G240" s="11" t="str">
        <f t="shared" si="123"/>
        <v xml:space="preserve">
＿ 個人情報の定義
＿＿ </v>
      </c>
      <c r="H240" s="21" t="str">
        <f t="shared" si="119"/>
        <v>2023: 0
2024: ▼選択</v>
      </c>
      <c r="I240" s="21" t="str">
        <f t="shared" si="116"/>
        <v xml:space="preserve">2023: 0
2024: </v>
      </c>
      <c r="J240" s="21" t="str">
        <f t="shared" si="120"/>
        <v xml:space="preserve">2023: 0
2024: </v>
      </c>
      <c r="K240" s="21" t="str">
        <f t="shared" si="124"/>
        <v>▼選択</v>
      </c>
      <c r="L240" s="21" t="str">
        <f t="shared" si="125"/>
        <v>以下、個人情報の定義として、詳細説明欄の記載及び証跡資料「○○資料」P○により確認できた
　ア.氏名のみでも個人情報に該当すること
　イ.証券記号番号等の個人識別符号も個人情報に該当する旨</v>
      </c>
      <c r="M240" s="464" t="str">
        <f t="shared" si="126"/>
        <v xml:space="preserve">
</v>
      </c>
      <c r="N240" s="3"/>
      <c r="O240" s="19" t="s">
        <v>2383</v>
      </c>
      <c r="P240" s="19" t="s">
        <v>2737</v>
      </c>
      <c r="Q240" s="19" t="s">
        <v>495</v>
      </c>
      <c r="R240" s="19"/>
      <c r="S240" s="19"/>
      <c r="T240" s="159"/>
      <c r="U240" s="160"/>
      <c r="V240" s="19"/>
      <c r="W240" s="161"/>
      <c r="X240" s="19"/>
      <c r="Y240" s="19"/>
      <c r="Z240" s="20"/>
      <c r="AA240" s="264" t="s">
        <v>494</v>
      </c>
      <c r="AB240" s="1058"/>
      <c r="AC240" s="264" t="s">
        <v>2004</v>
      </c>
      <c r="AD240" s="1061"/>
      <c r="AE240" s="264" t="s">
        <v>495</v>
      </c>
      <c r="AF240" s="1061"/>
      <c r="AG240" s="203" t="s">
        <v>36</v>
      </c>
      <c r="AH240" s="1096"/>
      <c r="AI240" s="204">
        <v>90</v>
      </c>
      <c r="AJ240" s="323" t="s">
        <v>2652</v>
      </c>
      <c r="AK240" s="212"/>
      <c r="AL240" s="1044" t="s">
        <v>496</v>
      </c>
      <c r="AM240" s="1045"/>
      <c r="AN240" s="27">
        <f t="shared" si="106"/>
        <v>0</v>
      </c>
      <c r="AO240" s="27">
        <f t="shared" si="107"/>
        <v>0</v>
      </c>
      <c r="AP240" s="191">
        <f t="shared" si="108"/>
        <v>0</v>
      </c>
      <c r="AQ240" s="35">
        <f t="shared" si="109"/>
        <v>0</v>
      </c>
      <c r="AR240" s="43">
        <f t="shared" si="110"/>
        <v>0</v>
      </c>
      <c r="AS240" s="43">
        <f t="shared" si="111"/>
        <v>0</v>
      </c>
      <c r="AT240" s="35">
        <f t="shared" si="112"/>
        <v>0</v>
      </c>
      <c r="AU240" s="43">
        <f t="shared" si="113"/>
        <v>0</v>
      </c>
      <c r="AV240" s="235" t="s">
        <v>33</v>
      </c>
      <c r="AW240" s="236" t="s">
        <v>41</v>
      </c>
      <c r="AX240" s="236" t="s">
        <v>42</v>
      </c>
      <c r="AY240" s="236"/>
      <c r="AZ240" s="433" t="s">
        <v>33</v>
      </c>
      <c r="BA240" s="227" t="s">
        <v>343</v>
      </c>
      <c r="BB240" s="467"/>
      <c r="BC240" s="468"/>
      <c r="BD240" s="182"/>
      <c r="BE240" s="182" t="str">
        <f t="shared" ref="BE240:BE256" si="130">IF(AND(AL240=AV240,AV240="○",AZ240="1.はい"),"○","▼選択")</f>
        <v>▼選択</v>
      </c>
      <c r="BF240" s="234" t="s">
        <v>16</v>
      </c>
      <c r="BG240" s="182" t="s">
        <v>31</v>
      </c>
      <c r="BH240" s="177" t="s">
        <v>6</v>
      </c>
      <c r="BI240" s="177" t="s">
        <v>7</v>
      </c>
      <c r="BJ240" s="182" t="s">
        <v>32</v>
      </c>
      <c r="BK240" s="182"/>
      <c r="BL240" s="181" t="s">
        <v>33</v>
      </c>
      <c r="BM240" s="1032" t="s">
        <v>3364</v>
      </c>
      <c r="BN240" s="172"/>
      <c r="BO240" s="172"/>
      <c r="BP240" s="172"/>
      <c r="BQ240" s="172"/>
      <c r="BR240" s="172"/>
      <c r="BS240" s="172"/>
      <c r="BT240" s="172"/>
      <c r="BU240" s="172"/>
      <c r="BV240" s="182"/>
      <c r="BW240" s="182"/>
      <c r="BX240" s="438"/>
      <c r="BY240" s="75"/>
      <c r="BZ240" s="309" t="s">
        <v>1415</v>
      </c>
      <c r="CA240" s="218" t="s">
        <v>1009</v>
      </c>
      <c r="CB240" s="219" t="s">
        <v>1413</v>
      </c>
      <c r="CC240" s="55" t="s">
        <v>2383</v>
      </c>
      <c r="CD240" s="201" t="s">
        <v>1414</v>
      </c>
    </row>
    <row r="241" spans="1:82" ht="47.25">
      <c r="A241" s="3" t="str">
        <f t="shared" si="115"/>
        <v/>
      </c>
      <c r="B241" s="5" t="s">
        <v>2985</v>
      </c>
      <c r="C241" s="3" t="str">
        <f t="shared" si="117"/>
        <v>Ⅲ.個人情報保護 (7)　個人情報保護に係る態勢整備・業務運営</v>
      </c>
      <c r="D241" s="3" t="str">
        <f t="shared" si="118"/>
        <v>⑯個人情報保護に係る態勢の整備</v>
      </c>
      <c r="E241" s="3" t="str">
        <f t="shared" si="121"/>
        <v>基本 90</v>
      </c>
      <c r="F241" s="3" t="str">
        <f t="shared" si="122"/>
        <v>90 
90-2</v>
      </c>
      <c r="G241" s="11" t="str">
        <f t="shared" si="123"/>
        <v xml:space="preserve">
＿ 収集する個人情報の利用目的
＿＿ </v>
      </c>
      <c r="H241" s="21" t="str">
        <f t="shared" si="119"/>
        <v>2023: 0
2024: ▼選択</v>
      </c>
      <c r="I241" s="21" t="str">
        <f t="shared" si="116"/>
        <v xml:space="preserve">2023: 0
2024: </v>
      </c>
      <c r="J241" s="21" t="str">
        <f t="shared" si="120"/>
        <v xml:space="preserve">2023: 0
2024: </v>
      </c>
      <c r="K241" s="21" t="str">
        <f t="shared" si="124"/>
        <v>▼選択</v>
      </c>
      <c r="L241" s="21" t="str">
        <f t="shared" si="125"/>
        <v>以下について、詳細説明欄の記載及び証跡資料「○○資料」P○により確認できた
・生命保険販売に関する利用目的</v>
      </c>
      <c r="M241" s="464" t="str">
        <f t="shared" si="126"/>
        <v xml:space="preserve">
</v>
      </c>
      <c r="N241" s="3"/>
      <c r="O241" s="19" t="s">
        <v>2384</v>
      </c>
      <c r="P241" s="19" t="s">
        <v>2737</v>
      </c>
      <c r="Q241" s="19" t="s">
        <v>495</v>
      </c>
      <c r="R241" s="19"/>
      <c r="S241" s="19"/>
      <c r="T241" s="159"/>
      <c r="U241" s="160"/>
      <c r="V241" s="19"/>
      <c r="W241" s="161"/>
      <c r="X241" s="19"/>
      <c r="Y241" s="19"/>
      <c r="Z241" s="20"/>
      <c r="AA241" s="264" t="s">
        <v>494</v>
      </c>
      <c r="AB241" s="1058"/>
      <c r="AC241" s="264" t="s">
        <v>2004</v>
      </c>
      <c r="AD241" s="1061"/>
      <c r="AE241" s="264" t="s">
        <v>495</v>
      </c>
      <c r="AF241" s="1061"/>
      <c r="AG241" s="203" t="s">
        <v>36</v>
      </c>
      <c r="AH241" s="1096"/>
      <c r="AI241" s="204">
        <v>90</v>
      </c>
      <c r="AJ241" s="323" t="s">
        <v>2653</v>
      </c>
      <c r="AK241" s="212"/>
      <c r="AL241" s="1044" t="s">
        <v>497</v>
      </c>
      <c r="AM241" s="1045"/>
      <c r="AN241" s="27">
        <f t="shared" si="106"/>
        <v>0</v>
      </c>
      <c r="AO241" s="27">
        <f t="shared" si="107"/>
        <v>0</v>
      </c>
      <c r="AP241" s="191">
        <f t="shared" si="108"/>
        <v>0</v>
      </c>
      <c r="AQ241" s="35">
        <f t="shared" si="109"/>
        <v>0</v>
      </c>
      <c r="AR241" s="43">
        <f t="shared" si="110"/>
        <v>0</v>
      </c>
      <c r="AS241" s="43">
        <f t="shared" si="111"/>
        <v>0</v>
      </c>
      <c r="AT241" s="35">
        <f t="shared" si="112"/>
        <v>0</v>
      </c>
      <c r="AU241" s="43">
        <f t="shared" si="113"/>
        <v>0</v>
      </c>
      <c r="AV241" s="235" t="s">
        <v>33</v>
      </c>
      <c r="AW241" s="236" t="s">
        <v>41</v>
      </c>
      <c r="AX241" s="236" t="s">
        <v>42</v>
      </c>
      <c r="AY241" s="236"/>
      <c r="AZ241" s="433" t="s">
        <v>33</v>
      </c>
      <c r="BA241" s="227" t="s">
        <v>343</v>
      </c>
      <c r="BB241" s="467"/>
      <c r="BC241" s="468"/>
      <c r="BD241" s="182"/>
      <c r="BE241" s="182" t="str">
        <f t="shared" si="130"/>
        <v>▼選択</v>
      </c>
      <c r="BF241" s="234" t="s">
        <v>16</v>
      </c>
      <c r="BG241" s="182" t="s">
        <v>31</v>
      </c>
      <c r="BH241" s="177" t="s">
        <v>6</v>
      </c>
      <c r="BI241" s="177" t="s">
        <v>7</v>
      </c>
      <c r="BJ241" s="182" t="s">
        <v>32</v>
      </c>
      <c r="BK241" s="182"/>
      <c r="BL241" s="181" t="s">
        <v>33</v>
      </c>
      <c r="BM241" s="1032" t="s">
        <v>3365</v>
      </c>
      <c r="BN241" s="172"/>
      <c r="BO241" s="172"/>
      <c r="BP241" s="172"/>
      <c r="BQ241" s="172"/>
      <c r="BR241" s="172"/>
      <c r="BS241" s="172"/>
      <c r="BT241" s="172"/>
      <c r="BU241" s="172"/>
      <c r="BV241" s="182"/>
      <c r="BW241" s="182"/>
      <c r="BX241" s="438"/>
      <c r="BY241" s="75"/>
      <c r="BZ241" s="309" t="s">
        <v>2062</v>
      </c>
      <c r="CA241" s="218" t="s">
        <v>1009</v>
      </c>
      <c r="CB241" s="219" t="s">
        <v>1416</v>
      </c>
      <c r="CC241" s="55" t="s">
        <v>2384</v>
      </c>
      <c r="CD241" s="201" t="s">
        <v>1417</v>
      </c>
    </row>
    <row r="242" spans="1:82" ht="75" customHeight="1">
      <c r="A242" s="3" t="str">
        <f t="shared" si="115"/>
        <v/>
      </c>
      <c r="B242" s="5" t="s">
        <v>2986</v>
      </c>
      <c r="C242" s="3" t="str">
        <f t="shared" si="117"/>
        <v>Ⅲ.個人情報保護 (7)　個人情報保護に係る態勢整備・業務運営</v>
      </c>
      <c r="D242" s="3" t="str">
        <f t="shared" si="118"/>
        <v>⑯個人情報保護に係る態勢の整備</v>
      </c>
      <c r="E242" s="3" t="str">
        <f t="shared" si="121"/>
        <v>基本 90</v>
      </c>
      <c r="F242" s="3" t="str">
        <f t="shared" si="122"/>
        <v>90 
90-3</v>
      </c>
      <c r="G242" s="11" t="str">
        <f t="shared" si="123"/>
        <v xml:space="preserve">
＿ 個人情報の開示を求める手続き
＿＿ </v>
      </c>
      <c r="H242" s="21" t="str">
        <f t="shared" si="119"/>
        <v>2023: 0
2024: ▼選択</v>
      </c>
      <c r="I242" s="21" t="str">
        <f t="shared" si="116"/>
        <v xml:space="preserve">2023: 0
2024: </v>
      </c>
      <c r="J242" s="21" t="str">
        <f t="shared" si="120"/>
        <v xml:space="preserve">2023: 0
2024: </v>
      </c>
      <c r="K242" s="21" t="str">
        <f t="shared" si="124"/>
        <v>▼選択</v>
      </c>
      <c r="L242" s="21" t="str">
        <f t="shared" si="125"/>
        <v>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・保有個人データの利用目的の通知又は保有個人データの開示をする際に徴収する手数料の額（手数料を徴収しない場合は不要）
上記5点につき「○○資料」P○を確認</v>
      </c>
      <c r="M242" s="464" t="str">
        <f t="shared" si="126"/>
        <v xml:space="preserve">
</v>
      </c>
      <c r="N242" s="3"/>
      <c r="O242" s="19" t="s">
        <v>2385</v>
      </c>
      <c r="P242" s="19" t="s">
        <v>2737</v>
      </c>
      <c r="Q242" s="19" t="s">
        <v>495</v>
      </c>
      <c r="R242" s="19"/>
      <c r="S242" s="19"/>
      <c r="T242" s="159"/>
      <c r="U242" s="160"/>
      <c r="V242" s="19"/>
      <c r="W242" s="161"/>
      <c r="X242" s="19"/>
      <c r="Y242" s="19"/>
      <c r="Z242" s="20"/>
      <c r="AA242" s="264" t="s">
        <v>494</v>
      </c>
      <c r="AB242" s="1058"/>
      <c r="AC242" s="264" t="s">
        <v>2004</v>
      </c>
      <c r="AD242" s="1061"/>
      <c r="AE242" s="264" t="s">
        <v>495</v>
      </c>
      <c r="AF242" s="1061"/>
      <c r="AG242" s="203" t="s">
        <v>36</v>
      </c>
      <c r="AH242" s="1096"/>
      <c r="AI242" s="204">
        <v>90</v>
      </c>
      <c r="AJ242" s="323" t="s">
        <v>2654</v>
      </c>
      <c r="AK242" s="212"/>
      <c r="AL242" s="1044" t="s">
        <v>498</v>
      </c>
      <c r="AM242" s="1045"/>
      <c r="AN242" s="27">
        <f t="shared" si="106"/>
        <v>0</v>
      </c>
      <c r="AO242" s="27">
        <f t="shared" si="107"/>
        <v>0</v>
      </c>
      <c r="AP242" s="191">
        <f t="shared" si="108"/>
        <v>0</v>
      </c>
      <c r="AQ242" s="35">
        <f t="shared" si="109"/>
        <v>0</v>
      </c>
      <c r="AR242" s="43">
        <f t="shared" si="110"/>
        <v>0</v>
      </c>
      <c r="AS242" s="43">
        <f t="shared" si="111"/>
        <v>0</v>
      </c>
      <c r="AT242" s="35">
        <f t="shared" si="112"/>
        <v>0</v>
      </c>
      <c r="AU242" s="43">
        <f t="shared" si="113"/>
        <v>0</v>
      </c>
      <c r="AV242" s="235" t="s">
        <v>33</v>
      </c>
      <c r="AW242" s="236" t="s">
        <v>41</v>
      </c>
      <c r="AX242" s="236" t="s">
        <v>42</v>
      </c>
      <c r="AY242" s="236"/>
      <c r="AZ242" s="433" t="s">
        <v>33</v>
      </c>
      <c r="BA242" s="227" t="s">
        <v>343</v>
      </c>
      <c r="BB242" s="467"/>
      <c r="BC242" s="468"/>
      <c r="BD242" s="182"/>
      <c r="BE242" s="182" t="str">
        <f t="shared" si="130"/>
        <v>▼選択</v>
      </c>
      <c r="BF242" s="234" t="s">
        <v>16</v>
      </c>
      <c r="BG242" s="182" t="s">
        <v>31</v>
      </c>
      <c r="BH242" s="177" t="s">
        <v>6</v>
      </c>
      <c r="BI242" s="177" t="s">
        <v>7</v>
      </c>
      <c r="BJ242" s="182" t="s">
        <v>32</v>
      </c>
      <c r="BK242" s="182"/>
      <c r="BL242" s="181" t="s">
        <v>33</v>
      </c>
      <c r="BM242" s="1032" t="s">
        <v>3492</v>
      </c>
      <c r="BN242" s="172"/>
      <c r="BO242" s="172"/>
      <c r="BP242" s="172"/>
      <c r="BQ242" s="172"/>
      <c r="BR242" s="172"/>
      <c r="BS242" s="172"/>
      <c r="BT242" s="172"/>
      <c r="BU242" s="172"/>
      <c r="BV242" s="182"/>
      <c r="BW242" s="182"/>
      <c r="BX242" s="438"/>
      <c r="BY242" s="75"/>
      <c r="BZ242" s="309" t="s">
        <v>3555</v>
      </c>
      <c r="CA242" s="218" t="s">
        <v>1009</v>
      </c>
      <c r="CB242" s="219" t="s">
        <v>1418</v>
      </c>
      <c r="CC242" s="55" t="s">
        <v>2385</v>
      </c>
      <c r="CD242" s="201" t="s">
        <v>1419</v>
      </c>
    </row>
    <row r="243" spans="1:82" ht="70.900000000000006" customHeight="1">
      <c r="A243" s="3" t="str">
        <f t="shared" si="115"/>
        <v/>
      </c>
      <c r="B243" s="5" t="s">
        <v>2987</v>
      </c>
      <c r="C243" s="3" t="str">
        <f t="shared" si="117"/>
        <v>Ⅲ.個人情報保護 (7)　個人情報保護に係る態勢整備・業務運営</v>
      </c>
      <c r="D243" s="3" t="str">
        <f t="shared" si="118"/>
        <v>⑯個人情報保護に係る態勢の整備</v>
      </c>
      <c r="E243" s="3" t="str">
        <f t="shared" si="121"/>
        <v>基本 90</v>
      </c>
      <c r="F243" s="3" t="str">
        <f t="shared" si="122"/>
        <v>90 
90-4</v>
      </c>
      <c r="G243" s="11" t="str">
        <f t="shared" si="123"/>
        <v xml:space="preserve">
＿ 個人情報の第三者提供時の取扱い
＿＿ </v>
      </c>
      <c r="H243" s="21" t="str">
        <f t="shared" si="119"/>
        <v>2023: 0
2024: ▼選択</v>
      </c>
      <c r="I243" s="21" t="str">
        <f t="shared" si="116"/>
        <v xml:space="preserve">2023: 0
2024: </v>
      </c>
      <c r="J243" s="21" t="str">
        <f t="shared" si="120"/>
        <v xml:space="preserve">2023: 0
2024: </v>
      </c>
      <c r="K243" s="21" t="str">
        <f t="shared" si="124"/>
        <v>▼選択</v>
      </c>
      <c r="L243" s="21" t="str">
        <f t="shared" si="125"/>
        <v>以下について、詳細説明欄の記載及び証跡資料「○○資料」P○により確認できた
・あらかじめ契約者等の本人の同意なく、個人情報を第三者に提供してはならない旨</v>
      </c>
      <c r="M243" s="464" t="str">
        <f t="shared" si="126"/>
        <v xml:space="preserve">
</v>
      </c>
      <c r="N243" s="3"/>
      <c r="O243" s="19" t="s">
        <v>2386</v>
      </c>
      <c r="P243" s="19" t="s">
        <v>2737</v>
      </c>
      <c r="Q243" s="19" t="s">
        <v>495</v>
      </c>
      <c r="R243" s="19"/>
      <c r="S243" s="19"/>
      <c r="T243" s="159"/>
      <c r="U243" s="160"/>
      <c r="V243" s="19"/>
      <c r="W243" s="161"/>
      <c r="X243" s="19"/>
      <c r="Y243" s="19"/>
      <c r="Z243" s="20"/>
      <c r="AA243" s="264" t="s">
        <v>494</v>
      </c>
      <c r="AB243" s="1058"/>
      <c r="AC243" s="264" t="s">
        <v>2004</v>
      </c>
      <c r="AD243" s="1061"/>
      <c r="AE243" s="202" t="s">
        <v>495</v>
      </c>
      <c r="AF243" s="1061"/>
      <c r="AG243" s="203" t="s">
        <v>36</v>
      </c>
      <c r="AH243" s="1096"/>
      <c r="AI243" s="204">
        <v>90</v>
      </c>
      <c r="AJ243" s="323" t="s">
        <v>2655</v>
      </c>
      <c r="AK243" s="212"/>
      <c r="AL243" s="1044" t="s">
        <v>499</v>
      </c>
      <c r="AM243" s="1045"/>
      <c r="AN243" s="27">
        <f t="shared" si="106"/>
        <v>0</v>
      </c>
      <c r="AO243" s="27">
        <f t="shared" si="107"/>
        <v>0</v>
      </c>
      <c r="AP243" s="191">
        <f t="shared" si="108"/>
        <v>0</v>
      </c>
      <c r="AQ243" s="35">
        <f t="shared" si="109"/>
        <v>0</v>
      </c>
      <c r="AR243" s="43">
        <f t="shared" si="110"/>
        <v>0</v>
      </c>
      <c r="AS243" s="43">
        <f t="shared" si="111"/>
        <v>0</v>
      </c>
      <c r="AT243" s="35">
        <f t="shared" si="112"/>
        <v>0</v>
      </c>
      <c r="AU243" s="43">
        <f t="shared" si="113"/>
        <v>0</v>
      </c>
      <c r="AV243" s="235" t="s">
        <v>33</v>
      </c>
      <c r="AW243" s="236" t="s">
        <v>41</v>
      </c>
      <c r="AX243" s="236" t="s">
        <v>42</v>
      </c>
      <c r="AY243" s="236"/>
      <c r="AZ243" s="433" t="s">
        <v>33</v>
      </c>
      <c r="BA243" s="227" t="s">
        <v>343</v>
      </c>
      <c r="BB243" s="467"/>
      <c r="BC243" s="468"/>
      <c r="BD243" s="182"/>
      <c r="BE243" s="182" t="str">
        <f t="shared" si="130"/>
        <v>▼選択</v>
      </c>
      <c r="BF243" s="234" t="s">
        <v>16</v>
      </c>
      <c r="BG243" s="182" t="s">
        <v>31</v>
      </c>
      <c r="BH243" s="177" t="s">
        <v>6</v>
      </c>
      <c r="BI243" s="177" t="s">
        <v>7</v>
      </c>
      <c r="BJ243" s="182" t="s">
        <v>32</v>
      </c>
      <c r="BK243" s="182"/>
      <c r="BL243" s="181" t="s">
        <v>33</v>
      </c>
      <c r="BM243" s="1032" t="s">
        <v>3366</v>
      </c>
      <c r="BN243" s="172"/>
      <c r="BO243" s="172"/>
      <c r="BP243" s="172"/>
      <c r="BQ243" s="172"/>
      <c r="BR243" s="172"/>
      <c r="BS243" s="172"/>
      <c r="BT243" s="172"/>
      <c r="BU243" s="172"/>
      <c r="BV243" s="182"/>
      <c r="BW243" s="182"/>
      <c r="BX243" s="438"/>
      <c r="BY243" s="75"/>
      <c r="BZ243" s="309" t="s">
        <v>2063</v>
      </c>
      <c r="CA243" s="218" t="s">
        <v>1009</v>
      </c>
      <c r="CB243" s="219" t="s">
        <v>1420</v>
      </c>
      <c r="CC243" s="55" t="s">
        <v>2386</v>
      </c>
      <c r="CD243" s="201" t="s">
        <v>1421</v>
      </c>
    </row>
    <row r="244" spans="1:82" ht="67.150000000000006" customHeight="1">
      <c r="A244" s="3" t="str">
        <f t="shared" si="115"/>
        <v/>
      </c>
      <c r="B244" s="5" t="s">
        <v>2988</v>
      </c>
      <c r="C244" s="3" t="str">
        <f t="shared" si="117"/>
        <v>Ⅲ.個人情報保護 (7)　個人情報保護に係る態勢整備・業務運営</v>
      </c>
      <c r="D244" s="3" t="str">
        <f t="shared" si="118"/>
        <v>⑯個人情報保護に係る態勢の整備</v>
      </c>
      <c r="E244" s="3" t="str">
        <f t="shared" si="121"/>
        <v>基本 90</v>
      </c>
      <c r="F244" s="3" t="str">
        <f t="shared" si="122"/>
        <v>90 
90-5</v>
      </c>
      <c r="G244" s="11" t="str">
        <f t="shared" si="123"/>
        <v xml:space="preserve">
＿ 個人情報の外部委託時の外部委託先の管理・監督
＿＿ </v>
      </c>
      <c r="H244" s="21" t="str">
        <f t="shared" si="119"/>
        <v>2023: 0
2024: ▼選択</v>
      </c>
      <c r="I244" s="21" t="str">
        <f t="shared" si="116"/>
        <v xml:space="preserve">2023: 0
2024: </v>
      </c>
      <c r="J244" s="21" t="str">
        <f t="shared" si="120"/>
        <v xml:space="preserve">2023: 0
2024: </v>
      </c>
      <c r="K244" s="21" t="str">
        <f t="shared" si="124"/>
        <v>▼選択</v>
      </c>
      <c r="L244" s="21" t="str">
        <f t="shared" si="125"/>
        <v>以下について、詳細説明欄の記載及び証跡資料により確認できた
・委託先の選定基準は、「○○資料」P○を確認
・委託契約書の内容については、「○○資料」を確認
・委託契約後に委託先選定の基準に定める事項の委託先における遵守状況を定期的又は随時に確認するとともに、委託先が当該基準を満たしていない場合には、委託先が当該基準を満たすよう監督しなければならない旨は、「○○資料」P○を確認</v>
      </c>
      <c r="M244" s="464" t="str">
        <f t="shared" si="126"/>
        <v xml:space="preserve">
</v>
      </c>
      <c r="N244" s="3"/>
      <c r="O244" s="19" t="s">
        <v>2387</v>
      </c>
      <c r="P244" s="19" t="s">
        <v>2737</v>
      </c>
      <c r="Q244" s="19" t="s">
        <v>495</v>
      </c>
      <c r="R244" s="19"/>
      <c r="S244" s="19"/>
      <c r="T244" s="159"/>
      <c r="U244" s="160"/>
      <c r="V244" s="19"/>
      <c r="W244" s="161"/>
      <c r="X244" s="19"/>
      <c r="Y244" s="19"/>
      <c r="Z244" s="20"/>
      <c r="AA244" s="264" t="s">
        <v>494</v>
      </c>
      <c r="AB244" s="1058"/>
      <c r="AC244" s="264" t="s">
        <v>2004</v>
      </c>
      <c r="AD244" s="1061"/>
      <c r="AE244" s="202" t="s">
        <v>495</v>
      </c>
      <c r="AF244" s="1061"/>
      <c r="AG244" s="203" t="s">
        <v>36</v>
      </c>
      <c r="AH244" s="1096"/>
      <c r="AI244" s="204">
        <v>90</v>
      </c>
      <c r="AJ244" s="323" t="s">
        <v>2656</v>
      </c>
      <c r="AK244" s="212"/>
      <c r="AL244" s="1044" t="s">
        <v>500</v>
      </c>
      <c r="AM244" s="1045"/>
      <c r="AN244" s="27">
        <f t="shared" si="106"/>
        <v>0</v>
      </c>
      <c r="AO244" s="27">
        <f t="shared" si="107"/>
        <v>0</v>
      </c>
      <c r="AP244" s="191">
        <f t="shared" si="108"/>
        <v>0</v>
      </c>
      <c r="AQ244" s="35">
        <f t="shared" si="109"/>
        <v>0</v>
      </c>
      <c r="AR244" s="43">
        <f t="shared" si="110"/>
        <v>0</v>
      </c>
      <c r="AS244" s="43">
        <f t="shared" si="111"/>
        <v>0</v>
      </c>
      <c r="AT244" s="35">
        <f t="shared" si="112"/>
        <v>0</v>
      </c>
      <c r="AU244" s="43">
        <f t="shared" si="113"/>
        <v>0</v>
      </c>
      <c r="AV244" s="235" t="s">
        <v>33</v>
      </c>
      <c r="AW244" s="236" t="s">
        <v>41</v>
      </c>
      <c r="AX244" s="236" t="s">
        <v>42</v>
      </c>
      <c r="AY244" s="236" t="s">
        <v>195</v>
      </c>
      <c r="AZ244" s="433" t="s">
        <v>33</v>
      </c>
      <c r="BA244" s="227" t="str">
        <f>IF(AZ244&lt;&gt;"3.対象外","条項や該当ページ","「対象外」と申告する理由")</f>
        <v>条項や該当ページ</v>
      </c>
      <c r="BB244" s="467"/>
      <c r="BC244" s="468"/>
      <c r="BD244" s="182"/>
      <c r="BE244" s="182" t="str">
        <f t="shared" si="130"/>
        <v>▼選択</v>
      </c>
      <c r="BF244" s="234" t="s">
        <v>16</v>
      </c>
      <c r="BG244" s="182" t="s">
        <v>31</v>
      </c>
      <c r="BH244" s="177" t="s">
        <v>6</v>
      </c>
      <c r="BI244" s="177" t="s">
        <v>7</v>
      </c>
      <c r="BJ244" s="182" t="s">
        <v>32</v>
      </c>
      <c r="BK244" s="182" t="s">
        <v>897</v>
      </c>
      <c r="BL244" s="181" t="s">
        <v>33</v>
      </c>
      <c r="BM244" s="1032" t="s">
        <v>1424</v>
      </c>
      <c r="BN244" s="172"/>
      <c r="BO244" s="172"/>
      <c r="BP244" s="172"/>
      <c r="BQ244" s="172"/>
      <c r="BR244" s="172"/>
      <c r="BS244" s="172"/>
      <c r="BT244" s="172"/>
      <c r="BU244" s="172"/>
      <c r="BV244" s="182"/>
      <c r="BW244" s="182"/>
      <c r="BX244" s="438"/>
      <c r="BY244" s="75"/>
      <c r="BZ244" s="309" t="s">
        <v>1424</v>
      </c>
      <c r="CA244" s="218" t="s">
        <v>1009</v>
      </c>
      <c r="CB244" s="219" t="s">
        <v>1422</v>
      </c>
      <c r="CC244" s="55" t="s">
        <v>2387</v>
      </c>
      <c r="CD244" s="201" t="s">
        <v>1423</v>
      </c>
    </row>
    <row r="245" spans="1:82" ht="66" customHeight="1">
      <c r="A245" s="3" t="str">
        <f t="shared" si="115"/>
        <v/>
      </c>
      <c r="B245" s="5" t="s">
        <v>2989</v>
      </c>
      <c r="C245" s="3" t="str">
        <f t="shared" si="117"/>
        <v>Ⅲ.個人情報保護 (7)　個人情報保護に係る態勢整備・業務運営</v>
      </c>
      <c r="D245" s="3" t="str">
        <f t="shared" si="118"/>
        <v>⑯個人情報保護に係る態勢の整備</v>
      </c>
      <c r="E245" s="3" t="str">
        <f t="shared" si="121"/>
        <v>基本 90</v>
      </c>
      <c r="F245" s="3" t="str">
        <f t="shared" si="122"/>
        <v>90 
90-6</v>
      </c>
      <c r="G245" s="11" t="str">
        <f t="shared" si="123"/>
        <v xml:space="preserve">
＿ 個人情報の安全管理措置
＿＿ </v>
      </c>
      <c r="H245" s="21" t="str">
        <f t="shared" si="119"/>
        <v>2023: 0
2024: ▼選択</v>
      </c>
      <c r="I245" s="21" t="str">
        <f t="shared" si="116"/>
        <v xml:space="preserve">2023: 0
2024: </v>
      </c>
      <c r="J245" s="21" t="str">
        <f t="shared" si="120"/>
        <v xml:space="preserve">2023: 0
2024: </v>
      </c>
      <c r="K245" s="21" t="str">
        <f t="shared" si="124"/>
        <v>▼選択</v>
      </c>
      <c r="L245" s="21" t="str">
        <f t="shared" si="125"/>
        <v>以下について、詳細説明欄の記載及び証跡資料「○○資料」P○により確認できた
・個人データの取扱いにおける各段階に応じた「組織的安全管理措置」、「人的安全管理措置」、「物理的安全措置」及び「技術的安全管理措置」について</v>
      </c>
      <c r="M245" s="464" t="str">
        <f t="shared" si="126"/>
        <v xml:space="preserve">
</v>
      </c>
      <c r="N245" s="3"/>
      <c r="O245" s="19" t="s">
        <v>2388</v>
      </c>
      <c r="P245" s="19" t="s">
        <v>2737</v>
      </c>
      <c r="Q245" s="19" t="s">
        <v>495</v>
      </c>
      <c r="R245" s="19"/>
      <c r="S245" s="19"/>
      <c r="T245" s="159"/>
      <c r="U245" s="160"/>
      <c r="V245" s="19"/>
      <c r="W245" s="161"/>
      <c r="X245" s="19"/>
      <c r="Y245" s="19"/>
      <c r="Z245" s="20"/>
      <c r="AA245" s="264" t="s">
        <v>494</v>
      </c>
      <c r="AB245" s="1058"/>
      <c r="AC245" s="264" t="s">
        <v>2004</v>
      </c>
      <c r="AD245" s="1061"/>
      <c r="AE245" s="202" t="s">
        <v>495</v>
      </c>
      <c r="AF245" s="1061"/>
      <c r="AG245" s="203" t="s">
        <v>36</v>
      </c>
      <c r="AH245" s="1096"/>
      <c r="AI245" s="204">
        <v>90</v>
      </c>
      <c r="AJ245" s="323" t="s">
        <v>2657</v>
      </c>
      <c r="AK245" s="212"/>
      <c r="AL245" s="1044" t="s">
        <v>501</v>
      </c>
      <c r="AM245" s="1045"/>
      <c r="AN245" s="27">
        <f t="shared" si="106"/>
        <v>0</v>
      </c>
      <c r="AO245" s="27">
        <f t="shared" si="107"/>
        <v>0</v>
      </c>
      <c r="AP245" s="191">
        <f t="shared" si="108"/>
        <v>0</v>
      </c>
      <c r="AQ245" s="35">
        <f t="shared" si="109"/>
        <v>0</v>
      </c>
      <c r="AR245" s="43">
        <f t="shared" si="110"/>
        <v>0</v>
      </c>
      <c r="AS245" s="43">
        <f t="shared" si="111"/>
        <v>0</v>
      </c>
      <c r="AT245" s="35">
        <f t="shared" si="112"/>
        <v>0</v>
      </c>
      <c r="AU245" s="43">
        <f t="shared" si="113"/>
        <v>0</v>
      </c>
      <c r="AV245" s="235" t="s">
        <v>33</v>
      </c>
      <c r="AW245" s="236" t="s">
        <v>41</v>
      </c>
      <c r="AX245" s="236" t="s">
        <v>42</v>
      </c>
      <c r="AY245" s="236"/>
      <c r="AZ245" s="433" t="s">
        <v>33</v>
      </c>
      <c r="BA245" s="227" t="s">
        <v>343</v>
      </c>
      <c r="BB245" s="467"/>
      <c r="BC245" s="468"/>
      <c r="BD245" s="182"/>
      <c r="BE245" s="182" t="str">
        <f t="shared" si="130"/>
        <v>▼選択</v>
      </c>
      <c r="BF245" s="234" t="s">
        <v>16</v>
      </c>
      <c r="BG245" s="182" t="s">
        <v>31</v>
      </c>
      <c r="BH245" s="177" t="s">
        <v>6</v>
      </c>
      <c r="BI245" s="177" t="s">
        <v>7</v>
      </c>
      <c r="BJ245" s="182" t="s">
        <v>32</v>
      </c>
      <c r="BK245" s="182"/>
      <c r="BL245" s="181" t="s">
        <v>33</v>
      </c>
      <c r="BM245" s="1032" t="s">
        <v>3493</v>
      </c>
      <c r="BN245" s="172"/>
      <c r="BO245" s="172"/>
      <c r="BP245" s="172"/>
      <c r="BQ245" s="172"/>
      <c r="BR245" s="172"/>
      <c r="BS245" s="172"/>
      <c r="BT245" s="172"/>
      <c r="BU245" s="172"/>
      <c r="BV245" s="182"/>
      <c r="BW245" s="182"/>
      <c r="BX245" s="438"/>
      <c r="BY245" s="75"/>
      <c r="BZ245" s="309" t="s">
        <v>3556</v>
      </c>
      <c r="CA245" s="218" t="s">
        <v>1009</v>
      </c>
      <c r="CB245" s="219" t="s">
        <v>1425</v>
      </c>
      <c r="CC245" s="55" t="s">
        <v>2388</v>
      </c>
      <c r="CD245" s="201" t="s">
        <v>1426</v>
      </c>
    </row>
    <row r="246" spans="1:82" ht="69" customHeight="1">
      <c r="A246" s="3" t="str">
        <f t="shared" si="115"/>
        <v/>
      </c>
      <c r="B246" s="5" t="s">
        <v>2990</v>
      </c>
      <c r="C246" s="3" t="str">
        <f t="shared" si="117"/>
        <v>Ⅲ.個人情報保護 (7)　個人情報保護に係る態勢整備・業務運営</v>
      </c>
      <c r="D246" s="3" t="str">
        <f t="shared" si="118"/>
        <v>⑯個人情報保護に係る態勢の整備</v>
      </c>
      <c r="E246" s="3" t="str">
        <f t="shared" si="121"/>
        <v>基本 90</v>
      </c>
      <c r="F246" s="3" t="str">
        <f t="shared" si="122"/>
        <v>90 
90-7</v>
      </c>
      <c r="G246" s="11" t="str">
        <f t="shared" si="123"/>
        <v xml:space="preserve">
＿ 個人データ管理台帳の作成
＿＿ </v>
      </c>
      <c r="H246" s="21" t="str">
        <f t="shared" si="119"/>
        <v>2023: 0
2024: ▼選択</v>
      </c>
      <c r="I246" s="21" t="str">
        <f t="shared" si="116"/>
        <v xml:space="preserve">2023: 0
2024: </v>
      </c>
      <c r="J246" s="21" t="str">
        <f t="shared" si="120"/>
        <v xml:space="preserve">2023: 0
2024: </v>
      </c>
      <c r="K246" s="21" t="str">
        <f t="shared" si="124"/>
        <v>▼選択</v>
      </c>
      <c r="L246" s="21" t="str">
        <f t="shared" si="125"/>
        <v>以下について、詳細説明欄の記載及び証跡資料により確認できた
・個人データの追加、削除・廃棄等が発生した際に台帳へ反映することは、「○○資料」P○を確認
・定期的（年に１回以上）に棚卸を行うことは、「○○資料」P○を確認</v>
      </c>
      <c r="M246" s="464" t="str">
        <f t="shared" si="126"/>
        <v xml:space="preserve">
</v>
      </c>
      <c r="N246" s="3"/>
      <c r="O246" s="19" t="s">
        <v>2389</v>
      </c>
      <c r="P246" s="19" t="s">
        <v>2737</v>
      </c>
      <c r="Q246" s="19" t="s">
        <v>495</v>
      </c>
      <c r="R246" s="19"/>
      <c r="S246" s="19"/>
      <c r="T246" s="159"/>
      <c r="U246" s="160"/>
      <c r="V246" s="19"/>
      <c r="W246" s="161"/>
      <c r="X246" s="19"/>
      <c r="Y246" s="19"/>
      <c r="Z246" s="20"/>
      <c r="AA246" s="264" t="s">
        <v>494</v>
      </c>
      <c r="AB246" s="1058"/>
      <c r="AC246" s="264" t="s">
        <v>2004</v>
      </c>
      <c r="AD246" s="1061"/>
      <c r="AE246" s="202" t="s">
        <v>495</v>
      </c>
      <c r="AF246" s="1061"/>
      <c r="AG246" s="203" t="s">
        <v>36</v>
      </c>
      <c r="AH246" s="1096"/>
      <c r="AI246" s="204">
        <v>90</v>
      </c>
      <c r="AJ246" s="323" t="s">
        <v>2658</v>
      </c>
      <c r="AK246" s="212"/>
      <c r="AL246" s="1044" t="s">
        <v>502</v>
      </c>
      <c r="AM246" s="1045"/>
      <c r="AN246" s="27">
        <f t="shared" si="106"/>
        <v>0</v>
      </c>
      <c r="AO246" s="27">
        <f t="shared" si="107"/>
        <v>0</v>
      </c>
      <c r="AP246" s="191">
        <f t="shared" si="108"/>
        <v>0</v>
      </c>
      <c r="AQ246" s="35">
        <f t="shared" si="109"/>
        <v>0</v>
      </c>
      <c r="AR246" s="43">
        <f t="shared" si="110"/>
        <v>0</v>
      </c>
      <c r="AS246" s="43">
        <f t="shared" si="111"/>
        <v>0</v>
      </c>
      <c r="AT246" s="35">
        <f t="shared" si="112"/>
        <v>0</v>
      </c>
      <c r="AU246" s="43">
        <f t="shared" si="113"/>
        <v>0</v>
      </c>
      <c r="AV246" s="235" t="s">
        <v>33</v>
      </c>
      <c r="AW246" s="236" t="s">
        <v>41</v>
      </c>
      <c r="AX246" s="236" t="s">
        <v>42</v>
      </c>
      <c r="AY246" s="236"/>
      <c r="AZ246" s="433" t="s">
        <v>33</v>
      </c>
      <c r="BA246" s="227" t="s">
        <v>343</v>
      </c>
      <c r="BB246" s="467"/>
      <c r="BC246" s="468"/>
      <c r="BD246" s="182"/>
      <c r="BE246" s="182" t="str">
        <f t="shared" si="130"/>
        <v>▼選択</v>
      </c>
      <c r="BF246" s="234" t="s">
        <v>16</v>
      </c>
      <c r="BG246" s="182" t="s">
        <v>31</v>
      </c>
      <c r="BH246" s="177" t="s">
        <v>6</v>
      </c>
      <c r="BI246" s="177" t="s">
        <v>7</v>
      </c>
      <c r="BJ246" s="182" t="s">
        <v>32</v>
      </c>
      <c r="BK246" s="182"/>
      <c r="BL246" s="181" t="s">
        <v>33</v>
      </c>
      <c r="BM246" s="1032" t="s">
        <v>3367</v>
      </c>
      <c r="BN246" s="172"/>
      <c r="BO246" s="172"/>
      <c r="BP246" s="172"/>
      <c r="BQ246" s="172"/>
      <c r="BR246" s="172"/>
      <c r="BS246" s="172"/>
      <c r="BT246" s="172"/>
      <c r="BU246" s="172"/>
      <c r="BV246" s="182"/>
      <c r="BW246" s="182"/>
      <c r="BX246" s="438"/>
      <c r="BY246" s="75"/>
      <c r="BZ246" s="309" t="s">
        <v>2064</v>
      </c>
      <c r="CA246" s="218" t="s">
        <v>1009</v>
      </c>
      <c r="CB246" s="219" t="s">
        <v>1427</v>
      </c>
      <c r="CC246" s="55" t="s">
        <v>2389</v>
      </c>
      <c r="CD246" s="201" t="s">
        <v>1428</v>
      </c>
    </row>
    <row r="247" spans="1:82" ht="63">
      <c r="A247" s="3" t="str">
        <f t="shared" si="115"/>
        <v/>
      </c>
      <c r="B247" s="5" t="s">
        <v>2991</v>
      </c>
      <c r="C247" s="3" t="str">
        <f t="shared" si="117"/>
        <v>Ⅲ.個人情報保護 (7)　個人情報保護に係る態勢整備・業務運営</v>
      </c>
      <c r="D247" s="3" t="str">
        <f t="shared" si="118"/>
        <v>⑯個人情報保護に係る態勢の整備</v>
      </c>
      <c r="E247" s="3" t="str">
        <f t="shared" si="121"/>
        <v>基本 90</v>
      </c>
      <c r="F247" s="3" t="str">
        <f t="shared" si="122"/>
        <v>90 
90-8</v>
      </c>
      <c r="G247" s="11" t="str">
        <f t="shared" si="123"/>
        <v xml:space="preserve">
＿ 個人情報の目的外利用の禁止
＿＿ </v>
      </c>
      <c r="H247" s="21" t="str">
        <f t="shared" si="119"/>
        <v>2023: 0
2024: ▼選択</v>
      </c>
      <c r="I247" s="21" t="str">
        <f t="shared" si="116"/>
        <v xml:space="preserve">2023: 0
2024: </v>
      </c>
      <c r="J247" s="21" t="str">
        <f t="shared" si="120"/>
        <v xml:space="preserve">2023: 0
2024: </v>
      </c>
      <c r="K247" s="21" t="str">
        <f t="shared" si="124"/>
        <v>▼選択</v>
      </c>
      <c r="L247" s="21" t="str">
        <f t="shared" si="125"/>
        <v>以下について、詳細説明欄の記載及び証跡資料「○○資料」P○により確認できた
・自代理店で定めた利用目的を超えた個人情報の利用を禁止している旨</v>
      </c>
      <c r="M247" s="464" t="str">
        <f t="shared" si="126"/>
        <v xml:space="preserve">
</v>
      </c>
      <c r="N247" s="3"/>
      <c r="O247" s="19" t="s">
        <v>2390</v>
      </c>
      <c r="P247" s="19" t="s">
        <v>2737</v>
      </c>
      <c r="Q247" s="19" t="s">
        <v>495</v>
      </c>
      <c r="R247" s="19"/>
      <c r="S247" s="19"/>
      <c r="T247" s="159"/>
      <c r="U247" s="160"/>
      <c r="V247" s="19"/>
      <c r="W247" s="161"/>
      <c r="X247" s="19"/>
      <c r="Y247" s="19"/>
      <c r="Z247" s="20"/>
      <c r="AA247" s="264" t="s">
        <v>494</v>
      </c>
      <c r="AB247" s="1058"/>
      <c r="AC247" s="264" t="s">
        <v>2004</v>
      </c>
      <c r="AD247" s="1061"/>
      <c r="AE247" s="202" t="s">
        <v>495</v>
      </c>
      <c r="AF247" s="1061"/>
      <c r="AG247" s="203" t="s">
        <v>36</v>
      </c>
      <c r="AH247" s="1096"/>
      <c r="AI247" s="204">
        <v>90</v>
      </c>
      <c r="AJ247" s="323" t="s">
        <v>2659</v>
      </c>
      <c r="AK247" s="212"/>
      <c r="AL247" s="1044" t="s">
        <v>503</v>
      </c>
      <c r="AM247" s="1045"/>
      <c r="AN247" s="27">
        <f t="shared" si="106"/>
        <v>0</v>
      </c>
      <c r="AO247" s="27">
        <f t="shared" si="107"/>
        <v>0</v>
      </c>
      <c r="AP247" s="191">
        <f t="shared" si="108"/>
        <v>0</v>
      </c>
      <c r="AQ247" s="35">
        <f t="shared" si="109"/>
        <v>0</v>
      </c>
      <c r="AR247" s="43">
        <f t="shared" si="110"/>
        <v>0</v>
      </c>
      <c r="AS247" s="43">
        <f t="shared" si="111"/>
        <v>0</v>
      </c>
      <c r="AT247" s="35">
        <f t="shared" si="112"/>
        <v>0</v>
      </c>
      <c r="AU247" s="43">
        <f t="shared" si="113"/>
        <v>0</v>
      </c>
      <c r="AV247" s="235" t="s">
        <v>33</v>
      </c>
      <c r="AW247" s="236" t="s">
        <v>41</v>
      </c>
      <c r="AX247" s="236" t="s">
        <v>42</v>
      </c>
      <c r="AY247" s="236"/>
      <c r="AZ247" s="433" t="s">
        <v>33</v>
      </c>
      <c r="BA247" s="227" t="s">
        <v>343</v>
      </c>
      <c r="BB247" s="467"/>
      <c r="BC247" s="468"/>
      <c r="BD247" s="182"/>
      <c r="BE247" s="182" t="str">
        <f t="shared" si="130"/>
        <v>▼選択</v>
      </c>
      <c r="BF247" s="234" t="s">
        <v>16</v>
      </c>
      <c r="BG247" s="182" t="s">
        <v>31</v>
      </c>
      <c r="BH247" s="177" t="s">
        <v>6</v>
      </c>
      <c r="BI247" s="177" t="s">
        <v>7</v>
      </c>
      <c r="BJ247" s="182" t="s">
        <v>32</v>
      </c>
      <c r="BK247" s="182"/>
      <c r="BL247" s="181" t="s">
        <v>33</v>
      </c>
      <c r="BM247" s="1032" t="s">
        <v>3368</v>
      </c>
      <c r="BN247" s="172"/>
      <c r="BO247" s="172"/>
      <c r="BP247" s="172"/>
      <c r="BQ247" s="172"/>
      <c r="BR247" s="172"/>
      <c r="BS247" s="172"/>
      <c r="BT247" s="172"/>
      <c r="BU247" s="172"/>
      <c r="BV247" s="182"/>
      <c r="BW247" s="182"/>
      <c r="BX247" s="438"/>
      <c r="BY247" s="75"/>
      <c r="BZ247" s="309" t="s">
        <v>2065</v>
      </c>
      <c r="CA247" s="218" t="s">
        <v>1009</v>
      </c>
      <c r="CB247" s="219" t="s">
        <v>1429</v>
      </c>
      <c r="CC247" s="55" t="s">
        <v>2390</v>
      </c>
      <c r="CD247" s="201" t="s">
        <v>1430</v>
      </c>
    </row>
    <row r="248" spans="1:82" ht="47.25">
      <c r="A248" s="3" t="str">
        <f t="shared" si="115"/>
        <v/>
      </c>
      <c r="B248" s="5" t="s">
        <v>2992</v>
      </c>
      <c r="C248" s="3" t="str">
        <f t="shared" si="117"/>
        <v>Ⅲ.個人情報保護 (7)　個人情報保護に係る態勢整備・業務運営</v>
      </c>
      <c r="D248" s="3" t="str">
        <f t="shared" si="118"/>
        <v>⑯個人情報保護に係る態勢の整備</v>
      </c>
      <c r="E248" s="3" t="str">
        <f t="shared" si="121"/>
        <v>基本 90</v>
      </c>
      <c r="F248" s="3" t="str">
        <f t="shared" si="122"/>
        <v>90 
90-9</v>
      </c>
      <c r="G248" s="11" t="str">
        <f t="shared" si="123"/>
        <v xml:space="preserve">
＿ 募集人退職時に顧客リスト等の個人情報を破棄させる旨
＿＿ </v>
      </c>
      <c r="H248" s="21" t="str">
        <f t="shared" si="119"/>
        <v>2023: 0
2024: ▼選択</v>
      </c>
      <c r="I248" s="21" t="str">
        <f t="shared" si="116"/>
        <v xml:space="preserve">2023: 0
2024: </v>
      </c>
      <c r="J248" s="21" t="str">
        <f t="shared" si="120"/>
        <v xml:space="preserve">2023: 0
2024: </v>
      </c>
      <c r="K248" s="21" t="str">
        <f t="shared" si="124"/>
        <v>▼選択</v>
      </c>
      <c r="L248" s="21" t="str">
        <f t="shared" si="125"/>
        <v>以下について、詳細説明欄の記載及び証跡資料「○○資料」P○により確認できた
・募集人が退職時に個人情報を全て破棄する旨</v>
      </c>
      <c r="M248" s="464" t="str">
        <f t="shared" si="126"/>
        <v xml:space="preserve">
</v>
      </c>
      <c r="N248" s="3"/>
      <c r="O248" s="19" t="s">
        <v>2391</v>
      </c>
      <c r="P248" s="19" t="s">
        <v>2737</v>
      </c>
      <c r="Q248" s="19" t="s">
        <v>495</v>
      </c>
      <c r="R248" s="19"/>
      <c r="S248" s="19"/>
      <c r="T248" s="159"/>
      <c r="U248" s="160"/>
      <c r="V248" s="19"/>
      <c r="W248" s="161"/>
      <c r="X248" s="19"/>
      <c r="Y248" s="19"/>
      <c r="Z248" s="20"/>
      <c r="AA248" s="202" t="s">
        <v>494</v>
      </c>
      <c r="AB248" s="1058"/>
      <c r="AC248" s="264" t="s">
        <v>2004</v>
      </c>
      <c r="AD248" s="1061"/>
      <c r="AE248" s="202" t="s">
        <v>495</v>
      </c>
      <c r="AF248" s="1061"/>
      <c r="AG248" s="203" t="s">
        <v>36</v>
      </c>
      <c r="AH248" s="1096"/>
      <c r="AI248" s="204">
        <v>90</v>
      </c>
      <c r="AJ248" s="323" t="s">
        <v>2660</v>
      </c>
      <c r="AK248" s="212"/>
      <c r="AL248" s="1044" t="s">
        <v>504</v>
      </c>
      <c r="AM248" s="1045"/>
      <c r="AN248" s="27">
        <f t="shared" si="106"/>
        <v>0</v>
      </c>
      <c r="AO248" s="27">
        <f t="shared" si="107"/>
        <v>0</v>
      </c>
      <c r="AP248" s="191">
        <f t="shared" si="108"/>
        <v>0</v>
      </c>
      <c r="AQ248" s="35">
        <f t="shared" si="109"/>
        <v>0</v>
      </c>
      <c r="AR248" s="43">
        <f t="shared" si="110"/>
        <v>0</v>
      </c>
      <c r="AS248" s="43">
        <f t="shared" si="111"/>
        <v>0</v>
      </c>
      <c r="AT248" s="35">
        <f t="shared" si="112"/>
        <v>0</v>
      </c>
      <c r="AU248" s="43">
        <f t="shared" si="113"/>
        <v>0</v>
      </c>
      <c r="AV248" s="235" t="s">
        <v>33</v>
      </c>
      <c r="AW248" s="236" t="s">
        <v>41</v>
      </c>
      <c r="AX248" s="236" t="s">
        <v>42</v>
      </c>
      <c r="AY248" s="236"/>
      <c r="AZ248" s="433" t="s">
        <v>33</v>
      </c>
      <c r="BA248" s="227" t="s">
        <v>343</v>
      </c>
      <c r="BB248" s="467"/>
      <c r="BC248" s="468"/>
      <c r="BD248" s="182"/>
      <c r="BE248" s="182" t="str">
        <f t="shared" si="130"/>
        <v>▼選択</v>
      </c>
      <c r="BF248" s="234" t="s">
        <v>16</v>
      </c>
      <c r="BG248" s="182" t="s">
        <v>31</v>
      </c>
      <c r="BH248" s="177" t="s">
        <v>6</v>
      </c>
      <c r="BI248" s="177" t="s">
        <v>7</v>
      </c>
      <c r="BJ248" s="182" t="s">
        <v>32</v>
      </c>
      <c r="BK248" s="182"/>
      <c r="BL248" s="181" t="s">
        <v>33</v>
      </c>
      <c r="BM248" s="1032" t="s">
        <v>3369</v>
      </c>
      <c r="BN248" s="172"/>
      <c r="BO248" s="172"/>
      <c r="BP248" s="172"/>
      <c r="BQ248" s="172"/>
      <c r="BR248" s="172"/>
      <c r="BS248" s="172"/>
      <c r="BT248" s="172"/>
      <c r="BU248" s="172"/>
      <c r="BV248" s="182"/>
      <c r="BW248" s="182"/>
      <c r="BX248" s="438"/>
      <c r="BY248" s="75"/>
      <c r="BZ248" s="309" t="s">
        <v>2066</v>
      </c>
      <c r="CA248" s="218" t="s">
        <v>1009</v>
      </c>
      <c r="CB248" s="219" t="s">
        <v>1431</v>
      </c>
      <c r="CC248" s="55" t="s">
        <v>2391</v>
      </c>
      <c r="CD248" s="201" t="s">
        <v>1432</v>
      </c>
    </row>
    <row r="249" spans="1:82" ht="63">
      <c r="A249" s="3" t="str">
        <f t="shared" si="115"/>
        <v/>
      </c>
      <c r="B249" s="5" t="s">
        <v>2993</v>
      </c>
      <c r="C249" s="3" t="str">
        <f t="shared" si="117"/>
        <v>Ⅲ.個人情報保護 (7)　個人情報保護に係る態勢整備・業務運営</v>
      </c>
      <c r="D249" s="3" t="str">
        <f t="shared" si="118"/>
        <v>⑯個人情報保護に係る態勢の整備</v>
      </c>
      <c r="E249" s="3" t="str">
        <f t="shared" si="121"/>
        <v>基本 90</v>
      </c>
      <c r="F249" s="3" t="str">
        <f t="shared" si="122"/>
        <v>90 
90-10</v>
      </c>
      <c r="G249" s="11" t="str">
        <f t="shared" si="123"/>
        <v xml:space="preserve">
＿ お客さまのマイナンバーを誤って取得した際の取扱い（マイナンバーのマスキング、マイナンバー記載書類の廃棄等）
＿＿ </v>
      </c>
      <c r="H249" s="21" t="str">
        <f t="shared" si="119"/>
        <v>2023: 0
2024: ▼選択</v>
      </c>
      <c r="I249" s="21" t="str">
        <f t="shared" si="116"/>
        <v xml:space="preserve">2023: 0
2024: </v>
      </c>
      <c r="J249" s="21" t="str">
        <f t="shared" si="120"/>
        <v xml:space="preserve">2023: 0
2024: </v>
      </c>
      <c r="K249" s="21" t="str">
        <f t="shared" si="124"/>
        <v>▼選択</v>
      </c>
      <c r="L249" s="21" t="str">
        <f t="shared" si="125"/>
        <v>以下について、詳細説明欄の記載及び証跡資料「○○資料」P○により確認できた
・マイナンバーを万が一取得した際には、速やかにマイナンバー記載部分をマスキングする旨</v>
      </c>
      <c r="M249" s="464" t="str">
        <f t="shared" si="126"/>
        <v xml:space="preserve">
</v>
      </c>
      <c r="N249" s="3"/>
      <c r="O249" s="19" t="s">
        <v>2392</v>
      </c>
      <c r="P249" s="19" t="s">
        <v>2737</v>
      </c>
      <c r="Q249" s="19" t="s">
        <v>495</v>
      </c>
      <c r="R249" s="19"/>
      <c r="S249" s="19"/>
      <c r="T249" s="159"/>
      <c r="U249" s="160"/>
      <c r="V249" s="19"/>
      <c r="W249" s="161"/>
      <c r="X249" s="19"/>
      <c r="Y249" s="19"/>
      <c r="Z249" s="20"/>
      <c r="AA249" s="202" t="s">
        <v>494</v>
      </c>
      <c r="AB249" s="1058"/>
      <c r="AC249" s="202" t="s">
        <v>2004</v>
      </c>
      <c r="AD249" s="1061"/>
      <c r="AE249" s="202" t="s">
        <v>495</v>
      </c>
      <c r="AF249" s="1061"/>
      <c r="AG249" s="203" t="s">
        <v>36</v>
      </c>
      <c r="AH249" s="1096"/>
      <c r="AI249" s="204">
        <v>90</v>
      </c>
      <c r="AJ249" s="323" t="s">
        <v>2661</v>
      </c>
      <c r="AK249" s="212"/>
      <c r="AL249" s="1044" t="s">
        <v>505</v>
      </c>
      <c r="AM249" s="1045"/>
      <c r="AN249" s="27">
        <f t="shared" si="106"/>
        <v>0</v>
      </c>
      <c r="AO249" s="27">
        <f t="shared" si="107"/>
        <v>0</v>
      </c>
      <c r="AP249" s="191">
        <f t="shared" si="108"/>
        <v>0</v>
      </c>
      <c r="AQ249" s="35">
        <f t="shared" si="109"/>
        <v>0</v>
      </c>
      <c r="AR249" s="43">
        <f t="shared" si="110"/>
        <v>0</v>
      </c>
      <c r="AS249" s="43">
        <f t="shared" si="111"/>
        <v>0</v>
      </c>
      <c r="AT249" s="35">
        <f t="shared" si="112"/>
        <v>0</v>
      </c>
      <c r="AU249" s="43">
        <f t="shared" si="113"/>
        <v>0</v>
      </c>
      <c r="AV249" s="235" t="s">
        <v>33</v>
      </c>
      <c r="AW249" s="236" t="s">
        <v>41</v>
      </c>
      <c r="AX249" s="236" t="s">
        <v>42</v>
      </c>
      <c r="AY249" s="236"/>
      <c r="AZ249" s="433" t="s">
        <v>33</v>
      </c>
      <c r="BA249" s="227" t="s">
        <v>343</v>
      </c>
      <c r="BB249" s="467"/>
      <c r="BC249" s="468"/>
      <c r="BD249" s="182"/>
      <c r="BE249" s="182" t="str">
        <f t="shared" si="130"/>
        <v>▼選択</v>
      </c>
      <c r="BF249" s="234" t="s">
        <v>16</v>
      </c>
      <c r="BG249" s="182" t="s">
        <v>31</v>
      </c>
      <c r="BH249" s="177" t="s">
        <v>6</v>
      </c>
      <c r="BI249" s="177" t="s">
        <v>7</v>
      </c>
      <c r="BJ249" s="182" t="s">
        <v>32</v>
      </c>
      <c r="BK249" s="182"/>
      <c r="BL249" s="181" t="s">
        <v>33</v>
      </c>
      <c r="BM249" s="1032" t="s">
        <v>3370</v>
      </c>
      <c r="BN249" s="172"/>
      <c r="BO249" s="172"/>
      <c r="BP249" s="172"/>
      <c r="BQ249" s="172"/>
      <c r="BR249" s="172"/>
      <c r="BS249" s="172"/>
      <c r="BT249" s="172"/>
      <c r="BU249" s="172"/>
      <c r="BV249" s="182"/>
      <c r="BW249" s="182"/>
      <c r="BX249" s="438"/>
      <c r="BY249" s="75"/>
      <c r="BZ249" s="309" t="s">
        <v>2067</v>
      </c>
      <c r="CA249" s="218" t="s">
        <v>1009</v>
      </c>
      <c r="CB249" s="219" t="s">
        <v>1433</v>
      </c>
      <c r="CC249" s="55" t="s">
        <v>2392</v>
      </c>
      <c r="CD249" s="201" t="s">
        <v>1434</v>
      </c>
    </row>
    <row r="250" spans="1:82" ht="47.25">
      <c r="A250" s="3" t="str">
        <f t="shared" si="115"/>
        <v/>
      </c>
      <c r="B250" s="5" t="s">
        <v>2994</v>
      </c>
      <c r="C250" s="3" t="str">
        <f t="shared" si="117"/>
        <v>Ⅲ.個人情報保護 (7)　個人情報保護に係る態勢整備・業務運営</v>
      </c>
      <c r="D250" s="3" t="str">
        <f t="shared" si="118"/>
        <v>⑯個人情報保護に係る態勢の整備</v>
      </c>
      <c r="E250" s="3" t="str">
        <f t="shared" si="121"/>
        <v>基本 90</v>
      </c>
      <c r="F250" s="3" t="str">
        <f t="shared" si="122"/>
        <v>90 
90-11</v>
      </c>
      <c r="G250" s="11" t="str">
        <f t="shared" si="123"/>
        <v xml:space="preserve">
＿ 個人情報の利用目的に応じた保存期間の設定
＿＿ </v>
      </c>
      <c r="H250" s="21" t="str">
        <f t="shared" si="119"/>
        <v>2023: 0
2024: ▼選択</v>
      </c>
      <c r="I250" s="21" t="str">
        <f t="shared" si="116"/>
        <v xml:space="preserve">2023: 0
2024: </v>
      </c>
      <c r="J250" s="21" t="str">
        <f t="shared" si="120"/>
        <v xml:space="preserve">2023: 0
2024: </v>
      </c>
      <c r="K250" s="21" t="str">
        <f t="shared" si="124"/>
        <v>▼選択</v>
      </c>
      <c r="L250" s="21" t="str">
        <f t="shared" si="125"/>
        <v>以下について、詳細説明欄の記載及び証跡資料「○○資料」P○により確認できた
・個人情報の利用目的に応じた保存期間を設定すること</v>
      </c>
      <c r="M250" s="464" t="str">
        <f t="shared" si="126"/>
        <v xml:space="preserve">
</v>
      </c>
      <c r="N250" s="3"/>
      <c r="O250" s="19" t="s">
        <v>2393</v>
      </c>
      <c r="P250" s="19" t="s">
        <v>2737</v>
      </c>
      <c r="Q250" s="19" t="s">
        <v>495</v>
      </c>
      <c r="R250" s="19"/>
      <c r="S250" s="19"/>
      <c r="T250" s="159"/>
      <c r="U250" s="160"/>
      <c r="V250" s="19"/>
      <c r="W250" s="161"/>
      <c r="X250" s="19"/>
      <c r="Y250" s="19"/>
      <c r="Z250" s="20"/>
      <c r="AA250" s="202" t="s">
        <v>494</v>
      </c>
      <c r="AB250" s="1058"/>
      <c r="AC250" s="202" t="s">
        <v>2004</v>
      </c>
      <c r="AD250" s="1061"/>
      <c r="AE250" s="202" t="s">
        <v>495</v>
      </c>
      <c r="AF250" s="1061"/>
      <c r="AG250" s="203" t="s">
        <v>36</v>
      </c>
      <c r="AH250" s="1096"/>
      <c r="AI250" s="204">
        <v>90</v>
      </c>
      <c r="AJ250" s="323" t="s">
        <v>2662</v>
      </c>
      <c r="AK250" s="212"/>
      <c r="AL250" s="1044" t="s">
        <v>506</v>
      </c>
      <c r="AM250" s="1045"/>
      <c r="AN250" s="27">
        <f t="shared" si="106"/>
        <v>0</v>
      </c>
      <c r="AO250" s="27">
        <f t="shared" si="107"/>
        <v>0</v>
      </c>
      <c r="AP250" s="191">
        <f t="shared" si="108"/>
        <v>0</v>
      </c>
      <c r="AQ250" s="35">
        <f t="shared" si="109"/>
        <v>0</v>
      </c>
      <c r="AR250" s="43">
        <f t="shared" si="110"/>
        <v>0</v>
      </c>
      <c r="AS250" s="43">
        <f t="shared" si="111"/>
        <v>0</v>
      </c>
      <c r="AT250" s="35">
        <f t="shared" si="112"/>
        <v>0</v>
      </c>
      <c r="AU250" s="43">
        <f t="shared" si="113"/>
        <v>0</v>
      </c>
      <c r="AV250" s="235" t="s">
        <v>33</v>
      </c>
      <c r="AW250" s="236" t="s">
        <v>41</v>
      </c>
      <c r="AX250" s="236" t="s">
        <v>42</v>
      </c>
      <c r="AY250" s="236"/>
      <c r="AZ250" s="433" t="s">
        <v>33</v>
      </c>
      <c r="BA250" s="227" t="s">
        <v>343</v>
      </c>
      <c r="BB250" s="467"/>
      <c r="BC250" s="468"/>
      <c r="BD250" s="182"/>
      <c r="BE250" s="182" t="str">
        <f t="shared" si="130"/>
        <v>▼選択</v>
      </c>
      <c r="BF250" s="234" t="s">
        <v>16</v>
      </c>
      <c r="BG250" s="182" t="s">
        <v>31</v>
      </c>
      <c r="BH250" s="177" t="s">
        <v>6</v>
      </c>
      <c r="BI250" s="177" t="s">
        <v>7</v>
      </c>
      <c r="BJ250" s="182" t="s">
        <v>32</v>
      </c>
      <c r="BK250" s="182"/>
      <c r="BL250" s="181" t="s">
        <v>33</v>
      </c>
      <c r="BM250" s="1032" t="s">
        <v>3371</v>
      </c>
      <c r="BN250" s="172"/>
      <c r="BO250" s="172"/>
      <c r="BP250" s="172"/>
      <c r="BQ250" s="172"/>
      <c r="BR250" s="172"/>
      <c r="BS250" s="172"/>
      <c r="BT250" s="172"/>
      <c r="BU250" s="172"/>
      <c r="BV250" s="182"/>
      <c r="BW250" s="182"/>
      <c r="BX250" s="438"/>
      <c r="BY250" s="75"/>
      <c r="BZ250" s="309" t="s">
        <v>2068</v>
      </c>
      <c r="CA250" s="218" t="s">
        <v>1009</v>
      </c>
      <c r="CB250" s="219" t="s">
        <v>1435</v>
      </c>
      <c r="CC250" s="55" t="s">
        <v>2393</v>
      </c>
      <c r="CD250" s="201" t="s">
        <v>1436</v>
      </c>
    </row>
    <row r="251" spans="1:82" ht="47.25">
      <c r="A251" s="3" t="str">
        <f t="shared" si="115"/>
        <v/>
      </c>
      <c r="B251" s="5" t="s">
        <v>2995</v>
      </c>
      <c r="C251" s="3" t="str">
        <f t="shared" si="117"/>
        <v>Ⅲ.個人情報保護 (7)　個人情報保護に係る態勢整備・業務運営</v>
      </c>
      <c r="D251" s="3" t="str">
        <f t="shared" si="118"/>
        <v>⑯個人情報保護に係る態勢の整備</v>
      </c>
      <c r="E251" s="3" t="str">
        <f t="shared" si="121"/>
        <v>基本 90</v>
      </c>
      <c r="F251" s="3" t="str">
        <f t="shared" si="122"/>
        <v>90 
90-12</v>
      </c>
      <c r="G251" s="11" t="str">
        <f t="shared" si="123"/>
        <v xml:space="preserve">
＿ 保存期間経過後の廃棄・削除
＿＿ </v>
      </c>
      <c r="H251" s="21" t="str">
        <f t="shared" si="119"/>
        <v>2023: 0
2024: ▼選択</v>
      </c>
      <c r="I251" s="21" t="str">
        <f t="shared" si="116"/>
        <v xml:space="preserve">2023: 0
2024: </v>
      </c>
      <c r="J251" s="21" t="str">
        <f t="shared" si="120"/>
        <v xml:space="preserve">2023: 0
2024: </v>
      </c>
      <c r="K251" s="21" t="str">
        <f t="shared" si="124"/>
        <v>▼選択</v>
      </c>
      <c r="L251" s="21" t="str">
        <f t="shared" si="125"/>
        <v>以下について、詳細説明欄の記載及び証跡資料「○○資料」P○により確認できた
・保存期間経過後は遅滞なく廃棄・削除する旨</v>
      </c>
      <c r="M251" s="464" t="str">
        <f t="shared" si="126"/>
        <v xml:space="preserve">
</v>
      </c>
      <c r="N251" s="3"/>
      <c r="O251" s="19" t="s">
        <v>2394</v>
      </c>
      <c r="P251" s="19" t="s">
        <v>2737</v>
      </c>
      <c r="Q251" s="19" t="s">
        <v>495</v>
      </c>
      <c r="R251" s="19"/>
      <c r="S251" s="19"/>
      <c r="T251" s="159"/>
      <c r="U251" s="160"/>
      <c r="V251" s="19"/>
      <c r="W251" s="161"/>
      <c r="X251" s="19"/>
      <c r="Y251" s="19"/>
      <c r="Z251" s="20"/>
      <c r="AA251" s="202" t="s">
        <v>494</v>
      </c>
      <c r="AB251" s="1058"/>
      <c r="AC251" s="202" t="s">
        <v>2004</v>
      </c>
      <c r="AD251" s="1061"/>
      <c r="AE251" s="202" t="s">
        <v>495</v>
      </c>
      <c r="AF251" s="1061"/>
      <c r="AG251" s="203" t="s">
        <v>36</v>
      </c>
      <c r="AH251" s="1096"/>
      <c r="AI251" s="204">
        <v>90</v>
      </c>
      <c r="AJ251" s="323" t="s">
        <v>2663</v>
      </c>
      <c r="AK251" s="212"/>
      <c r="AL251" s="1044" t="s">
        <v>507</v>
      </c>
      <c r="AM251" s="1045"/>
      <c r="AN251" s="27">
        <f t="shared" ref="AN251:AN313" si="131">R251</f>
        <v>0</v>
      </c>
      <c r="AO251" s="27">
        <f t="shared" ref="AO251:AO313" si="132">S251</f>
        <v>0</v>
      </c>
      <c r="AP251" s="191">
        <f t="shared" ref="AP251:AP313" si="133">T251</f>
        <v>0</v>
      </c>
      <c r="AQ251" s="35">
        <f t="shared" ref="AQ251:AQ313" si="134">U251</f>
        <v>0</v>
      </c>
      <c r="AR251" s="43">
        <f t="shared" ref="AR251:AR313" si="135">V251</f>
        <v>0</v>
      </c>
      <c r="AS251" s="43">
        <f t="shared" ref="AS251:AS313" si="136">W251</f>
        <v>0</v>
      </c>
      <c r="AT251" s="35">
        <f t="shared" ref="AT251:AT313" si="137">X251</f>
        <v>0</v>
      </c>
      <c r="AU251" s="43">
        <f t="shared" ref="AU251:AU313" si="138">Y251</f>
        <v>0</v>
      </c>
      <c r="AV251" s="235" t="s">
        <v>33</v>
      </c>
      <c r="AW251" s="236" t="s">
        <v>41</v>
      </c>
      <c r="AX251" s="236" t="s">
        <v>42</v>
      </c>
      <c r="AY251" s="236"/>
      <c r="AZ251" s="433" t="s">
        <v>33</v>
      </c>
      <c r="BA251" s="227" t="s">
        <v>343</v>
      </c>
      <c r="BB251" s="467"/>
      <c r="BC251" s="468"/>
      <c r="BD251" s="182"/>
      <c r="BE251" s="182" t="str">
        <f t="shared" si="130"/>
        <v>▼選択</v>
      </c>
      <c r="BF251" s="234" t="s">
        <v>16</v>
      </c>
      <c r="BG251" s="182" t="s">
        <v>31</v>
      </c>
      <c r="BH251" s="177" t="s">
        <v>6</v>
      </c>
      <c r="BI251" s="177" t="s">
        <v>7</v>
      </c>
      <c r="BJ251" s="182" t="s">
        <v>32</v>
      </c>
      <c r="BK251" s="182"/>
      <c r="BL251" s="181" t="s">
        <v>33</v>
      </c>
      <c r="BM251" s="1032" t="s">
        <v>3372</v>
      </c>
      <c r="BN251" s="172"/>
      <c r="BO251" s="172"/>
      <c r="BP251" s="172"/>
      <c r="BQ251" s="172"/>
      <c r="BR251" s="172"/>
      <c r="BS251" s="172"/>
      <c r="BT251" s="172"/>
      <c r="BU251" s="172"/>
      <c r="BV251" s="182"/>
      <c r="BW251" s="182"/>
      <c r="BX251" s="438"/>
      <c r="BY251" s="75"/>
      <c r="BZ251" s="309" t="s">
        <v>2069</v>
      </c>
      <c r="CA251" s="218" t="s">
        <v>1009</v>
      </c>
      <c r="CB251" s="219" t="s">
        <v>1437</v>
      </c>
      <c r="CC251" s="55" t="s">
        <v>2394</v>
      </c>
      <c r="CD251" s="201" t="s">
        <v>1438</v>
      </c>
    </row>
    <row r="252" spans="1:82" ht="69" customHeight="1">
      <c r="A252" s="3" t="str">
        <f t="shared" si="115"/>
        <v/>
      </c>
      <c r="B252" s="5" t="s">
        <v>2996</v>
      </c>
      <c r="C252" s="3" t="str">
        <f t="shared" si="117"/>
        <v>Ⅲ.個人情報保護 (7)　個人情報保護に係る態勢整備・業務運営</v>
      </c>
      <c r="D252" s="3" t="str">
        <f t="shared" si="118"/>
        <v>⑯個人情報保護に係る態勢の整備</v>
      </c>
      <c r="E252" s="3" t="str">
        <f t="shared" si="121"/>
        <v>基本 90</v>
      </c>
      <c r="F252" s="3" t="str">
        <f t="shared" si="122"/>
        <v>90 
90-13</v>
      </c>
      <c r="G252" s="11" t="str">
        <f t="shared" si="123"/>
        <v xml:space="preserve">
＿ 個人情報を保存した外部記憶媒体の社外持ち出し時の運用（持出管理台帳による管理等）
＿＿ </v>
      </c>
      <c r="H252" s="21" t="str">
        <f t="shared" si="119"/>
        <v>2023: 0
2024: ▼選択</v>
      </c>
      <c r="I252" s="21" t="str">
        <f t="shared" si="116"/>
        <v xml:space="preserve">2023: 0
2024: </v>
      </c>
      <c r="J252" s="21" t="str">
        <f t="shared" si="120"/>
        <v xml:space="preserve">2023: 0
2024: </v>
      </c>
      <c r="K252" s="21" t="str">
        <f t="shared" si="124"/>
        <v>▼選択</v>
      </c>
      <c r="L252" s="21" t="str">
        <f t="shared" si="125"/>
        <v>■外部記憶媒体の社外持ち出しを例外的に認めている場合（システム制御されている場合）
以下について、詳細説明欄の記載及び証跡資料により確認できた
・外部記憶媒体を利用する際の申請手続きは、「○○資料」P○を確認
・持ち出し管理台帳による管理や上司あて承諾申請等、代理店として外部記憶媒体による持ち出し状況が管理できる仕組みは、「○○資料」P○を確認
■外部記憶媒体の社外持ち出しを例外的に認めている場合（システム制御されていない場合）
以下について、詳細説明欄の記載及び証跡資料により確認できた
・原則、利用不可である旨が定められていることは、「○○資料」P○を確認
・持ち出し管理台帳による管理や上司あて承諾申請等、代理店として外部記憶媒体による持ち出し状況が管理できる仕組みは、「○○資料」P○を確認
■外部記憶媒体の社外持ち出しを一切認めていない場合（システム制御されておらず、特認利用を認めていない場合）
・利用不可である旨が定められていることは、「○○資料」P○を確認
■外部記憶媒体の社外持ち出しを一切認めていない場合（システム制御されており、特認利用を認めていない場合）
・回答は「対象外」を選択し、システム制御されている旨は詳細説明欄を確認</v>
      </c>
      <c r="M252" s="464" t="str">
        <f t="shared" si="126"/>
        <v xml:space="preserve">
</v>
      </c>
      <c r="N252" s="3"/>
      <c r="O252" s="19" t="s">
        <v>2395</v>
      </c>
      <c r="P252" s="19" t="s">
        <v>2737</v>
      </c>
      <c r="Q252" s="19" t="s">
        <v>495</v>
      </c>
      <c r="R252" s="19"/>
      <c r="S252" s="19"/>
      <c r="T252" s="159"/>
      <c r="U252" s="160"/>
      <c r="V252" s="19"/>
      <c r="W252" s="161"/>
      <c r="X252" s="19"/>
      <c r="Y252" s="19"/>
      <c r="Z252" s="20"/>
      <c r="AA252" s="202" t="s">
        <v>494</v>
      </c>
      <c r="AB252" s="1058"/>
      <c r="AC252" s="202" t="s">
        <v>2004</v>
      </c>
      <c r="AD252" s="1061"/>
      <c r="AE252" s="202" t="s">
        <v>495</v>
      </c>
      <c r="AF252" s="1061"/>
      <c r="AG252" s="203" t="s">
        <v>36</v>
      </c>
      <c r="AH252" s="1096"/>
      <c r="AI252" s="204">
        <v>90</v>
      </c>
      <c r="AJ252" s="323" t="s">
        <v>2664</v>
      </c>
      <c r="AK252" s="212"/>
      <c r="AL252" s="1044" t="s">
        <v>508</v>
      </c>
      <c r="AM252" s="1045"/>
      <c r="AN252" s="27">
        <f t="shared" si="131"/>
        <v>0</v>
      </c>
      <c r="AO252" s="27">
        <f t="shared" si="132"/>
        <v>0</v>
      </c>
      <c r="AP252" s="191">
        <f t="shared" si="133"/>
        <v>0</v>
      </c>
      <c r="AQ252" s="35">
        <f t="shared" si="134"/>
        <v>0</v>
      </c>
      <c r="AR252" s="43">
        <f t="shared" si="135"/>
        <v>0</v>
      </c>
      <c r="AS252" s="43">
        <f t="shared" si="136"/>
        <v>0</v>
      </c>
      <c r="AT252" s="35">
        <f t="shared" si="137"/>
        <v>0</v>
      </c>
      <c r="AU252" s="43">
        <f t="shared" si="138"/>
        <v>0</v>
      </c>
      <c r="AV252" s="235" t="s">
        <v>33</v>
      </c>
      <c r="AW252" s="236" t="s">
        <v>41</v>
      </c>
      <c r="AX252" s="236" t="s">
        <v>42</v>
      </c>
      <c r="AY252" s="236" t="s">
        <v>195</v>
      </c>
      <c r="AZ252" s="433" t="s">
        <v>33</v>
      </c>
      <c r="BA252" s="227" t="str">
        <f>IF(AZ252&lt;&gt;"3.対象外","条項や該当ページ
システム制御の有無","「対象外」と申告する理由・システム制御の有無")</f>
        <v>条項や該当ページ
システム制御の有無</v>
      </c>
      <c r="BB252" s="467"/>
      <c r="BC252" s="468"/>
      <c r="BD252" s="182"/>
      <c r="BE252" s="182" t="str">
        <f t="shared" si="130"/>
        <v>▼選択</v>
      </c>
      <c r="BF252" s="234" t="s">
        <v>16</v>
      </c>
      <c r="BG252" s="182" t="s">
        <v>31</v>
      </c>
      <c r="BH252" s="177" t="s">
        <v>6</v>
      </c>
      <c r="BI252" s="177" t="s">
        <v>7</v>
      </c>
      <c r="BJ252" s="182" t="s">
        <v>32</v>
      </c>
      <c r="BK252" s="182" t="s">
        <v>897</v>
      </c>
      <c r="BL252" s="181" t="s">
        <v>33</v>
      </c>
      <c r="BM252" s="1032" t="s">
        <v>3494</v>
      </c>
      <c r="BN252" s="172"/>
      <c r="BO252" s="172"/>
      <c r="BP252" s="172"/>
      <c r="BQ252" s="172"/>
      <c r="BR252" s="172"/>
      <c r="BS252" s="172"/>
      <c r="BT252" s="172"/>
      <c r="BU252" s="172"/>
      <c r="BV252" s="182"/>
      <c r="BW252" s="182"/>
      <c r="BX252" s="438"/>
      <c r="BY252" s="75"/>
      <c r="BZ252" s="172" t="s">
        <v>3494</v>
      </c>
      <c r="CA252" s="218" t="s">
        <v>1009</v>
      </c>
      <c r="CB252" s="219" t="s">
        <v>1439</v>
      </c>
      <c r="CC252" s="55" t="s">
        <v>2395</v>
      </c>
      <c r="CD252" s="201" t="s">
        <v>1440</v>
      </c>
    </row>
    <row r="253" spans="1:82" ht="63.6" customHeight="1">
      <c r="A253" s="3" t="str">
        <f t="shared" si="115"/>
        <v/>
      </c>
      <c r="B253" s="5" t="s">
        <v>2997</v>
      </c>
      <c r="C253" s="3" t="str">
        <f t="shared" si="117"/>
        <v>Ⅲ.個人情報保護 (7)　個人情報保護に係る態勢整備・業務運営</v>
      </c>
      <c r="D253" s="3" t="str">
        <f t="shared" si="118"/>
        <v>⑯個人情報保護に係る態勢の整備</v>
      </c>
      <c r="E253" s="3" t="str">
        <f t="shared" si="121"/>
        <v>基本 90</v>
      </c>
      <c r="F253" s="3" t="str">
        <f t="shared" si="122"/>
        <v>90 
90-14</v>
      </c>
      <c r="G253" s="11" t="str">
        <f t="shared" si="123"/>
        <v xml:space="preserve">
＿ 個人所有電子機器（パソコン等）の業務利用の禁止もしくは個人所有電子機器への個人情報の保存の禁止
＿＿ </v>
      </c>
      <c r="H253" s="21" t="str">
        <f t="shared" si="119"/>
        <v>2023: 0
2024: ▼選択</v>
      </c>
      <c r="I253" s="21" t="str">
        <f t="shared" si="116"/>
        <v xml:space="preserve">2023: 0
2024: </v>
      </c>
      <c r="J253" s="21" t="str">
        <f t="shared" si="120"/>
        <v xml:space="preserve">2023: 0
2024: </v>
      </c>
      <c r="K253" s="21" t="str">
        <f t="shared" si="124"/>
        <v>▼選択</v>
      </c>
      <c r="L253" s="21" t="str">
        <f t="shared" si="125"/>
        <v>以下について、詳細説明欄の記載及び証跡資料により確認できた
・私有パソコン等の業務利用を禁止としていることは、「○○資料」P○を確認。
【または】
・私有パソコン等への個人情報の保存を禁止していること（社内システムへリモート接続をしているケース等）は、「○○資料」P○を確認。</v>
      </c>
      <c r="M253" s="464" t="str">
        <f t="shared" si="126"/>
        <v xml:space="preserve">
</v>
      </c>
      <c r="N253" s="3"/>
      <c r="O253" s="19" t="s">
        <v>2396</v>
      </c>
      <c r="P253" s="19" t="s">
        <v>2737</v>
      </c>
      <c r="Q253" s="19" t="s">
        <v>495</v>
      </c>
      <c r="R253" s="19"/>
      <c r="S253" s="19"/>
      <c r="T253" s="159"/>
      <c r="U253" s="160"/>
      <c r="V253" s="19"/>
      <c r="W253" s="161"/>
      <c r="X253" s="19"/>
      <c r="Y253" s="19"/>
      <c r="Z253" s="20"/>
      <c r="AA253" s="202" t="s">
        <v>494</v>
      </c>
      <c r="AB253" s="1058"/>
      <c r="AC253" s="202" t="s">
        <v>2004</v>
      </c>
      <c r="AD253" s="1061"/>
      <c r="AE253" s="202" t="s">
        <v>495</v>
      </c>
      <c r="AF253" s="1061"/>
      <c r="AG253" s="203" t="s">
        <v>36</v>
      </c>
      <c r="AH253" s="1096"/>
      <c r="AI253" s="204">
        <v>90</v>
      </c>
      <c r="AJ253" s="323" t="s">
        <v>2665</v>
      </c>
      <c r="AK253" s="212"/>
      <c r="AL253" s="1044" t="s">
        <v>509</v>
      </c>
      <c r="AM253" s="1045"/>
      <c r="AN253" s="27">
        <f t="shared" si="131"/>
        <v>0</v>
      </c>
      <c r="AO253" s="27">
        <f t="shared" si="132"/>
        <v>0</v>
      </c>
      <c r="AP253" s="191">
        <f t="shared" si="133"/>
        <v>0</v>
      </c>
      <c r="AQ253" s="35">
        <f t="shared" si="134"/>
        <v>0</v>
      </c>
      <c r="AR253" s="43">
        <f t="shared" si="135"/>
        <v>0</v>
      </c>
      <c r="AS253" s="43">
        <f t="shared" si="136"/>
        <v>0</v>
      </c>
      <c r="AT253" s="35">
        <f t="shared" si="137"/>
        <v>0</v>
      </c>
      <c r="AU253" s="43">
        <f t="shared" si="138"/>
        <v>0</v>
      </c>
      <c r="AV253" s="235" t="s">
        <v>33</v>
      </c>
      <c r="AW253" s="236" t="s">
        <v>41</v>
      </c>
      <c r="AX253" s="236" t="s">
        <v>42</v>
      </c>
      <c r="AY253" s="236"/>
      <c r="AZ253" s="433" t="s">
        <v>33</v>
      </c>
      <c r="BA253" s="227" t="s">
        <v>343</v>
      </c>
      <c r="BB253" s="467"/>
      <c r="BC253" s="468"/>
      <c r="BD253" s="182"/>
      <c r="BE253" s="182" t="str">
        <f t="shared" si="130"/>
        <v>▼選択</v>
      </c>
      <c r="BF253" s="234" t="s">
        <v>16</v>
      </c>
      <c r="BG253" s="182" t="s">
        <v>31</v>
      </c>
      <c r="BH253" s="177" t="s">
        <v>6</v>
      </c>
      <c r="BI253" s="177" t="s">
        <v>7</v>
      </c>
      <c r="BJ253" s="182" t="s">
        <v>32</v>
      </c>
      <c r="BK253" s="182"/>
      <c r="BL253" s="181" t="s">
        <v>33</v>
      </c>
      <c r="BM253" s="1032" t="s">
        <v>3373</v>
      </c>
      <c r="BN253" s="172"/>
      <c r="BO253" s="172"/>
      <c r="BP253" s="172"/>
      <c r="BQ253" s="172"/>
      <c r="BR253" s="172"/>
      <c r="BS253" s="172"/>
      <c r="BT253" s="172"/>
      <c r="BU253" s="172"/>
      <c r="BV253" s="182"/>
      <c r="BW253" s="182"/>
      <c r="BX253" s="438"/>
      <c r="BY253" s="75"/>
      <c r="BZ253" s="309" t="s">
        <v>1443</v>
      </c>
      <c r="CA253" s="218" t="s">
        <v>1009</v>
      </c>
      <c r="CB253" s="219" t="s">
        <v>1441</v>
      </c>
      <c r="CC253" s="55" t="s">
        <v>2396</v>
      </c>
      <c r="CD253" s="201" t="s">
        <v>1442</v>
      </c>
    </row>
    <row r="254" spans="1:82" ht="60" customHeight="1">
      <c r="A254" s="3" t="str">
        <f t="shared" si="115"/>
        <v/>
      </c>
      <c r="B254" s="5" t="s">
        <v>2998</v>
      </c>
      <c r="C254" s="3" t="str">
        <f t="shared" si="117"/>
        <v>Ⅲ.個人情報保護 (7)　個人情報保護に係る態勢整備・業務運営</v>
      </c>
      <c r="D254" s="3" t="str">
        <f t="shared" si="118"/>
        <v>⑯個人情報保護に係る態勢の整備</v>
      </c>
      <c r="E254" s="3" t="str">
        <f t="shared" si="121"/>
        <v>基本 90</v>
      </c>
      <c r="F254" s="3" t="str">
        <f t="shared" si="122"/>
        <v>90 
90-15</v>
      </c>
      <c r="G254" s="11" t="str">
        <f t="shared" si="123"/>
        <v xml:space="preserve">
＿ 業務上不要なソフトウェアの利用禁止
＿＿ </v>
      </c>
      <c r="H254" s="21" t="str">
        <f t="shared" si="119"/>
        <v>2023: 0
2024: ▼選択</v>
      </c>
      <c r="I254" s="21" t="str">
        <f t="shared" si="116"/>
        <v xml:space="preserve">2023: 0
2024: </v>
      </c>
      <c r="J254" s="21" t="str">
        <f t="shared" si="120"/>
        <v xml:space="preserve">2023: 0
2024: </v>
      </c>
      <c r="K254" s="21" t="str">
        <f t="shared" si="124"/>
        <v>▼選択</v>
      </c>
      <c r="L254" s="21" t="str">
        <f t="shared" si="125"/>
        <v>以下について、詳細説明欄の記載及び証跡資料「○○資料」P○により確認できた
・業務上不要なソフトのインストールを禁止（利用禁止）していること
(対象外の場合）
インストールをシステム制御により禁止していることは、詳細説明欄で確認</v>
      </c>
      <c r="M254" s="464" t="str">
        <f t="shared" si="126"/>
        <v xml:space="preserve">
</v>
      </c>
      <c r="N254" s="3"/>
      <c r="O254" s="19" t="s">
        <v>2397</v>
      </c>
      <c r="P254" s="19" t="s">
        <v>2737</v>
      </c>
      <c r="Q254" s="19" t="s">
        <v>495</v>
      </c>
      <c r="R254" s="19"/>
      <c r="S254" s="19"/>
      <c r="T254" s="159"/>
      <c r="U254" s="160"/>
      <c r="V254" s="19"/>
      <c r="W254" s="161"/>
      <c r="X254" s="19"/>
      <c r="Y254" s="19"/>
      <c r="Z254" s="20"/>
      <c r="AA254" s="202" t="s">
        <v>494</v>
      </c>
      <c r="AB254" s="1058"/>
      <c r="AC254" s="202" t="s">
        <v>2004</v>
      </c>
      <c r="AD254" s="1061"/>
      <c r="AE254" s="202" t="s">
        <v>495</v>
      </c>
      <c r="AF254" s="1061"/>
      <c r="AG254" s="203" t="s">
        <v>36</v>
      </c>
      <c r="AH254" s="1096"/>
      <c r="AI254" s="204">
        <v>90</v>
      </c>
      <c r="AJ254" s="323" t="s">
        <v>2666</v>
      </c>
      <c r="AK254" s="212"/>
      <c r="AL254" s="1104" t="s">
        <v>510</v>
      </c>
      <c r="AM254" s="1105"/>
      <c r="AN254" s="31">
        <f t="shared" si="131"/>
        <v>0</v>
      </c>
      <c r="AO254" s="31">
        <f t="shared" si="132"/>
        <v>0</v>
      </c>
      <c r="AP254" s="182">
        <f t="shared" si="133"/>
        <v>0</v>
      </c>
      <c r="AQ254" s="38">
        <f t="shared" si="134"/>
        <v>0</v>
      </c>
      <c r="AR254" s="46">
        <f t="shared" si="135"/>
        <v>0</v>
      </c>
      <c r="AS254" s="46">
        <f t="shared" si="136"/>
        <v>0</v>
      </c>
      <c r="AT254" s="38">
        <f t="shared" si="137"/>
        <v>0</v>
      </c>
      <c r="AU254" s="46">
        <f t="shared" si="138"/>
        <v>0</v>
      </c>
      <c r="AV254" s="317" t="s">
        <v>33</v>
      </c>
      <c r="AW254" s="234" t="s">
        <v>41</v>
      </c>
      <c r="AX254" s="234" t="s">
        <v>42</v>
      </c>
      <c r="AY254" s="236" t="s">
        <v>195</v>
      </c>
      <c r="AZ254" s="433" t="s">
        <v>33</v>
      </c>
      <c r="BA254" s="327" t="str">
        <f>IF(AZ254&lt;&gt;"3.対象外","条項や該当ページ
システム制御の有無","「対象外」と申告する理由・システム制御の有無")</f>
        <v>条項や該当ページ
システム制御の有無</v>
      </c>
      <c r="BB254" s="467"/>
      <c r="BC254" s="468"/>
      <c r="BD254" s="182"/>
      <c r="BE254" s="182" t="str">
        <f t="shared" si="130"/>
        <v>▼選択</v>
      </c>
      <c r="BF254" s="234" t="s">
        <v>16</v>
      </c>
      <c r="BG254" s="182" t="s">
        <v>31</v>
      </c>
      <c r="BH254" s="177" t="s">
        <v>6</v>
      </c>
      <c r="BI254" s="177" t="s">
        <v>7</v>
      </c>
      <c r="BJ254" s="182" t="s">
        <v>32</v>
      </c>
      <c r="BK254" s="182" t="s">
        <v>897</v>
      </c>
      <c r="BL254" s="181" t="s">
        <v>33</v>
      </c>
      <c r="BM254" s="1032" t="s">
        <v>1446</v>
      </c>
      <c r="BN254" s="172"/>
      <c r="BO254" s="172"/>
      <c r="BP254" s="172"/>
      <c r="BQ254" s="172"/>
      <c r="BR254" s="172"/>
      <c r="BS254" s="172"/>
      <c r="BT254" s="172"/>
      <c r="BU254" s="172"/>
      <c r="BV254" s="182"/>
      <c r="BW254" s="182"/>
      <c r="BX254" s="438"/>
      <c r="BY254" s="75"/>
      <c r="BZ254" s="309" t="s">
        <v>1446</v>
      </c>
      <c r="CA254" s="218" t="s">
        <v>1009</v>
      </c>
      <c r="CB254" s="219" t="s">
        <v>1444</v>
      </c>
      <c r="CC254" s="55" t="s">
        <v>2397</v>
      </c>
      <c r="CD254" s="201" t="s">
        <v>1445</v>
      </c>
    </row>
    <row r="255" spans="1:82" ht="70.150000000000006" customHeight="1">
      <c r="A255" s="3" t="str">
        <f t="shared" si="115"/>
        <v/>
      </c>
      <c r="B255" s="5" t="s">
        <v>2999</v>
      </c>
      <c r="C255" s="3" t="str">
        <f t="shared" si="117"/>
        <v>Ⅲ.個人情報保護 (7)　個人情報保護に係る態勢整備・業務運営</v>
      </c>
      <c r="D255" s="3" t="str">
        <f t="shared" si="118"/>
        <v>⑯個人情報保護に係る態勢の整備</v>
      </c>
      <c r="E255" s="3" t="str">
        <f t="shared" si="121"/>
        <v>基本 90</v>
      </c>
      <c r="F255" s="3" t="str">
        <f t="shared" si="122"/>
        <v>90 
90-16</v>
      </c>
      <c r="G255" s="11" t="str">
        <f t="shared" si="123"/>
        <v xml:space="preserve">
＿ 会社所定（会社がセキュリティ上問題ないと判断したもの）以外のメールアドレスの業務上使用の禁止
＿＿ </v>
      </c>
      <c r="H255" s="21" t="str">
        <f t="shared" si="119"/>
        <v>2023: 0
2024: ▼選択</v>
      </c>
      <c r="I255" s="21" t="str">
        <f t="shared" si="116"/>
        <v xml:space="preserve">2023: 0
2024: </v>
      </c>
      <c r="J255" s="21" t="str">
        <f t="shared" si="120"/>
        <v xml:space="preserve">2023: 0
2024: </v>
      </c>
      <c r="K255" s="21" t="str">
        <f t="shared" si="124"/>
        <v>▼選択</v>
      </c>
      <c r="L255" s="21" t="str">
        <f t="shared" si="125"/>
        <v>以下について、詳細説明欄の記載及び証跡資料「○○資料」P○により確認できた
会社所定以外のメールアドレスの業務上使用の禁止は、「○○資料」P○を確認
（対象外の場合）
会社所定以外のメールの使用をシステム制御していることは、詳細説明欄で確認</v>
      </c>
      <c r="M255" s="464" t="str">
        <f t="shared" si="126"/>
        <v xml:space="preserve">
</v>
      </c>
      <c r="N255" s="3"/>
      <c r="O255" s="19" t="s">
        <v>2398</v>
      </c>
      <c r="P255" s="19" t="s">
        <v>2737</v>
      </c>
      <c r="Q255" s="19" t="s">
        <v>495</v>
      </c>
      <c r="R255" s="19"/>
      <c r="S255" s="19"/>
      <c r="T255" s="159"/>
      <c r="U255" s="160"/>
      <c r="V255" s="19"/>
      <c r="W255" s="161"/>
      <c r="X255" s="19"/>
      <c r="Y255" s="19"/>
      <c r="Z255" s="20"/>
      <c r="AA255" s="202" t="s">
        <v>494</v>
      </c>
      <c r="AB255" s="1058"/>
      <c r="AC255" s="202" t="s">
        <v>2004</v>
      </c>
      <c r="AD255" s="1061"/>
      <c r="AE255" s="202" t="s">
        <v>495</v>
      </c>
      <c r="AF255" s="1061"/>
      <c r="AG255" s="203" t="s">
        <v>36</v>
      </c>
      <c r="AH255" s="1096"/>
      <c r="AI255" s="204">
        <v>90</v>
      </c>
      <c r="AJ255" s="226" t="s">
        <v>2667</v>
      </c>
      <c r="AK255" s="212"/>
      <c r="AL255" s="1044" t="s">
        <v>511</v>
      </c>
      <c r="AM255" s="1045"/>
      <c r="AN255" s="27">
        <f t="shared" si="131"/>
        <v>0</v>
      </c>
      <c r="AO255" s="27">
        <f t="shared" si="132"/>
        <v>0</v>
      </c>
      <c r="AP255" s="191">
        <f t="shared" si="133"/>
        <v>0</v>
      </c>
      <c r="AQ255" s="35">
        <f t="shared" si="134"/>
        <v>0</v>
      </c>
      <c r="AR255" s="43">
        <f t="shared" si="135"/>
        <v>0</v>
      </c>
      <c r="AS255" s="43">
        <f t="shared" si="136"/>
        <v>0</v>
      </c>
      <c r="AT255" s="35">
        <f t="shared" si="137"/>
        <v>0</v>
      </c>
      <c r="AU255" s="43">
        <f t="shared" si="138"/>
        <v>0</v>
      </c>
      <c r="AV255" s="235" t="s">
        <v>33</v>
      </c>
      <c r="AW255" s="236" t="s">
        <v>41</v>
      </c>
      <c r="AX255" s="236" t="s">
        <v>42</v>
      </c>
      <c r="AY255" s="236" t="s">
        <v>195</v>
      </c>
      <c r="AZ255" s="433" t="s">
        <v>33</v>
      </c>
      <c r="BA255" s="327" t="str">
        <f>IF(AZ255&lt;&gt;"3.対象外","条項や該当ページ
システム制御の有無","「対象外」と申告する理由・システム制御の有無")</f>
        <v>条項や該当ページ
システム制御の有無</v>
      </c>
      <c r="BB255" s="467"/>
      <c r="BC255" s="468"/>
      <c r="BD255" s="182"/>
      <c r="BE255" s="182" t="str">
        <f t="shared" si="130"/>
        <v>▼選択</v>
      </c>
      <c r="BF255" s="234" t="s">
        <v>16</v>
      </c>
      <c r="BG255" s="182" t="s">
        <v>31</v>
      </c>
      <c r="BH255" s="177" t="s">
        <v>6</v>
      </c>
      <c r="BI255" s="177" t="s">
        <v>7</v>
      </c>
      <c r="BJ255" s="182" t="s">
        <v>32</v>
      </c>
      <c r="BK255" s="182" t="s">
        <v>897</v>
      </c>
      <c r="BL255" s="181" t="s">
        <v>33</v>
      </c>
      <c r="BM255" s="1032" t="s">
        <v>1449</v>
      </c>
      <c r="BN255" s="172"/>
      <c r="BO255" s="172"/>
      <c r="BP255" s="172"/>
      <c r="BQ255" s="172"/>
      <c r="BR255" s="172"/>
      <c r="BS255" s="172"/>
      <c r="BT255" s="172"/>
      <c r="BU255" s="172"/>
      <c r="BV255" s="182"/>
      <c r="BW255" s="182"/>
      <c r="BX255" s="438"/>
      <c r="BY255" s="75"/>
      <c r="BZ255" s="309" t="s">
        <v>1449</v>
      </c>
      <c r="CA255" s="218" t="s">
        <v>1009</v>
      </c>
      <c r="CB255" s="219" t="s">
        <v>1447</v>
      </c>
      <c r="CC255" s="55" t="s">
        <v>2398</v>
      </c>
      <c r="CD255" s="201" t="s">
        <v>1448</v>
      </c>
    </row>
    <row r="256" spans="1:82" ht="72.599999999999994" customHeight="1">
      <c r="A256" s="3" t="str">
        <f t="shared" si="115"/>
        <v/>
      </c>
      <c r="B256" s="5" t="s">
        <v>3000</v>
      </c>
      <c r="C256" s="3" t="str">
        <f t="shared" si="117"/>
        <v>Ⅲ.個人情報保護 (7)　個人情報保護に係る態勢整備・業務運営</v>
      </c>
      <c r="D256" s="3" t="str">
        <f t="shared" si="118"/>
        <v>⑯個人情報保護に係る態勢の整備</v>
      </c>
      <c r="E256" s="3" t="str">
        <f t="shared" si="121"/>
        <v>基本 90</v>
      </c>
      <c r="F256" s="3" t="str">
        <f t="shared" si="122"/>
        <v>90 
90-17</v>
      </c>
      <c r="G256" s="11" t="str">
        <f t="shared" si="123"/>
        <v xml:space="preserve">
＿ 会社管理下に無い無線LANネットワークへの接続の禁止
（セキュリティが確保されているVPN接続を用いた無線LANネットワークへの接続は会社管理下にあるとみなす）
＿＿ </v>
      </c>
      <c r="H256" s="21" t="str">
        <f t="shared" si="119"/>
        <v>2023: 0
2024: ▼選択</v>
      </c>
      <c r="I256" s="21" t="str">
        <f t="shared" si="116"/>
        <v xml:space="preserve">2023: 0
2024: </v>
      </c>
      <c r="J256" s="21" t="str">
        <f t="shared" si="120"/>
        <v xml:space="preserve">2023: 0
2024: </v>
      </c>
      <c r="K256" s="21" t="str">
        <f t="shared" si="124"/>
        <v>▼選択</v>
      </c>
      <c r="L256" s="21" t="str">
        <f t="shared" si="125"/>
        <v>以下について、詳細説明欄の記載及び証跡資料「○○資料」P○により確認できた
・会社管理下に無い無線LANネットワークへの接続を禁止していること
（対象外の場合）
会社管理下に無い無線LANネットワークへの接続をシステム制御していることは、詳細説明欄で確認</v>
      </c>
      <c r="M256" s="464" t="str">
        <f t="shared" si="126"/>
        <v xml:space="preserve">
</v>
      </c>
      <c r="N256" s="3"/>
      <c r="O256" s="19" t="s">
        <v>2399</v>
      </c>
      <c r="P256" s="19" t="s">
        <v>2737</v>
      </c>
      <c r="Q256" s="19" t="s">
        <v>495</v>
      </c>
      <c r="R256" s="19"/>
      <c r="S256" s="19"/>
      <c r="T256" s="159"/>
      <c r="U256" s="160"/>
      <c r="V256" s="19"/>
      <c r="W256" s="161"/>
      <c r="X256" s="19"/>
      <c r="Y256" s="19"/>
      <c r="Z256" s="20"/>
      <c r="AA256" s="202" t="s">
        <v>494</v>
      </c>
      <c r="AB256" s="1058"/>
      <c r="AC256" s="202" t="s">
        <v>2004</v>
      </c>
      <c r="AD256" s="1061"/>
      <c r="AE256" s="202" t="s">
        <v>495</v>
      </c>
      <c r="AF256" s="1061"/>
      <c r="AG256" s="203" t="s">
        <v>36</v>
      </c>
      <c r="AH256" s="1096"/>
      <c r="AI256" s="204">
        <v>90</v>
      </c>
      <c r="AJ256" s="226" t="s">
        <v>2668</v>
      </c>
      <c r="AK256" s="212"/>
      <c r="AL256" s="1104" t="s">
        <v>1450</v>
      </c>
      <c r="AM256" s="1105"/>
      <c r="AN256" s="31">
        <f t="shared" si="131"/>
        <v>0</v>
      </c>
      <c r="AO256" s="31">
        <f t="shared" si="132"/>
        <v>0</v>
      </c>
      <c r="AP256" s="182">
        <f t="shared" si="133"/>
        <v>0</v>
      </c>
      <c r="AQ256" s="38">
        <f t="shared" si="134"/>
        <v>0</v>
      </c>
      <c r="AR256" s="46">
        <f t="shared" si="135"/>
        <v>0</v>
      </c>
      <c r="AS256" s="46">
        <f t="shared" si="136"/>
        <v>0</v>
      </c>
      <c r="AT256" s="38">
        <f t="shared" si="137"/>
        <v>0</v>
      </c>
      <c r="AU256" s="46">
        <f t="shared" si="138"/>
        <v>0</v>
      </c>
      <c r="AV256" s="317" t="s">
        <v>33</v>
      </c>
      <c r="AW256" s="234" t="s">
        <v>41</v>
      </c>
      <c r="AX256" s="234" t="s">
        <v>42</v>
      </c>
      <c r="AY256" s="236" t="s">
        <v>195</v>
      </c>
      <c r="AZ256" s="433" t="s">
        <v>33</v>
      </c>
      <c r="BA256" s="327" t="str">
        <f>IF(AZ256&lt;&gt;"3.対象外","条項や該当ページ
システム制御の有無","「対象外」と申告する理由・システム制御の有無")</f>
        <v>条項や該当ページ
システム制御の有無</v>
      </c>
      <c r="BB256" s="467"/>
      <c r="BC256" s="468"/>
      <c r="BD256" s="182"/>
      <c r="BE256" s="182" t="str">
        <f t="shared" si="130"/>
        <v>▼選択</v>
      </c>
      <c r="BF256" s="234" t="s">
        <v>16</v>
      </c>
      <c r="BG256" s="182" t="s">
        <v>31</v>
      </c>
      <c r="BH256" s="177" t="s">
        <v>6</v>
      </c>
      <c r="BI256" s="177" t="s">
        <v>7</v>
      </c>
      <c r="BJ256" s="182" t="s">
        <v>32</v>
      </c>
      <c r="BK256" s="182" t="s">
        <v>897</v>
      </c>
      <c r="BL256" s="181" t="s">
        <v>33</v>
      </c>
      <c r="BM256" s="1032" t="s">
        <v>3374</v>
      </c>
      <c r="BN256" s="172"/>
      <c r="BO256" s="172"/>
      <c r="BP256" s="172"/>
      <c r="BQ256" s="172"/>
      <c r="BR256" s="172"/>
      <c r="BS256" s="172"/>
      <c r="BT256" s="172"/>
      <c r="BU256" s="172"/>
      <c r="BV256" s="182"/>
      <c r="BW256" s="182"/>
      <c r="BX256" s="438"/>
      <c r="BY256" s="75"/>
      <c r="BZ256" s="309" t="s">
        <v>1453</v>
      </c>
      <c r="CA256" s="218" t="s">
        <v>1009</v>
      </c>
      <c r="CB256" s="219" t="s">
        <v>1451</v>
      </c>
      <c r="CC256" s="55" t="s">
        <v>2399</v>
      </c>
      <c r="CD256" s="201" t="s">
        <v>1452</v>
      </c>
    </row>
    <row r="257" spans="1:82" ht="142.5">
      <c r="A257" s="3" t="str">
        <f t="shared" si="115"/>
        <v/>
      </c>
      <c r="B257" s="5" t="s">
        <v>3001</v>
      </c>
      <c r="C257" s="3" t="str">
        <f t="shared" si="117"/>
        <v>Ⅲ.個人情報保護 (7)　個人情報保護に係る態勢整備・業務運営</v>
      </c>
      <c r="D257" s="3" t="str">
        <f t="shared" si="118"/>
        <v>⑯個人情報保護に係る態勢の整備</v>
      </c>
      <c r="E257" s="3" t="str">
        <f t="shared" si="121"/>
        <v>基本 91</v>
      </c>
      <c r="F257" s="3" t="str">
        <f t="shared" si="122"/>
        <v xml:space="preserve">91 
</v>
      </c>
      <c r="G257" s="11" t="str">
        <f t="shared" si="123"/>
        <v xml:space="preserve">プライバシーポリシーの以下4項目について策定し、公表している
①関係法令等の遵守、個人情報を目的外に利用しないことおよび苦情処理に適切に取組むこと等、個人情報保護への取組み方針の宣言
②取得に際しての個人情報の利用目的の通知・公表等の手続についての分かりやすい説明
③開示等の手続等、個人情報の取扱いに関する諸手続についての分かりやすい説明 
④個人情報の取扱いに関する質問及び苦情処理の窓口
＿ 
＿＿ </v>
      </c>
      <c r="H257" s="21" t="str">
        <f t="shared" si="119"/>
        <v>2023: 0
2024: ▼選択</v>
      </c>
      <c r="I257" s="21" t="str">
        <f t="shared" si="116"/>
        <v xml:space="preserve">2023: 0
2024: </v>
      </c>
      <c r="J257" s="21" t="str">
        <f t="shared" si="120"/>
        <v xml:space="preserve">2023: 0
2024: </v>
      </c>
      <c r="K257" s="21" t="str">
        <f t="shared" si="124"/>
        <v>▼選択</v>
      </c>
      <c r="L257" s="21" t="str">
        <f t="shared" si="125"/>
        <v>以下について、詳細説明欄の記載及び証跡資料により確認できた
・プライバシーポリシーに設問記載の4つの事項が策定されていることは「○○資料」を確認
・プライバシーポリシーを公表していることは「○○資料」を確認</v>
      </c>
      <c r="M257" s="464" t="str">
        <f t="shared" si="126"/>
        <v xml:space="preserve">
</v>
      </c>
      <c r="N257" s="3"/>
      <c r="O257" s="19" t="s">
        <v>2400</v>
      </c>
      <c r="P257" s="19" t="s">
        <v>2737</v>
      </c>
      <c r="Q257" s="19" t="s">
        <v>495</v>
      </c>
      <c r="R257" s="19"/>
      <c r="S257" s="19"/>
      <c r="T257" s="159"/>
      <c r="U257" s="160"/>
      <c r="V257" s="19"/>
      <c r="W257" s="161"/>
      <c r="X257" s="19"/>
      <c r="Y257" s="19"/>
      <c r="Z257" s="20"/>
      <c r="AA257" s="202" t="s">
        <v>494</v>
      </c>
      <c r="AB257" s="1058"/>
      <c r="AC257" s="202" t="s">
        <v>2004</v>
      </c>
      <c r="AD257" s="1061"/>
      <c r="AE257" s="202" t="s">
        <v>495</v>
      </c>
      <c r="AF257" s="1061"/>
      <c r="AG257" s="203" t="s">
        <v>36</v>
      </c>
      <c r="AH257" s="1096"/>
      <c r="AI257" s="189">
        <v>91</v>
      </c>
      <c r="AJ257" s="190" t="s">
        <v>26</v>
      </c>
      <c r="AK257" s="1046" t="s">
        <v>512</v>
      </c>
      <c r="AL257" s="1047"/>
      <c r="AM257" s="1048"/>
      <c r="AN257" s="27">
        <f t="shared" si="131"/>
        <v>0</v>
      </c>
      <c r="AO257" s="27">
        <f t="shared" si="132"/>
        <v>0</v>
      </c>
      <c r="AP257" s="191">
        <f t="shared" si="133"/>
        <v>0</v>
      </c>
      <c r="AQ257" s="35">
        <f t="shared" si="134"/>
        <v>0</v>
      </c>
      <c r="AR257" s="43">
        <f t="shared" si="135"/>
        <v>0</v>
      </c>
      <c r="AS257" s="43">
        <f t="shared" si="136"/>
        <v>0</v>
      </c>
      <c r="AT257" s="35">
        <f t="shared" si="137"/>
        <v>0</v>
      </c>
      <c r="AU257" s="43">
        <f t="shared" si="138"/>
        <v>0</v>
      </c>
      <c r="AV257" s="246" t="s">
        <v>33</v>
      </c>
      <c r="AW257" s="247" t="s">
        <v>41</v>
      </c>
      <c r="AX257" s="247" t="s">
        <v>42</v>
      </c>
      <c r="AY257" s="247"/>
      <c r="AZ257" s="433" t="s">
        <v>33</v>
      </c>
      <c r="BA257" s="227" t="s">
        <v>513</v>
      </c>
      <c r="BB257" s="467"/>
      <c r="BC257" s="468"/>
      <c r="BD257" s="248" t="str">
        <f t="shared" ref="BD257:BD260" si="139">BL257</f>
        <v>▼選択</v>
      </c>
      <c r="BE257" s="229" t="s">
        <v>33</v>
      </c>
      <c r="BF257" s="230" t="s">
        <v>16</v>
      </c>
      <c r="BG257" s="229" t="s">
        <v>31</v>
      </c>
      <c r="BH257" s="177" t="s">
        <v>6</v>
      </c>
      <c r="BI257" s="177" t="s">
        <v>7</v>
      </c>
      <c r="BJ257" s="229" t="s">
        <v>32</v>
      </c>
      <c r="BK257" s="229"/>
      <c r="BL257" s="181" t="s">
        <v>33</v>
      </c>
      <c r="BM257" s="1032" t="s">
        <v>3375</v>
      </c>
      <c r="BN257" s="172"/>
      <c r="BO257" s="172"/>
      <c r="BP257" s="172"/>
      <c r="BQ257" s="172"/>
      <c r="BR257" s="172"/>
      <c r="BS257" s="172"/>
      <c r="BT257" s="172"/>
      <c r="BU257" s="172"/>
      <c r="BV257" s="182"/>
      <c r="BW257" s="182"/>
      <c r="BX257" s="438"/>
      <c r="BY257" s="75"/>
      <c r="BZ257" s="309" t="s">
        <v>1457</v>
      </c>
      <c r="CA257" s="218" t="s">
        <v>1454</v>
      </c>
      <c r="CB257" s="219" t="s">
        <v>1455</v>
      </c>
      <c r="CC257" s="55" t="s">
        <v>2400</v>
      </c>
      <c r="CD257" s="201" t="s">
        <v>1456</v>
      </c>
    </row>
    <row r="258" spans="1:82" ht="55.15" customHeight="1">
      <c r="A258" s="3" t="str">
        <f t="shared" si="115"/>
        <v/>
      </c>
      <c r="B258" s="5" t="s">
        <v>3002</v>
      </c>
      <c r="C258" s="3" t="str">
        <f t="shared" si="117"/>
        <v>Ⅲ.個人情報保護 (7)　個人情報保護に係る態勢整備・業務運営</v>
      </c>
      <c r="D258" s="3" t="str">
        <f t="shared" si="118"/>
        <v>⑯個人情報保護に係る態勢の整備</v>
      </c>
      <c r="E258" s="3" t="str">
        <f t="shared" si="121"/>
        <v>基本 92</v>
      </c>
      <c r="F258" s="3" t="str">
        <f t="shared" si="122"/>
        <v xml:space="preserve">92 
</v>
      </c>
      <c r="G258" s="11" t="str">
        <f t="shared" si="123"/>
        <v xml:space="preserve">個人データ管理責任者・個人データ管理者をそれぞれ1名以上選任している（兼務可）
＿ 
＿＿ </v>
      </c>
      <c r="H258" s="21" t="str">
        <f t="shared" si="119"/>
        <v>2023: 0
2024: ▼選択</v>
      </c>
      <c r="I258" s="21" t="str">
        <f t="shared" si="116"/>
        <v xml:space="preserve">2023: 0
2024: </v>
      </c>
      <c r="J258" s="21" t="str">
        <f t="shared" si="120"/>
        <v xml:space="preserve">2023: 0
2024: </v>
      </c>
      <c r="K258" s="21" t="str">
        <f t="shared" si="124"/>
        <v>▼選択</v>
      </c>
      <c r="L258" s="21" t="str">
        <f t="shared" si="125"/>
        <v>以下について、詳細説明欄の記載及び証跡資料により確認できた
・個人データ管理責任者が設置されていることは、「○○資料」P○を確認
・個人データを取り扱う各部署に個人データ管理者を設置していることは、「○○資料」P○を確認</v>
      </c>
      <c r="M258" s="464" t="str">
        <f t="shared" si="126"/>
        <v xml:space="preserve">
</v>
      </c>
      <c r="N258" s="3"/>
      <c r="O258" s="19" t="s">
        <v>2401</v>
      </c>
      <c r="P258" s="19" t="s">
        <v>2737</v>
      </c>
      <c r="Q258" s="19" t="s">
        <v>495</v>
      </c>
      <c r="R258" s="19"/>
      <c r="S258" s="19"/>
      <c r="T258" s="159"/>
      <c r="U258" s="160"/>
      <c r="V258" s="19"/>
      <c r="W258" s="161"/>
      <c r="X258" s="19"/>
      <c r="Y258" s="19"/>
      <c r="Z258" s="20"/>
      <c r="AA258" s="202" t="s">
        <v>494</v>
      </c>
      <c r="AB258" s="1058"/>
      <c r="AC258" s="202" t="s">
        <v>2004</v>
      </c>
      <c r="AD258" s="1061"/>
      <c r="AE258" s="202" t="s">
        <v>495</v>
      </c>
      <c r="AF258" s="1061"/>
      <c r="AG258" s="203" t="s">
        <v>36</v>
      </c>
      <c r="AH258" s="1096"/>
      <c r="AI258" s="189">
        <v>92</v>
      </c>
      <c r="AJ258" s="190" t="s">
        <v>26</v>
      </c>
      <c r="AK258" s="1046" t="s">
        <v>514</v>
      </c>
      <c r="AL258" s="1047"/>
      <c r="AM258" s="1048"/>
      <c r="AN258" s="27">
        <f t="shared" si="131"/>
        <v>0</v>
      </c>
      <c r="AO258" s="27">
        <f t="shared" si="132"/>
        <v>0</v>
      </c>
      <c r="AP258" s="191">
        <f t="shared" si="133"/>
        <v>0</v>
      </c>
      <c r="AQ258" s="35">
        <f t="shared" si="134"/>
        <v>0</v>
      </c>
      <c r="AR258" s="43">
        <f t="shared" si="135"/>
        <v>0</v>
      </c>
      <c r="AS258" s="43">
        <f t="shared" si="136"/>
        <v>0</v>
      </c>
      <c r="AT258" s="35">
        <f t="shared" si="137"/>
        <v>0</v>
      </c>
      <c r="AU258" s="43">
        <f t="shared" si="138"/>
        <v>0</v>
      </c>
      <c r="AV258" s="246" t="s">
        <v>33</v>
      </c>
      <c r="AW258" s="247" t="s">
        <v>41</v>
      </c>
      <c r="AX258" s="247" t="s">
        <v>42</v>
      </c>
      <c r="AY258" s="247"/>
      <c r="AZ258" s="433" t="s">
        <v>33</v>
      </c>
      <c r="BA258" s="227" t="s">
        <v>515</v>
      </c>
      <c r="BB258" s="467"/>
      <c r="BC258" s="468"/>
      <c r="BD258" s="248" t="str">
        <f t="shared" si="139"/>
        <v>▼選択</v>
      </c>
      <c r="BE258" s="229" t="s">
        <v>33</v>
      </c>
      <c r="BF258" s="230" t="s">
        <v>16</v>
      </c>
      <c r="BG258" s="229" t="s">
        <v>31</v>
      </c>
      <c r="BH258" s="177" t="s">
        <v>6</v>
      </c>
      <c r="BI258" s="177" t="s">
        <v>7</v>
      </c>
      <c r="BJ258" s="229" t="s">
        <v>32</v>
      </c>
      <c r="BK258" s="229"/>
      <c r="BL258" s="181" t="s">
        <v>33</v>
      </c>
      <c r="BM258" s="1032" t="s">
        <v>3376</v>
      </c>
      <c r="BN258" s="172"/>
      <c r="BO258" s="172"/>
      <c r="BP258" s="172"/>
      <c r="BQ258" s="172"/>
      <c r="BR258" s="172"/>
      <c r="BS258" s="172"/>
      <c r="BT258" s="172"/>
      <c r="BU258" s="172"/>
      <c r="BV258" s="182"/>
      <c r="BW258" s="182"/>
      <c r="BX258" s="438"/>
      <c r="BY258" s="75"/>
      <c r="BZ258" s="309" t="s">
        <v>1461</v>
      </c>
      <c r="CA258" s="218" t="s">
        <v>1458</v>
      </c>
      <c r="CB258" s="219" t="s">
        <v>1459</v>
      </c>
      <c r="CC258" s="55" t="s">
        <v>2401</v>
      </c>
      <c r="CD258" s="201" t="s">
        <v>1460</v>
      </c>
    </row>
    <row r="259" spans="1:82" ht="69.599999999999994" customHeight="1">
      <c r="A259" s="3" t="str">
        <f t="shared" ref="A259:A321" si="140">ASC($BB$5)</f>
        <v/>
      </c>
      <c r="B259" s="5" t="s">
        <v>3003</v>
      </c>
      <c r="C259" s="3" t="str">
        <f t="shared" si="117"/>
        <v>Ⅲ.個人情報保護 (7)　個人情報保護に係る態勢整備・業務運営</v>
      </c>
      <c r="D259" s="3" t="str">
        <f t="shared" si="118"/>
        <v>⑯個人情報保護に係る態勢の整備</v>
      </c>
      <c r="E259" s="3" t="str">
        <f t="shared" si="121"/>
        <v>基本 93</v>
      </c>
      <c r="F259" s="3" t="str">
        <f t="shared" si="122"/>
        <v xml:space="preserve">93 
</v>
      </c>
      <c r="G259" s="11" t="str">
        <f t="shared" si="123"/>
        <v xml:space="preserve">従業員と個人データの非開示契約を結んでいる
＿ 
＿＿ </v>
      </c>
      <c r="H259" s="21" t="str">
        <f t="shared" si="119"/>
        <v>2023: 0
2024: ▼選択</v>
      </c>
      <c r="I259" s="21" t="str">
        <f t="shared" si="116"/>
        <v xml:space="preserve">2023: 0
2024: </v>
      </c>
      <c r="J259" s="21" t="str">
        <f t="shared" si="120"/>
        <v xml:space="preserve">2023: 0
2024: </v>
      </c>
      <c r="K259" s="21" t="str">
        <f t="shared" si="124"/>
        <v>▼選択</v>
      </c>
      <c r="L259" s="21" t="str">
        <f t="shared" si="125"/>
        <v>以下について、詳細説明欄の記載及び証跡資料により確認できた
・従業員との契約書において個人情報の非開示項目があることは、「○○資料」を確認
・従業員の退職後も非開示義務（秘密保持義務）が継続することを定めていることは、「○○資料」を確認
・従業員と非開示契約を締結していることは、「○○資料」を確認</v>
      </c>
      <c r="M259" s="464" t="str">
        <f t="shared" si="126"/>
        <v xml:space="preserve">
</v>
      </c>
      <c r="N259" s="3"/>
      <c r="O259" s="19" t="s">
        <v>2402</v>
      </c>
      <c r="P259" s="19" t="s">
        <v>2737</v>
      </c>
      <c r="Q259" s="19" t="s">
        <v>495</v>
      </c>
      <c r="R259" s="19"/>
      <c r="S259" s="19"/>
      <c r="T259" s="159"/>
      <c r="U259" s="160"/>
      <c r="V259" s="19"/>
      <c r="W259" s="161"/>
      <c r="X259" s="19"/>
      <c r="Y259" s="19"/>
      <c r="Z259" s="20"/>
      <c r="AA259" s="202" t="s">
        <v>494</v>
      </c>
      <c r="AB259" s="1058"/>
      <c r="AC259" s="202" t="s">
        <v>2004</v>
      </c>
      <c r="AD259" s="1061"/>
      <c r="AE259" s="202" t="s">
        <v>495</v>
      </c>
      <c r="AF259" s="1061"/>
      <c r="AG259" s="203" t="s">
        <v>36</v>
      </c>
      <c r="AH259" s="1096"/>
      <c r="AI259" s="189">
        <v>93</v>
      </c>
      <c r="AJ259" s="190" t="s">
        <v>26</v>
      </c>
      <c r="AK259" s="1046" t="s">
        <v>516</v>
      </c>
      <c r="AL259" s="1047"/>
      <c r="AM259" s="1048"/>
      <c r="AN259" s="27">
        <f t="shared" si="131"/>
        <v>0</v>
      </c>
      <c r="AO259" s="27">
        <f t="shared" si="132"/>
        <v>0</v>
      </c>
      <c r="AP259" s="191">
        <f t="shared" si="133"/>
        <v>0</v>
      </c>
      <c r="AQ259" s="35">
        <f t="shared" si="134"/>
        <v>0</v>
      </c>
      <c r="AR259" s="43">
        <f t="shared" si="135"/>
        <v>0</v>
      </c>
      <c r="AS259" s="43">
        <f t="shared" si="136"/>
        <v>0</v>
      </c>
      <c r="AT259" s="35">
        <f t="shared" si="137"/>
        <v>0</v>
      </c>
      <c r="AU259" s="43">
        <f t="shared" si="138"/>
        <v>0</v>
      </c>
      <c r="AV259" s="246" t="s">
        <v>33</v>
      </c>
      <c r="AW259" s="247" t="s">
        <v>41</v>
      </c>
      <c r="AX259" s="247" t="s">
        <v>42</v>
      </c>
      <c r="AY259" s="247"/>
      <c r="AZ259" s="433" t="s">
        <v>33</v>
      </c>
      <c r="BA259" s="227" t="s">
        <v>517</v>
      </c>
      <c r="BB259" s="467"/>
      <c r="BC259" s="468"/>
      <c r="BD259" s="248" t="str">
        <f t="shared" si="139"/>
        <v>▼選択</v>
      </c>
      <c r="BE259" s="229" t="s">
        <v>33</v>
      </c>
      <c r="BF259" s="230" t="s">
        <v>16</v>
      </c>
      <c r="BG259" s="229" t="s">
        <v>31</v>
      </c>
      <c r="BH259" s="177" t="s">
        <v>6</v>
      </c>
      <c r="BI259" s="177" t="s">
        <v>7</v>
      </c>
      <c r="BJ259" s="229" t="s">
        <v>32</v>
      </c>
      <c r="BK259" s="229"/>
      <c r="BL259" s="181" t="s">
        <v>33</v>
      </c>
      <c r="BM259" s="1032" t="s">
        <v>3377</v>
      </c>
      <c r="BN259" s="172"/>
      <c r="BO259" s="172"/>
      <c r="BP259" s="172"/>
      <c r="BQ259" s="172"/>
      <c r="BR259" s="172"/>
      <c r="BS259" s="172"/>
      <c r="BT259" s="172"/>
      <c r="BU259" s="172"/>
      <c r="BV259" s="182"/>
      <c r="BW259" s="182"/>
      <c r="BX259" s="438"/>
      <c r="BY259" s="75"/>
      <c r="BZ259" s="309" t="s">
        <v>1465</v>
      </c>
      <c r="CA259" s="218" t="s">
        <v>1462</v>
      </c>
      <c r="CB259" s="219" t="s">
        <v>1463</v>
      </c>
      <c r="CC259" s="55" t="s">
        <v>2402</v>
      </c>
      <c r="CD259" s="201" t="s">
        <v>1464</v>
      </c>
    </row>
    <row r="260" spans="1:82" ht="78.75">
      <c r="A260" s="3" t="str">
        <f t="shared" si="140"/>
        <v/>
      </c>
      <c r="B260" s="5" t="s">
        <v>3004</v>
      </c>
      <c r="C260" s="3" t="str">
        <f t="shared" si="117"/>
        <v>Ⅲ.個人情報保護 (7)　個人情報保護に係る態勢整備・業務運営</v>
      </c>
      <c r="D260" s="3" t="str">
        <f t="shared" si="118"/>
        <v>⑯個人情報保護に係る態勢の整備</v>
      </c>
      <c r="E260" s="3" t="str">
        <f t="shared" si="121"/>
        <v>基本 94</v>
      </c>
      <c r="F260" s="3" t="str">
        <f t="shared" si="122"/>
        <v xml:space="preserve">94 
</v>
      </c>
      <c r="G260" s="11" t="str">
        <f t="shared" si="123"/>
        <v xml:space="preserve">個人データ管理台帳による管理を行い、定期的な棚卸（新たな個人データの追加、保有期間経過後に廃棄・削除）を実施している
＿ 
＿＿ </v>
      </c>
      <c r="H260" s="21" t="str">
        <f t="shared" si="119"/>
        <v>2023: 0
2024: ▼選択</v>
      </c>
      <c r="I260" s="21" t="str">
        <f t="shared" si="116"/>
        <v xml:space="preserve">2023: 0
2024: </v>
      </c>
      <c r="J260" s="21" t="str">
        <f t="shared" si="120"/>
        <v xml:space="preserve">2023: 0
2024: </v>
      </c>
      <c r="K260" s="21" t="str">
        <f t="shared" si="124"/>
        <v>▼選択</v>
      </c>
      <c r="L260" s="21" t="str">
        <f t="shared" si="125"/>
        <v>以下について、詳細説明欄の記載及び証跡資料により確認できた
・個人情報を取り扱う部署ごとに個人データ管理台帳を作成していることは、「○○資料」を確認
・個人データ管理台帳の定期的な棚卸（年１回以上）を実施していることは、「○○資料」を確認</v>
      </c>
      <c r="M260" s="464" t="str">
        <f t="shared" si="126"/>
        <v xml:space="preserve">
</v>
      </c>
      <c r="N260" s="3"/>
      <c r="O260" s="19" t="s">
        <v>2403</v>
      </c>
      <c r="P260" s="19" t="s">
        <v>2737</v>
      </c>
      <c r="Q260" s="19" t="s">
        <v>495</v>
      </c>
      <c r="R260" s="19"/>
      <c r="S260" s="19"/>
      <c r="T260" s="159"/>
      <c r="U260" s="160"/>
      <c r="V260" s="19"/>
      <c r="W260" s="161"/>
      <c r="X260" s="19"/>
      <c r="Y260" s="19"/>
      <c r="Z260" s="20"/>
      <c r="AA260" s="202" t="s">
        <v>494</v>
      </c>
      <c r="AB260" s="1058"/>
      <c r="AC260" s="202" t="s">
        <v>2004</v>
      </c>
      <c r="AD260" s="1061"/>
      <c r="AE260" s="202" t="s">
        <v>495</v>
      </c>
      <c r="AF260" s="1061"/>
      <c r="AG260" s="203" t="s">
        <v>36</v>
      </c>
      <c r="AH260" s="1096"/>
      <c r="AI260" s="189">
        <v>94</v>
      </c>
      <c r="AJ260" s="190" t="s">
        <v>26</v>
      </c>
      <c r="AK260" s="1046" t="s">
        <v>518</v>
      </c>
      <c r="AL260" s="1047"/>
      <c r="AM260" s="1048"/>
      <c r="AN260" s="27">
        <f t="shared" si="131"/>
        <v>0</v>
      </c>
      <c r="AO260" s="27">
        <f t="shared" si="132"/>
        <v>0</v>
      </c>
      <c r="AP260" s="191">
        <f t="shared" si="133"/>
        <v>0</v>
      </c>
      <c r="AQ260" s="35">
        <f t="shared" si="134"/>
        <v>0</v>
      </c>
      <c r="AR260" s="43">
        <f t="shared" si="135"/>
        <v>0</v>
      </c>
      <c r="AS260" s="43">
        <f t="shared" si="136"/>
        <v>0</v>
      </c>
      <c r="AT260" s="35">
        <f t="shared" si="137"/>
        <v>0</v>
      </c>
      <c r="AU260" s="43">
        <f t="shared" si="138"/>
        <v>0</v>
      </c>
      <c r="AV260" s="246" t="s">
        <v>33</v>
      </c>
      <c r="AW260" s="247" t="s">
        <v>41</v>
      </c>
      <c r="AX260" s="247" t="s">
        <v>42</v>
      </c>
      <c r="AY260" s="247"/>
      <c r="AZ260" s="433" t="s">
        <v>33</v>
      </c>
      <c r="BA260" s="227" t="s">
        <v>519</v>
      </c>
      <c r="BB260" s="467"/>
      <c r="BC260" s="468"/>
      <c r="BD260" s="248" t="str">
        <f t="shared" si="139"/>
        <v>▼選択</v>
      </c>
      <c r="BE260" s="229" t="s">
        <v>33</v>
      </c>
      <c r="BF260" s="230" t="s">
        <v>16</v>
      </c>
      <c r="BG260" s="229" t="s">
        <v>31</v>
      </c>
      <c r="BH260" s="177" t="s">
        <v>6</v>
      </c>
      <c r="BI260" s="177" t="s">
        <v>7</v>
      </c>
      <c r="BJ260" s="229" t="s">
        <v>32</v>
      </c>
      <c r="BK260" s="229"/>
      <c r="BL260" s="181" t="s">
        <v>33</v>
      </c>
      <c r="BM260" s="1032" t="s">
        <v>3378</v>
      </c>
      <c r="BN260" s="172"/>
      <c r="BO260" s="172"/>
      <c r="BP260" s="172"/>
      <c r="BQ260" s="172"/>
      <c r="BR260" s="172"/>
      <c r="BS260" s="172"/>
      <c r="BT260" s="172"/>
      <c r="BU260" s="172"/>
      <c r="BV260" s="182"/>
      <c r="BW260" s="182"/>
      <c r="BX260" s="438"/>
      <c r="BY260" s="75"/>
      <c r="BZ260" s="309" t="s">
        <v>1469</v>
      </c>
      <c r="CA260" s="218" t="s">
        <v>1466</v>
      </c>
      <c r="CB260" s="219" t="s">
        <v>1467</v>
      </c>
      <c r="CC260" s="55" t="s">
        <v>2403</v>
      </c>
      <c r="CD260" s="201" t="s">
        <v>1468</v>
      </c>
    </row>
    <row r="261" spans="1:82" ht="57">
      <c r="A261" s="3" t="str">
        <f t="shared" si="140"/>
        <v/>
      </c>
      <c r="B261" s="5" t="s">
        <v>3005</v>
      </c>
      <c r="C261" s="3" t="str">
        <f t="shared" si="117"/>
        <v>Ⅲ.個人情報保護 (7)　個人情報保護に係る態勢整備・業務運営</v>
      </c>
      <c r="D261" s="3" t="str">
        <f t="shared" si="118"/>
        <v>⑯個人情報保護に係る態勢の整備</v>
      </c>
      <c r="E261" s="3" t="str">
        <f t="shared" si="121"/>
        <v>基本 95</v>
      </c>
      <c r="F261" s="3" t="str">
        <f t="shared" si="122"/>
        <v>95 
見出し</v>
      </c>
      <c r="G261" s="11" t="str">
        <f t="shared" si="123"/>
        <v xml:space="preserve">第三者（名簿業者等）から個人データの提供を受ける代理店のみ対象（委託契約に基づくものは第三者には非該当）
＿ 
＿＿ </v>
      </c>
      <c r="H261" s="21" t="str">
        <f t="shared" si="119"/>
        <v>2023: 0
2024: ▼選択</v>
      </c>
      <c r="I261" s="21" t="str">
        <f t="shared" si="116"/>
        <v xml:space="preserve">2023: 0
2024: </v>
      </c>
      <c r="J261" s="21" t="str">
        <f t="shared" si="120"/>
        <v xml:space="preserve">2023: 0
2024: </v>
      </c>
      <c r="K261" s="21" t="str">
        <f t="shared" si="124"/>
        <v xml:space="preserve"> ― </v>
      </c>
      <c r="L261" s="21" t="str">
        <f t="shared" si="125"/>
        <v xml:space="preserve"> ― </v>
      </c>
      <c r="M261" s="464" t="str">
        <f t="shared" si="126"/>
        <v xml:space="preserve">
</v>
      </c>
      <c r="N261" s="3"/>
      <c r="O261" s="19" t="s">
        <v>2404</v>
      </c>
      <c r="P261" s="19" t="s">
        <v>2737</v>
      </c>
      <c r="Q261" s="19" t="s">
        <v>495</v>
      </c>
      <c r="R261" s="19"/>
      <c r="S261" s="19"/>
      <c r="T261" s="159"/>
      <c r="U261" s="160"/>
      <c r="V261" s="19"/>
      <c r="W261" s="161"/>
      <c r="X261" s="19"/>
      <c r="Y261" s="19"/>
      <c r="Z261" s="20"/>
      <c r="AA261" s="202" t="s">
        <v>494</v>
      </c>
      <c r="AB261" s="1058"/>
      <c r="AC261" s="202" t="s">
        <v>2004</v>
      </c>
      <c r="AD261" s="1061"/>
      <c r="AE261" s="202" t="s">
        <v>495</v>
      </c>
      <c r="AF261" s="1061"/>
      <c r="AG261" s="203" t="s">
        <v>36</v>
      </c>
      <c r="AH261" s="1096"/>
      <c r="AI261" s="189">
        <v>95</v>
      </c>
      <c r="AJ261" s="282" t="s">
        <v>2642</v>
      </c>
      <c r="AK261" s="1072" t="s">
        <v>1470</v>
      </c>
      <c r="AL261" s="1073"/>
      <c r="AM261" s="1074"/>
      <c r="AN261" s="29">
        <f t="shared" si="131"/>
        <v>0</v>
      </c>
      <c r="AO261" s="29">
        <f t="shared" si="132"/>
        <v>0</v>
      </c>
      <c r="AP261" s="239">
        <f t="shared" si="133"/>
        <v>0</v>
      </c>
      <c r="AQ261" s="37">
        <f t="shared" si="134"/>
        <v>0</v>
      </c>
      <c r="AR261" s="45">
        <f t="shared" si="135"/>
        <v>0</v>
      </c>
      <c r="AS261" s="45">
        <f t="shared" si="136"/>
        <v>0</v>
      </c>
      <c r="AT261" s="37">
        <f t="shared" si="137"/>
        <v>0</v>
      </c>
      <c r="AU261" s="45">
        <f t="shared" si="138"/>
        <v>0</v>
      </c>
      <c r="AV261" s="235" t="s">
        <v>33</v>
      </c>
      <c r="AW261" s="236" t="s">
        <v>91</v>
      </c>
      <c r="AX261" s="236" t="s">
        <v>9</v>
      </c>
      <c r="AY261" s="236"/>
      <c r="AZ261" s="433" t="s">
        <v>33</v>
      </c>
      <c r="BA261" s="194" t="s">
        <v>29</v>
      </c>
      <c r="BB261" s="466"/>
      <c r="BC261" s="466"/>
      <c r="BD261" s="210"/>
      <c r="BE261" s="210"/>
      <c r="BF261" s="210"/>
      <c r="BG261" s="210"/>
      <c r="BH261" s="210"/>
      <c r="BI261" s="209"/>
      <c r="BJ261" s="210"/>
      <c r="BK261" s="210"/>
      <c r="BL261" s="211"/>
      <c r="BM261" s="1033"/>
      <c r="BN261" s="195"/>
      <c r="BO261" s="195"/>
      <c r="BP261" s="195"/>
      <c r="BQ261" s="195"/>
      <c r="BR261" s="195"/>
      <c r="BS261" s="195"/>
      <c r="BT261" s="195"/>
      <c r="BU261" s="195"/>
      <c r="BV261" s="210"/>
      <c r="BW261" s="210"/>
      <c r="BX261" s="354"/>
      <c r="BY261" s="75"/>
      <c r="BZ261" s="195"/>
      <c r="CA261" s="218" t="s">
        <v>1471</v>
      </c>
      <c r="CB261" s="219" t="s">
        <v>1472</v>
      </c>
      <c r="CC261" s="55" t="s">
        <v>2404</v>
      </c>
      <c r="CD261" s="201" t="s">
        <v>1473</v>
      </c>
    </row>
    <row r="262" spans="1:82" ht="47.25">
      <c r="A262" s="3" t="str">
        <f t="shared" si="140"/>
        <v/>
      </c>
      <c r="B262" s="5" t="s">
        <v>3006</v>
      </c>
      <c r="C262" s="3" t="str">
        <f t="shared" si="117"/>
        <v>Ⅲ.個人情報保護 (7)　個人情報保護に係る態勢整備・業務運営</v>
      </c>
      <c r="D262" s="3" t="str">
        <f t="shared" si="118"/>
        <v>⑯個人情報保護に係る態勢の整備</v>
      </c>
      <c r="E262" s="3" t="str">
        <f t="shared" si="121"/>
        <v>基本 95</v>
      </c>
      <c r="F262" s="3" t="str">
        <f t="shared" si="122"/>
        <v xml:space="preserve">95 
</v>
      </c>
      <c r="G262" s="11" t="str">
        <f t="shared" si="123"/>
        <v xml:space="preserve">
＿ 個人情報の範囲・授受元・理由・活用範囲を規定している
＿＿ </v>
      </c>
      <c r="H262" s="21" t="str">
        <f t="shared" si="119"/>
        <v>2023: 0
2024: ▼選択</v>
      </c>
      <c r="I262" s="21" t="str">
        <f t="shared" si="116"/>
        <v xml:space="preserve">2023: 0
2024: </v>
      </c>
      <c r="J262" s="21" t="str">
        <f t="shared" si="120"/>
        <v xml:space="preserve">2023: 0
2024: </v>
      </c>
      <c r="K262" s="21" t="str">
        <f t="shared" si="124"/>
        <v>▼選択</v>
      </c>
      <c r="L262" s="21" t="str">
        <f t="shared" si="125"/>
        <v>以下について、詳細説明欄の記載及び証跡資料「○○資料」P○により確認できた
・個人情報の範囲・授受元・理由・活用範囲を記録すること</v>
      </c>
      <c r="M262" s="464" t="str">
        <f t="shared" si="126"/>
        <v xml:space="preserve">
</v>
      </c>
      <c r="N262" s="3"/>
      <c r="O262" s="19" t="s">
        <v>2405</v>
      </c>
      <c r="P262" s="19" t="s">
        <v>2737</v>
      </c>
      <c r="Q262" s="19" t="s">
        <v>495</v>
      </c>
      <c r="R262" s="19"/>
      <c r="S262" s="19"/>
      <c r="T262" s="159"/>
      <c r="U262" s="160"/>
      <c r="V262" s="19"/>
      <c r="W262" s="161"/>
      <c r="X262" s="19"/>
      <c r="Y262" s="19"/>
      <c r="Z262" s="20"/>
      <c r="AA262" s="202" t="s">
        <v>494</v>
      </c>
      <c r="AB262" s="1058"/>
      <c r="AC262" s="202" t="s">
        <v>2004</v>
      </c>
      <c r="AD262" s="1061"/>
      <c r="AE262" s="202" t="s">
        <v>495</v>
      </c>
      <c r="AF262" s="1061"/>
      <c r="AG262" s="203" t="s">
        <v>36</v>
      </c>
      <c r="AH262" s="1096"/>
      <c r="AI262" s="283">
        <v>95</v>
      </c>
      <c r="AJ262" s="284" t="s">
        <v>26</v>
      </c>
      <c r="AK262" s="328"/>
      <c r="AL262" s="1044" t="s">
        <v>520</v>
      </c>
      <c r="AM262" s="1045"/>
      <c r="AN262" s="27">
        <f t="shared" si="131"/>
        <v>0</v>
      </c>
      <c r="AO262" s="27">
        <f t="shared" si="132"/>
        <v>0</v>
      </c>
      <c r="AP262" s="191">
        <f t="shared" si="133"/>
        <v>0</v>
      </c>
      <c r="AQ262" s="35">
        <f t="shared" si="134"/>
        <v>0</v>
      </c>
      <c r="AR262" s="43">
        <f t="shared" si="135"/>
        <v>0</v>
      </c>
      <c r="AS262" s="43">
        <f t="shared" si="136"/>
        <v>0</v>
      </c>
      <c r="AT262" s="35">
        <f t="shared" si="137"/>
        <v>0</v>
      </c>
      <c r="AU262" s="43">
        <f t="shared" si="138"/>
        <v>0</v>
      </c>
      <c r="AV262" s="246" t="s">
        <v>33</v>
      </c>
      <c r="AW262" s="247" t="s">
        <v>41</v>
      </c>
      <c r="AX262" s="247" t="s">
        <v>42</v>
      </c>
      <c r="AY262" s="247"/>
      <c r="AZ262" s="433" t="s">
        <v>33</v>
      </c>
      <c r="BA262" s="227" t="s">
        <v>343</v>
      </c>
      <c r="BB262" s="467"/>
      <c r="BC262" s="468"/>
      <c r="BD262" s="248" t="str">
        <f t="shared" ref="BD262:BD263" si="141">BL262</f>
        <v>▼選択</v>
      </c>
      <c r="BE262" s="229" t="s">
        <v>33</v>
      </c>
      <c r="BF262" s="230" t="s">
        <v>16</v>
      </c>
      <c r="BG262" s="229" t="s">
        <v>31</v>
      </c>
      <c r="BH262" s="177" t="s">
        <v>6</v>
      </c>
      <c r="BI262" s="177" t="s">
        <v>7</v>
      </c>
      <c r="BJ262" s="229" t="s">
        <v>32</v>
      </c>
      <c r="BK262" s="229" t="s">
        <v>897</v>
      </c>
      <c r="BL262" s="181" t="s">
        <v>33</v>
      </c>
      <c r="BM262" s="1032" t="s">
        <v>2070</v>
      </c>
      <c r="BN262" s="172"/>
      <c r="BO262" s="172"/>
      <c r="BP262" s="172"/>
      <c r="BQ262" s="172"/>
      <c r="BR262" s="172"/>
      <c r="BS262" s="172"/>
      <c r="BT262" s="172"/>
      <c r="BU262" s="172"/>
      <c r="BV262" s="182"/>
      <c r="BW262" s="182"/>
      <c r="BX262" s="438"/>
      <c r="BY262" s="75"/>
      <c r="BZ262" s="309" t="s">
        <v>2070</v>
      </c>
      <c r="CA262" s="218" t="s">
        <v>1471</v>
      </c>
      <c r="CB262" s="219" t="s">
        <v>1474</v>
      </c>
      <c r="CC262" s="55" t="s">
        <v>2405</v>
      </c>
      <c r="CD262" s="201" t="s">
        <v>1473</v>
      </c>
    </row>
    <row r="263" spans="1:82" ht="71.25">
      <c r="A263" s="3" t="str">
        <f t="shared" si="140"/>
        <v/>
      </c>
      <c r="B263" s="5" t="s">
        <v>3007</v>
      </c>
      <c r="C263" s="3" t="str">
        <f t="shared" si="117"/>
        <v>Ⅲ.個人情報保護 (7)　個人情報保護に係る態勢整備・業務運営</v>
      </c>
      <c r="D263" s="3" t="str">
        <f t="shared" si="118"/>
        <v>⑯個人情報保護に係る態勢の整備</v>
      </c>
      <c r="E263" s="3" t="str">
        <f t="shared" si="121"/>
        <v>基本 96</v>
      </c>
      <c r="F263" s="3" t="str">
        <f t="shared" si="122"/>
        <v xml:space="preserve">96 
</v>
      </c>
      <c r="G263" s="11" t="str">
        <f t="shared" si="123"/>
        <v xml:space="preserve">
＿ 以下について確認し、管理台帳等で記録を行っている（保存期間３年）（該当するもの全てに「1.はい」で回答）
※全て「1.はい」であれば達成
＿＿ </v>
      </c>
      <c r="H263" s="21" t="str">
        <f t="shared" si="119"/>
        <v>2023: 0
2024: －</v>
      </c>
      <c r="I263" s="21" t="str">
        <f t="shared" si="116"/>
        <v xml:space="preserve">2023: 0
2024: </v>
      </c>
      <c r="J263" s="21" t="str">
        <f t="shared" si="120"/>
        <v xml:space="preserve">2023: 0
2024: </v>
      </c>
      <c r="K263" s="21" t="str">
        <f t="shared" si="124"/>
        <v>▼選択</v>
      </c>
      <c r="L263" s="21">
        <f t="shared" si="125"/>
        <v>0</v>
      </c>
      <c r="M263" s="464" t="str">
        <f t="shared" si="126"/>
        <v xml:space="preserve">
</v>
      </c>
      <c r="N263" s="3"/>
      <c r="O263" s="19" t="s">
        <v>2406</v>
      </c>
      <c r="P263" s="19" t="s">
        <v>2737</v>
      </c>
      <c r="Q263" s="19" t="s">
        <v>495</v>
      </c>
      <c r="R263" s="19"/>
      <c r="S263" s="19"/>
      <c r="T263" s="159"/>
      <c r="U263" s="160"/>
      <c r="V263" s="19"/>
      <c r="W263" s="161"/>
      <c r="X263" s="19"/>
      <c r="Y263" s="19"/>
      <c r="Z263" s="20"/>
      <c r="AA263" s="202" t="s">
        <v>494</v>
      </c>
      <c r="AB263" s="1058"/>
      <c r="AC263" s="202" t="s">
        <v>2004</v>
      </c>
      <c r="AD263" s="1061"/>
      <c r="AE263" s="202" t="s">
        <v>495</v>
      </c>
      <c r="AF263" s="1061"/>
      <c r="AG263" s="203" t="s">
        <v>36</v>
      </c>
      <c r="AH263" s="1096"/>
      <c r="AI263" s="286">
        <v>96</v>
      </c>
      <c r="AJ263" s="190" t="s">
        <v>26</v>
      </c>
      <c r="AK263" s="328"/>
      <c r="AL263" s="1044" t="s">
        <v>1475</v>
      </c>
      <c r="AM263" s="1045"/>
      <c r="AN263" s="27">
        <f t="shared" si="131"/>
        <v>0</v>
      </c>
      <c r="AO263" s="27">
        <f t="shared" si="132"/>
        <v>0</v>
      </c>
      <c r="AP263" s="191">
        <f t="shared" si="133"/>
        <v>0</v>
      </c>
      <c r="AQ263" s="35">
        <f t="shared" si="134"/>
        <v>0</v>
      </c>
      <c r="AR263" s="43">
        <f t="shared" si="135"/>
        <v>0</v>
      </c>
      <c r="AS263" s="43">
        <f t="shared" si="136"/>
        <v>0</v>
      </c>
      <c r="AT263" s="35">
        <f t="shared" si="137"/>
        <v>0</v>
      </c>
      <c r="AU263" s="43">
        <f t="shared" si="138"/>
        <v>0</v>
      </c>
      <c r="AV263" s="262"/>
      <c r="AW263" s="263"/>
      <c r="AX263" s="263"/>
      <c r="AY263" s="263"/>
      <c r="AZ263" s="175" t="s">
        <v>661</v>
      </c>
      <c r="BA263" s="194" t="s">
        <v>29</v>
      </c>
      <c r="BB263" s="466"/>
      <c r="BC263" s="466"/>
      <c r="BD263" s="248" t="str">
        <f t="shared" si="141"/>
        <v>▼選択</v>
      </c>
      <c r="BE263" s="229" t="s">
        <v>33</v>
      </c>
      <c r="BF263" s="230" t="s">
        <v>16</v>
      </c>
      <c r="BG263" s="229" t="s">
        <v>31</v>
      </c>
      <c r="BH263" s="177" t="s">
        <v>6</v>
      </c>
      <c r="BI263" s="177" t="s">
        <v>7</v>
      </c>
      <c r="BJ263" s="229" t="s">
        <v>32</v>
      </c>
      <c r="BK263" s="229" t="s">
        <v>897</v>
      </c>
      <c r="BL263" s="198" t="s">
        <v>33</v>
      </c>
      <c r="BM263" s="1033"/>
      <c r="BN263" s="195"/>
      <c r="BO263" s="195"/>
      <c r="BP263" s="195"/>
      <c r="BQ263" s="195"/>
      <c r="BR263" s="195"/>
      <c r="BS263" s="195"/>
      <c r="BT263" s="195"/>
      <c r="BU263" s="195"/>
      <c r="BV263" s="182"/>
      <c r="BW263" s="182"/>
      <c r="BX263" s="438"/>
      <c r="BY263" s="75"/>
      <c r="BZ263" s="195"/>
      <c r="CA263" s="199"/>
      <c r="CB263" s="200"/>
      <c r="CC263" s="55" t="s">
        <v>2406</v>
      </c>
      <c r="CD263" s="201" t="s">
        <v>1476</v>
      </c>
    </row>
    <row r="264" spans="1:82" ht="63">
      <c r="A264" s="3" t="str">
        <f t="shared" si="140"/>
        <v/>
      </c>
      <c r="B264" s="5" t="s">
        <v>3008</v>
      </c>
      <c r="C264" s="3" t="str">
        <f t="shared" si="117"/>
        <v>Ⅲ.個人情報保護 (7)　個人情報保護に係る態勢整備・業務運営</v>
      </c>
      <c r="D264" s="3" t="str">
        <f t="shared" si="118"/>
        <v>⑯個人情報保護に係る態勢の整備</v>
      </c>
      <c r="E264" s="3" t="str">
        <f t="shared" si="121"/>
        <v>基本 96</v>
      </c>
      <c r="F264" s="3" t="str">
        <f t="shared" si="122"/>
        <v>96 
96-1</v>
      </c>
      <c r="G264" s="11" t="str">
        <f t="shared" si="123"/>
        <v xml:space="preserve">
＿ 
＿＿ 提供元の氏名及び住所ならびに法人にあたっては、その代表者</v>
      </c>
      <c r="H264" s="21" t="str">
        <f t="shared" si="119"/>
        <v>2023: 0
2024: ▼選択</v>
      </c>
      <c r="I264" s="21" t="str">
        <f t="shared" si="116"/>
        <v xml:space="preserve">2023: 0
2024: </v>
      </c>
      <c r="J264" s="21" t="str">
        <f t="shared" si="120"/>
        <v xml:space="preserve">2023: 0
2024: </v>
      </c>
      <c r="K264" s="21" t="str">
        <f t="shared" si="124"/>
        <v>▼選択</v>
      </c>
      <c r="L264" s="21" t="str">
        <f t="shared" si="125"/>
        <v>以下について、詳細説明欄の記載及び証跡資料により確認できた
・提供元の氏名、住所、ならびに法人にあたってはその代表者が管理台帳に管理されていることは、「○○資料」を確認
・管理台帳が3年保存されていることは、「○○資料」を確認</v>
      </c>
      <c r="M264" s="464" t="str">
        <f t="shared" si="126"/>
        <v xml:space="preserve">
</v>
      </c>
      <c r="N264" s="3"/>
      <c r="O264" s="19" t="s">
        <v>2407</v>
      </c>
      <c r="P264" s="19" t="s">
        <v>2737</v>
      </c>
      <c r="Q264" s="19" t="s">
        <v>495</v>
      </c>
      <c r="R264" s="19"/>
      <c r="S264" s="19"/>
      <c r="T264" s="159"/>
      <c r="U264" s="160"/>
      <c r="V264" s="19"/>
      <c r="W264" s="161"/>
      <c r="X264" s="19"/>
      <c r="Y264" s="19"/>
      <c r="Z264" s="20"/>
      <c r="AA264" s="202" t="s">
        <v>494</v>
      </c>
      <c r="AB264" s="1058"/>
      <c r="AC264" s="202" t="s">
        <v>2004</v>
      </c>
      <c r="AD264" s="1061"/>
      <c r="AE264" s="202" t="s">
        <v>495</v>
      </c>
      <c r="AF264" s="1061"/>
      <c r="AG264" s="203" t="s">
        <v>36</v>
      </c>
      <c r="AH264" s="1096"/>
      <c r="AI264" s="329">
        <v>96</v>
      </c>
      <c r="AJ264" s="323" t="s">
        <v>2669</v>
      </c>
      <c r="AK264" s="240"/>
      <c r="AL264" s="212"/>
      <c r="AM264" s="231" t="s">
        <v>521</v>
      </c>
      <c r="AN264" s="27">
        <f t="shared" si="131"/>
        <v>0</v>
      </c>
      <c r="AO264" s="27">
        <f t="shared" si="132"/>
        <v>0</v>
      </c>
      <c r="AP264" s="191">
        <f t="shared" si="133"/>
        <v>0</v>
      </c>
      <c r="AQ264" s="35">
        <f t="shared" si="134"/>
        <v>0</v>
      </c>
      <c r="AR264" s="43">
        <f t="shared" si="135"/>
        <v>0</v>
      </c>
      <c r="AS264" s="43">
        <f t="shared" si="136"/>
        <v>0</v>
      </c>
      <c r="AT264" s="35">
        <f t="shared" si="137"/>
        <v>0</v>
      </c>
      <c r="AU264" s="43">
        <f t="shared" si="138"/>
        <v>0</v>
      </c>
      <c r="AV264" s="246" t="s">
        <v>33</v>
      </c>
      <c r="AW264" s="247" t="s">
        <v>41</v>
      </c>
      <c r="AX264" s="247" t="s">
        <v>42</v>
      </c>
      <c r="AY264" s="247"/>
      <c r="AZ264" s="433" t="s">
        <v>33</v>
      </c>
      <c r="BA264" s="227" t="s">
        <v>522</v>
      </c>
      <c r="BB264" s="467"/>
      <c r="BC264" s="468"/>
      <c r="BD264" s="182"/>
      <c r="BE264" s="229" t="str">
        <f>IF(AND(AL264=AV264,AV264="○",AZ264="1.はい"),"○","▼選択")</f>
        <v>▼選択</v>
      </c>
      <c r="BF264" s="230" t="s">
        <v>16</v>
      </c>
      <c r="BG264" s="229" t="s">
        <v>31</v>
      </c>
      <c r="BH264" s="177" t="s">
        <v>6</v>
      </c>
      <c r="BI264" s="177" t="s">
        <v>7</v>
      </c>
      <c r="BJ264" s="229" t="s">
        <v>32</v>
      </c>
      <c r="BK264" s="229"/>
      <c r="BL264" s="181" t="s">
        <v>33</v>
      </c>
      <c r="BM264" s="1032" t="s">
        <v>1480</v>
      </c>
      <c r="BN264" s="172"/>
      <c r="BO264" s="172"/>
      <c r="BP264" s="172"/>
      <c r="BQ264" s="172"/>
      <c r="BR264" s="172"/>
      <c r="BS264" s="172"/>
      <c r="BT264" s="172"/>
      <c r="BU264" s="172"/>
      <c r="BV264" s="182"/>
      <c r="BW264" s="182"/>
      <c r="BX264" s="438"/>
      <c r="BY264" s="75"/>
      <c r="BZ264" s="309" t="s">
        <v>1480</v>
      </c>
      <c r="CA264" s="218" t="s">
        <v>1477</v>
      </c>
      <c r="CB264" s="219" t="s">
        <v>1478</v>
      </c>
      <c r="CC264" s="55" t="s">
        <v>2407</v>
      </c>
      <c r="CD264" s="201" t="s">
        <v>1479</v>
      </c>
    </row>
    <row r="265" spans="1:82" ht="63">
      <c r="A265" s="3" t="str">
        <f t="shared" si="140"/>
        <v/>
      </c>
      <c r="B265" s="5" t="s">
        <v>3009</v>
      </c>
      <c r="C265" s="3" t="str">
        <f t="shared" si="117"/>
        <v>Ⅲ.個人情報保護 (7)　個人情報保護に係る態勢整備・業務運営</v>
      </c>
      <c r="D265" s="3" t="str">
        <f t="shared" si="118"/>
        <v>⑯個人情報保護に係る態勢の整備</v>
      </c>
      <c r="E265" s="3" t="str">
        <f t="shared" si="121"/>
        <v>基本 96</v>
      </c>
      <c r="F265" s="3" t="str">
        <f t="shared" si="122"/>
        <v>96 
96-2</v>
      </c>
      <c r="G265" s="11" t="str">
        <f t="shared" si="123"/>
        <v xml:space="preserve">
＿ 
＿＿ 提供元による個人データの取得の経緯</v>
      </c>
      <c r="H265" s="21" t="str">
        <f t="shared" si="119"/>
        <v>2023: 0
2024: ▼選択</v>
      </c>
      <c r="I265" s="21" t="str">
        <f t="shared" si="116"/>
        <v xml:space="preserve">2023: 0
2024: </v>
      </c>
      <c r="J265" s="21" t="str">
        <f t="shared" si="120"/>
        <v xml:space="preserve">2023: 0
2024: </v>
      </c>
      <c r="K265" s="21" t="str">
        <f t="shared" si="124"/>
        <v>▼選択</v>
      </c>
      <c r="L265" s="21" t="str">
        <f t="shared" si="125"/>
        <v>以下について、詳細説明欄の記載及び証跡資料により確認できた
・提供元の個人データの取得の経緯が管理台帳に管理されていることは、「○○資料」を確認
・管理台帳が3年保存されていることは、「○○資料」を確認</v>
      </c>
      <c r="M265" s="464" t="str">
        <f t="shared" si="126"/>
        <v xml:space="preserve">
</v>
      </c>
      <c r="N265" s="3"/>
      <c r="O265" s="19" t="s">
        <v>2408</v>
      </c>
      <c r="P265" s="19" t="s">
        <v>2737</v>
      </c>
      <c r="Q265" s="19" t="s">
        <v>495</v>
      </c>
      <c r="R265" s="19"/>
      <c r="S265" s="19"/>
      <c r="T265" s="159"/>
      <c r="U265" s="160"/>
      <c r="V265" s="19"/>
      <c r="W265" s="161"/>
      <c r="X265" s="19"/>
      <c r="Y265" s="19"/>
      <c r="Z265" s="20"/>
      <c r="AA265" s="202" t="s">
        <v>494</v>
      </c>
      <c r="AB265" s="1058"/>
      <c r="AC265" s="202" t="s">
        <v>2004</v>
      </c>
      <c r="AD265" s="1061"/>
      <c r="AE265" s="202" t="s">
        <v>495</v>
      </c>
      <c r="AF265" s="1061"/>
      <c r="AG265" s="203" t="s">
        <v>36</v>
      </c>
      <c r="AH265" s="1096"/>
      <c r="AI265" s="330">
        <v>96</v>
      </c>
      <c r="AJ265" s="323" t="s">
        <v>2670</v>
      </c>
      <c r="AK265" s="285"/>
      <c r="AL265" s="321"/>
      <c r="AM265" s="231" t="s">
        <v>523</v>
      </c>
      <c r="AN265" s="27">
        <f t="shared" si="131"/>
        <v>0</v>
      </c>
      <c r="AO265" s="27">
        <f t="shared" si="132"/>
        <v>0</v>
      </c>
      <c r="AP265" s="191">
        <f t="shared" si="133"/>
        <v>0</v>
      </c>
      <c r="AQ265" s="35">
        <f t="shared" si="134"/>
        <v>0</v>
      </c>
      <c r="AR265" s="43">
        <f t="shared" si="135"/>
        <v>0</v>
      </c>
      <c r="AS265" s="43">
        <f t="shared" si="136"/>
        <v>0</v>
      </c>
      <c r="AT265" s="35">
        <f t="shared" si="137"/>
        <v>0</v>
      </c>
      <c r="AU265" s="43">
        <f t="shared" si="138"/>
        <v>0</v>
      </c>
      <c r="AV265" s="246" t="s">
        <v>33</v>
      </c>
      <c r="AW265" s="247" t="s">
        <v>41</v>
      </c>
      <c r="AX265" s="247" t="s">
        <v>42</v>
      </c>
      <c r="AY265" s="247"/>
      <c r="AZ265" s="433" t="s">
        <v>33</v>
      </c>
      <c r="BA265" s="227" t="s">
        <v>522</v>
      </c>
      <c r="BB265" s="467"/>
      <c r="BC265" s="468"/>
      <c r="BD265" s="182"/>
      <c r="BE265" s="229" t="str">
        <f>IF(AND(AL265=AV265,AV265="○",AZ265="1.はい"),"○","▼選択")</f>
        <v>▼選択</v>
      </c>
      <c r="BF265" s="230" t="s">
        <v>16</v>
      </c>
      <c r="BG265" s="229" t="s">
        <v>31</v>
      </c>
      <c r="BH265" s="177" t="s">
        <v>6</v>
      </c>
      <c r="BI265" s="177" t="s">
        <v>7</v>
      </c>
      <c r="BJ265" s="229" t="s">
        <v>32</v>
      </c>
      <c r="BK265" s="229"/>
      <c r="BL265" s="181" t="s">
        <v>33</v>
      </c>
      <c r="BM265" s="1032" t="s">
        <v>1483</v>
      </c>
      <c r="BN265" s="172"/>
      <c r="BO265" s="172"/>
      <c r="BP265" s="172"/>
      <c r="BQ265" s="172"/>
      <c r="BR265" s="172"/>
      <c r="BS265" s="172"/>
      <c r="BT265" s="172"/>
      <c r="BU265" s="172"/>
      <c r="BV265" s="182"/>
      <c r="BW265" s="182"/>
      <c r="BX265" s="438"/>
      <c r="BY265" s="75"/>
      <c r="BZ265" s="309" t="s">
        <v>1483</v>
      </c>
      <c r="CA265" s="218" t="s">
        <v>1477</v>
      </c>
      <c r="CB265" s="219" t="s">
        <v>1481</v>
      </c>
      <c r="CC265" s="55" t="s">
        <v>2408</v>
      </c>
      <c r="CD265" s="201" t="s">
        <v>1482</v>
      </c>
    </row>
    <row r="266" spans="1:82" ht="42.75">
      <c r="A266" s="3" t="str">
        <f t="shared" si="140"/>
        <v/>
      </c>
      <c r="B266" s="5" t="s">
        <v>3010</v>
      </c>
      <c r="C266" s="3" t="str">
        <f t="shared" si="117"/>
        <v>Ⅲ.個人情報保護 (7)　個人情報保護に係る態勢整備・業務運営</v>
      </c>
      <c r="D266" s="3" t="str">
        <f t="shared" si="118"/>
        <v>⑯個人情報保護に係る態勢の整備</v>
      </c>
      <c r="E266" s="3" t="str">
        <f t="shared" si="121"/>
        <v>基本 97</v>
      </c>
      <c r="F266" s="3" t="str">
        <f t="shared" si="122"/>
        <v>97 
見出し</v>
      </c>
      <c r="G266" s="11" t="str">
        <f t="shared" si="123"/>
        <v xml:space="preserve">個人情報の取扱いを外部委託する代理店のみ対象
＿ 
＿＿ </v>
      </c>
      <c r="H266" s="21" t="str">
        <f t="shared" si="119"/>
        <v>2023: 0
2024: ▼選択</v>
      </c>
      <c r="I266" s="21" t="str">
        <f t="shared" si="116"/>
        <v xml:space="preserve">2023: 0
2024: </v>
      </c>
      <c r="J266" s="21" t="str">
        <f t="shared" si="120"/>
        <v xml:space="preserve">2023: 0
2024: </v>
      </c>
      <c r="K266" s="21" t="str">
        <f t="shared" si="124"/>
        <v xml:space="preserve"> ― </v>
      </c>
      <c r="L266" s="21" t="str">
        <f t="shared" si="125"/>
        <v xml:space="preserve"> ― </v>
      </c>
      <c r="M266" s="464" t="str">
        <f t="shared" si="126"/>
        <v xml:space="preserve">
</v>
      </c>
      <c r="N266" s="3"/>
      <c r="O266" s="19" t="s">
        <v>2409</v>
      </c>
      <c r="P266" s="19" t="s">
        <v>2737</v>
      </c>
      <c r="Q266" s="19" t="s">
        <v>495</v>
      </c>
      <c r="R266" s="19"/>
      <c r="S266" s="19"/>
      <c r="T266" s="159"/>
      <c r="U266" s="160"/>
      <c r="V266" s="19"/>
      <c r="W266" s="161"/>
      <c r="X266" s="19"/>
      <c r="Y266" s="19"/>
      <c r="Z266" s="20"/>
      <c r="AA266" s="202" t="s">
        <v>494</v>
      </c>
      <c r="AB266" s="1058"/>
      <c r="AC266" s="202" t="s">
        <v>2004</v>
      </c>
      <c r="AD266" s="1061"/>
      <c r="AE266" s="202" t="s">
        <v>495</v>
      </c>
      <c r="AF266" s="1061"/>
      <c r="AG266" s="203" t="s">
        <v>36</v>
      </c>
      <c r="AH266" s="1096"/>
      <c r="AI266" s="168">
        <v>97</v>
      </c>
      <c r="AJ266" s="282" t="s">
        <v>2642</v>
      </c>
      <c r="AK266" s="1072" t="s">
        <v>524</v>
      </c>
      <c r="AL266" s="1073"/>
      <c r="AM266" s="1074"/>
      <c r="AN266" s="29">
        <f t="shared" si="131"/>
        <v>0</v>
      </c>
      <c r="AO266" s="29">
        <f t="shared" si="132"/>
        <v>0</v>
      </c>
      <c r="AP266" s="239">
        <f t="shared" si="133"/>
        <v>0</v>
      </c>
      <c r="AQ266" s="37">
        <f t="shared" si="134"/>
        <v>0</v>
      </c>
      <c r="AR266" s="45">
        <f t="shared" si="135"/>
        <v>0</v>
      </c>
      <c r="AS266" s="45">
        <f t="shared" si="136"/>
        <v>0</v>
      </c>
      <c r="AT266" s="37">
        <f t="shared" si="137"/>
        <v>0</v>
      </c>
      <c r="AU266" s="45">
        <f t="shared" si="138"/>
        <v>0</v>
      </c>
      <c r="AV266" s="235" t="s">
        <v>33</v>
      </c>
      <c r="AW266" s="236" t="s">
        <v>91</v>
      </c>
      <c r="AX266" s="236" t="s">
        <v>9</v>
      </c>
      <c r="AY266" s="236"/>
      <c r="AZ266" s="433" t="s">
        <v>33</v>
      </c>
      <c r="BA266" s="194" t="s">
        <v>29</v>
      </c>
      <c r="BB266" s="466"/>
      <c r="BC266" s="466"/>
      <c r="BD266" s="210"/>
      <c r="BE266" s="210"/>
      <c r="BF266" s="296"/>
      <c r="BG266" s="296"/>
      <c r="BH266" s="209"/>
      <c r="BI266" s="209"/>
      <c r="BJ266" s="296"/>
      <c r="BK266" s="296"/>
      <c r="BL266" s="211"/>
      <c r="BM266" s="1033"/>
      <c r="BN266" s="195"/>
      <c r="BO266" s="195"/>
      <c r="BP266" s="195"/>
      <c r="BQ266" s="195"/>
      <c r="BR266" s="195"/>
      <c r="BS266" s="195"/>
      <c r="BT266" s="195"/>
      <c r="BU266" s="195"/>
      <c r="BV266" s="210"/>
      <c r="BW266" s="210"/>
      <c r="BX266" s="354"/>
      <c r="BY266" s="75"/>
      <c r="BZ266" s="195"/>
      <c r="CA266" s="218" t="s">
        <v>1484</v>
      </c>
      <c r="CB266" s="219" t="s">
        <v>1485</v>
      </c>
      <c r="CC266" s="55" t="s">
        <v>2409</v>
      </c>
      <c r="CD266" s="201" t="s">
        <v>1486</v>
      </c>
    </row>
    <row r="267" spans="1:82" ht="57">
      <c r="A267" s="3" t="str">
        <f t="shared" si="140"/>
        <v/>
      </c>
      <c r="B267" s="5" t="s">
        <v>3011</v>
      </c>
      <c r="C267" s="3" t="str">
        <f t="shared" si="117"/>
        <v>Ⅲ.個人情報保護 (7)　個人情報保護に係る態勢整備・業務運営</v>
      </c>
      <c r="D267" s="3" t="str">
        <f t="shared" si="118"/>
        <v>⑯個人情報保護に係る態勢の整備</v>
      </c>
      <c r="E267" s="3" t="str">
        <f t="shared" si="121"/>
        <v>基本 97</v>
      </c>
      <c r="F267" s="3" t="str">
        <f t="shared" si="122"/>
        <v xml:space="preserve">97 
</v>
      </c>
      <c r="G267" s="11" t="str">
        <f t="shared" si="123"/>
        <v xml:space="preserve">
＿ 以下の事項を行っている
※全て「1.はい」であれば達成
＿＿ </v>
      </c>
      <c r="H267" s="21" t="str">
        <f t="shared" si="119"/>
        <v>2023: 0
2024: －</v>
      </c>
      <c r="I267" s="21" t="str">
        <f t="shared" ref="I267:I329" si="142">CONCATENATE("2023: ",AR267,CHAR(10),CHAR(10),"2024: ",BB267)</f>
        <v xml:space="preserve">2023: 0
2024: </v>
      </c>
      <c r="J267" s="21" t="str">
        <f t="shared" si="120"/>
        <v xml:space="preserve">2023: 0
2024: </v>
      </c>
      <c r="K267" s="21" t="str">
        <f t="shared" si="124"/>
        <v>▼選択</v>
      </c>
      <c r="L267" s="21">
        <f t="shared" si="125"/>
        <v>0</v>
      </c>
      <c r="M267" s="464" t="str">
        <f t="shared" si="126"/>
        <v xml:space="preserve">
</v>
      </c>
      <c r="N267" s="3"/>
      <c r="O267" s="19" t="s">
        <v>2410</v>
      </c>
      <c r="P267" s="19" t="s">
        <v>2737</v>
      </c>
      <c r="Q267" s="19" t="s">
        <v>495</v>
      </c>
      <c r="R267" s="19"/>
      <c r="S267" s="19"/>
      <c r="T267" s="159"/>
      <c r="U267" s="160"/>
      <c r="V267" s="19"/>
      <c r="W267" s="161"/>
      <c r="X267" s="19"/>
      <c r="Y267" s="19"/>
      <c r="Z267" s="20"/>
      <c r="AA267" s="202" t="s">
        <v>494</v>
      </c>
      <c r="AB267" s="1058"/>
      <c r="AC267" s="202" t="s">
        <v>2004</v>
      </c>
      <c r="AD267" s="1061"/>
      <c r="AE267" s="202" t="s">
        <v>495</v>
      </c>
      <c r="AF267" s="1061"/>
      <c r="AG267" s="203" t="s">
        <v>36</v>
      </c>
      <c r="AH267" s="1096"/>
      <c r="AI267" s="331">
        <v>97</v>
      </c>
      <c r="AJ267" s="284"/>
      <c r="AK267" s="287"/>
      <c r="AL267" s="1044" t="s">
        <v>3523</v>
      </c>
      <c r="AM267" s="1103"/>
      <c r="AN267" s="27">
        <f t="shared" si="131"/>
        <v>0</v>
      </c>
      <c r="AO267" s="27">
        <f t="shared" si="132"/>
        <v>0</v>
      </c>
      <c r="AP267" s="191">
        <f t="shared" si="133"/>
        <v>0</v>
      </c>
      <c r="AQ267" s="35">
        <f t="shared" si="134"/>
        <v>0</v>
      </c>
      <c r="AR267" s="43">
        <f t="shared" si="135"/>
        <v>0</v>
      </c>
      <c r="AS267" s="43">
        <f t="shared" si="136"/>
        <v>0</v>
      </c>
      <c r="AT267" s="35">
        <f t="shared" si="137"/>
        <v>0</v>
      </c>
      <c r="AU267" s="43">
        <f t="shared" si="138"/>
        <v>0</v>
      </c>
      <c r="AV267" s="262"/>
      <c r="AW267" s="263"/>
      <c r="AX267" s="263"/>
      <c r="AY267" s="263"/>
      <c r="AZ267" s="175" t="s">
        <v>661</v>
      </c>
      <c r="BA267" s="194" t="s">
        <v>29</v>
      </c>
      <c r="BB267" s="466"/>
      <c r="BC267" s="466"/>
      <c r="BD267" s="248" t="str">
        <f t="shared" ref="BD267" si="143">BL267</f>
        <v>▼選択</v>
      </c>
      <c r="BE267" s="182" t="s">
        <v>33</v>
      </c>
      <c r="BF267" s="230" t="s">
        <v>16</v>
      </c>
      <c r="BG267" s="229" t="s">
        <v>31</v>
      </c>
      <c r="BH267" s="177" t="s">
        <v>300</v>
      </c>
      <c r="BI267" s="177" t="s">
        <v>301</v>
      </c>
      <c r="BJ267" s="229" t="s">
        <v>32</v>
      </c>
      <c r="BK267" s="229" t="s">
        <v>203</v>
      </c>
      <c r="BL267" s="198" t="s">
        <v>33</v>
      </c>
      <c r="BM267" s="1033"/>
      <c r="BN267" s="195"/>
      <c r="BO267" s="195"/>
      <c r="BP267" s="195"/>
      <c r="BQ267" s="195"/>
      <c r="BR267" s="195"/>
      <c r="BS267" s="195"/>
      <c r="BT267" s="195"/>
      <c r="BU267" s="195"/>
      <c r="BV267" s="182"/>
      <c r="BW267" s="182"/>
      <c r="BX267" s="438"/>
      <c r="BY267" s="75"/>
      <c r="BZ267" s="195"/>
      <c r="CA267" s="199"/>
      <c r="CB267" s="200" t="s">
        <v>1074</v>
      </c>
      <c r="CC267" s="55" t="s">
        <v>2410</v>
      </c>
      <c r="CD267" s="201" t="s">
        <v>1486</v>
      </c>
    </row>
    <row r="268" spans="1:82" ht="71.25">
      <c r="A268" s="3" t="str">
        <f t="shared" si="140"/>
        <v/>
      </c>
      <c r="B268" s="5" t="s">
        <v>3012</v>
      </c>
      <c r="C268" s="3" t="str">
        <f t="shared" ref="C268:C330" si="144">CONCATENATE(AA268," ",AC268)</f>
        <v>Ⅲ.個人情報保護 (7)　個人情報保護に係る態勢整備・業務運営</v>
      </c>
      <c r="D268" s="3" t="str">
        <f t="shared" ref="D268:D330" si="145">AE268</f>
        <v>⑯個人情報保護に係る態勢の整備</v>
      </c>
      <c r="E268" s="3" t="str">
        <f t="shared" si="121"/>
        <v>基本 97</v>
      </c>
      <c r="F268" s="3" t="str">
        <f t="shared" si="122"/>
        <v>97 
97-1</v>
      </c>
      <c r="G268" s="11" t="str">
        <f t="shared" si="123"/>
        <v xml:space="preserve">
＿ 
＿＿ 契約者等の個人情報（保険会社から委託された個人情報）の取扱いを外部委託する場合、外部委託先を事前に保険会社に報告する旨を規定している</v>
      </c>
      <c r="H268" s="21" t="str">
        <f t="shared" ref="H268:H330" si="146">CONCATENATE("2023: ",AQ268,CHAR(10),"2024: ",AZ268)</f>
        <v>2023: 0
2024: ▼選択</v>
      </c>
      <c r="I268" s="21" t="str">
        <f t="shared" si="142"/>
        <v xml:space="preserve">2023: 0
2024: </v>
      </c>
      <c r="J268" s="21" t="str">
        <f t="shared" ref="J268:J331" si="147">CONCATENATE("2023: ",AS268,CHAR(10),CHAR(10),"2024: ",BC268)</f>
        <v xml:space="preserve">2023: 0
2024: </v>
      </c>
      <c r="K268" s="21" t="str">
        <f t="shared" si="124"/>
        <v>▼選択</v>
      </c>
      <c r="L268" s="21" t="str">
        <f t="shared" si="125"/>
        <v>以下について、詳細説明欄の記載及び証跡資料「○○資料」P○により確認できた
・契約者等の個人情報の取扱いを外部委託する場合、外部委託先を事前に保険会社に報告する旨</v>
      </c>
      <c r="M268" s="464" t="str">
        <f t="shared" si="126"/>
        <v xml:space="preserve">
</v>
      </c>
      <c r="N268" s="3"/>
      <c r="O268" s="19" t="s">
        <v>2411</v>
      </c>
      <c r="P268" s="19" t="s">
        <v>2737</v>
      </c>
      <c r="Q268" s="19" t="s">
        <v>495</v>
      </c>
      <c r="R268" s="19"/>
      <c r="S268" s="19"/>
      <c r="T268" s="159"/>
      <c r="U268" s="160"/>
      <c r="V268" s="19"/>
      <c r="W268" s="161"/>
      <c r="X268" s="19"/>
      <c r="Y268" s="19"/>
      <c r="Z268" s="20"/>
      <c r="AA268" s="202" t="s">
        <v>494</v>
      </c>
      <c r="AB268" s="1058"/>
      <c r="AC268" s="202" t="s">
        <v>2004</v>
      </c>
      <c r="AD268" s="1061"/>
      <c r="AE268" s="202" t="s">
        <v>495</v>
      </c>
      <c r="AF268" s="1061"/>
      <c r="AG268" s="203" t="s">
        <v>36</v>
      </c>
      <c r="AH268" s="1096"/>
      <c r="AI268" s="329">
        <v>97</v>
      </c>
      <c r="AJ268" s="323" t="s">
        <v>2671</v>
      </c>
      <c r="AK268" s="240"/>
      <c r="AL268" s="212"/>
      <c r="AM268" s="332" t="s">
        <v>525</v>
      </c>
      <c r="AN268" s="27">
        <f t="shared" si="131"/>
        <v>0</v>
      </c>
      <c r="AO268" s="27">
        <f t="shared" si="132"/>
        <v>0</v>
      </c>
      <c r="AP268" s="191">
        <f t="shared" si="133"/>
        <v>0</v>
      </c>
      <c r="AQ268" s="35">
        <f t="shared" si="134"/>
        <v>0</v>
      </c>
      <c r="AR268" s="43">
        <f t="shared" si="135"/>
        <v>0</v>
      </c>
      <c r="AS268" s="43">
        <f t="shared" si="136"/>
        <v>0</v>
      </c>
      <c r="AT268" s="35">
        <f t="shared" si="137"/>
        <v>0</v>
      </c>
      <c r="AU268" s="43">
        <f t="shared" si="138"/>
        <v>0</v>
      </c>
      <c r="AV268" s="246" t="s">
        <v>33</v>
      </c>
      <c r="AW268" s="247" t="s">
        <v>41</v>
      </c>
      <c r="AX268" s="247" t="s">
        <v>42</v>
      </c>
      <c r="AY268" s="247"/>
      <c r="AZ268" s="433" t="s">
        <v>33</v>
      </c>
      <c r="BA268" s="227" t="s">
        <v>343</v>
      </c>
      <c r="BB268" s="467"/>
      <c r="BC268" s="468"/>
      <c r="BD268" s="182"/>
      <c r="BE268" s="229" t="str">
        <f>IF(AND(AL268=AV268,AV268="○",AZ268="1.はい"),"○","▼選択")</f>
        <v>▼選択</v>
      </c>
      <c r="BF268" s="230" t="s">
        <v>16</v>
      </c>
      <c r="BG268" s="229" t="s">
        <v>31</v>
      </c>
      <c r="BH268" s="177" t="s">
        <v>6</v>
      </c>
      <c r="BI268" s="177" t="s">
        <v>7</v>
      </c>
      <c r="BJ268" s="229" t="s">
        <v>32</v>
      </c>
      <c r="BK268" s="229"/>
      <c r="BL268" s="181" t="s">
        <v>33</v>
      </c>
      <c r="BM268" s="1032" t="s">
        <v>2071</v>
      </c>
      <c r="BN268" s="172"/>
      <c r="BO268" s="172"/>
      <c r="BP268" s="172"/>
      <c r="BQ268" s="172"/>
      <c r="BR268" s="172"/>
      <c r="BS268" s="172"/>
      <c r="BT268" s="172"/>
      <c r="BU268" s="172"/>
      <c r="BV268" s="182"/>
      <c r="BW268" s="182"/>
      <c r="BX268" s="438"/>
      <c r="BY268" s="75"/>
      <c r="BZ268" s="309" t="s">
        <v>2071</v>
      </c>
      <c r="CA268" s="218" t="s">
        <v>1484</v>
      </c>
      <c r="CB268" s="219" t="s">
        <v>1487</v>
      </c>
      <c r="CC268" s="55" t="s">
        <v>2411</v>
      </c>
      <c r="CD268" s="201" t="s">
        <v>1488</v>
      </c>
    </row>
    <row r="269" spans="1:82" ht="78.75">
      <c r="A269" s="3" t="str">
        <f t="shared" si="140"/>
        <v/>
      </c>
      <c r="B269" s="5" t="s">
        <v>3013</v>
      </c>
      <c r="C269" s="3" t="str">
        <f t="shared" si="144"/>
        <v>Ⅲ.個人情報保護 (7)　個人情報保護に係る態勢整備・業務運営</v>
      </c>
      <c r="D269" s="3" t="str">
        <f t="shared" si="145"/>
        <v>⑯個人情報保護に係る態勢の整備</v>
      </c>
      <c r="E269" s="3" t="str">
        <f t="shared" ref="E269:E331" si="148">CONCATENATE(AG269," ",AI269)</f>
        <v>基本 97</v>
      </c>
      <c r="F269" s="3" t="str">
        <f t="shared" ref="F269:F331" si="149">CONCATENATE(AI269," ",CHAR(10),AJ269)</f>
        <v>97 
97-2</v>
      </c>
      <c r="G269" s="11" t="str">
        <f t="shared" ref="G269:G331" si="150">CONCATENATE(AK269,CHAR(10),"＿ ",AL269,CHAR(10),"＿＿ ",AM269)</f>
        <v xml:space="preserve">
＿ 
＿＿ 外部委託先を管理する台帳等の記録がある</v>
      </c>
      <c r="H269" s="21" t="str">
        <f t="shared" si="146"/>
        <v>2023: 0
2024: ▼選択</v>
      </c>
      <c r="I269" s="21" t="str">
        <f t="shared" si="142"/>
        <v xml:space="preserve">2023: 0
2024: </v>
      </c>
      <c r="J269" s="21" t="str">
        <f t="shared" si="147"/>
        <v xml:space="preserve">2023: 0
2024: </v>
      </c>
      <c r="K269" s="21" t="str">
        <f t="shared" ref="K269:K331" si="151">IF(BL269=0," ― ",BL269)</f>
        <v>▼選択</v>
      </c>
      <c r="L269" s="21" t="str">
        <f t="shared" ref="L269:L331" si="152">IF(BL269=0," ― ",BM269)</f>
        <v>以下について、詳細説明欄の記載及び証跡資料「○○資料」P○により確認できた
・委託先の会社名等の基本情報に加え、契約日や更新日、点検実施日等の委託先管理をするにあたって必要な情報が記録された台帳等があること</v>
      </c>
      <c r="M269" s="464" t="str">
        <f t="shared" ref="M269:M331" si="153">CONCATENATE(BV269,CHAR(10),BW269)</f>
        <v xml:space="preserve">
</v>
      </c>
      <c r="N269" s="3"/>
      <c r="O269" s="19" t="s">
        <v>2412</v>
      </c>
      <c r="P269" s="19" t="s">
        <v>2737</v>
      </c>
      <c r="Q269" s="19" t="s">
        <v>495</v>
      </c>
      <c r="R269" s="19"/>
      <c r="S269" s="19"/>
      <c r="T269" s="159"/>
      <c r="U269" s="160"/>
      <c r="V269" s="19"/>
      <c r="W269" s="161"/>
      <c r="X269" s="19"/>
      <c r="Y269" s="19"/>
      <c r="Z269" s="20"/>
      <c r="AA269" s="202" t="s">
        <v>494</v>
      </c>
      <c r="AB269" s="1058"/>
      <c r="AC269" s="202" t="s">
        <v>2004</v>
      </c>
      <c r="AD269" s="1061"/>
      <c r="AE269" s="202" t="s">
        <v>495</v>
      </c>
      <c r="AF269" s="1061"/>
      <c r="AG269" s="203" t="s">
        <v>36</v>
      </c>
      <c r="AH269" s="1096"/>
      <c r="AI269" s="329">
        <v>97</v>
      </c>
      <c r="AJ269" s="323" t="s">
        <v>2672</v>
      </c>
      <c r="AK269" s="240"/>
      <c r="AL269" s="212"/>
      <c r="AM269" s="332" t="s">
        <v>526</v>
      </c>
      <c r="AN269" s="27">
        <f t="shared" si="131"/>
        <v>0</v>
      </c>
      <c r="AO269" s="27">
        <f t="shared" si="132"/>
        <v>0</v>
      </c>
      <c r="AP269" s="191">
        <f t="shared" si="133"/>
        <v>0</v>
      </c>
      <c r="AQ269" s="35">
        <f t="shared" si="134"/>
        <v>0</v>
      </c>
      <c r="AR269" s="43">
        <f t="shared" si="135"/>
        <v>0</v>
      </c>
      <c r="AS269" s="43">
        <f t="shared" si="136"/>
        <v>0</v>
      </c>
      <c r="AT269" s="35">
        <f t="shared" si="137"/>
        <v>0</v>
      </c>
      <c r="AU269" s="43">
        <f t="shared" si="138"/>
        <v>0</v>
      </c>
      <c r="AV269" s="246" t="s">
        <v>33</v>
      </c>
      <c r="AW269" s="247" t="s">
        <v>41</v>
      </c>
      <c r="AX269" s="247" t="s">
        <v>42</v>
      </c>
      <c r="AY269" s="247"/>
      <c r="AZ269" s="433" t="s">
        <v>33</v>
      </c>
      <c r="BA269" s="227" t="s">
        <v>527</v>
      </c>
      <c r="BB269" s="467"/>
      <c r="BC269" s="468"/>
      <c r="BD269" s="182"/>
      <c r="BE269" s="229" t="str">
        <f>IF(AND(AL269=AV269,AV269="○",AZ269="1.はい"),"○","▼選択")</f>
        <v>▼選択</v>
      </c>
      <c r="BF269" s="230" t="s">
        <v>16</v>
      </c>
      <c r="BG269" s="229" t="s">
        <v>31</v>
      </c>
      <c r="BH269" s="177" t="s">
        <v>6</v>
      </c>
      <c r="BI269" s="177" t="s">
        <v>7</v>
      </c>
      <c r="BJ269" s="229" t="s">
        <v>32</v>
      </c>
      <c r="BK269" s="229"/>
      <c r="BL269" s="181" t="s">
        <v>33</v>
      </c>
      <c r="BM269" s="1032" t="s">
        <v>2072</v>
      </c>
      <c r="BN269" s="172"/>
      <c r="BO269" s="172"/>
      <c r="BP269" s="172"/>
      <c r="BQ269" s="172"/>
      <c r="BR269" s="172"/>
      <c r="BS269" s="172"/>
      <c r="BT269" s="172"/>
      <c r="BU269" s="172"/>
      <c r="BV269" s="182"/>
      <c r="BW269" s="182"/>
      <c r="BX269" s="438"/>
      <c r="BY269" s="75"/>
      <c r="BZ269" s="309" t="s">
        <v>2072</v>
      </c>
      <c r="CA269" s="218" t="s">
        <v>1484</v>
      </c>
      <c r="CB269" s="219" t="s">
        <v>1489</v>
      </c>
      <c r="CC269" s="55" t="s">
        <v>2412</v>
      </c>
      <c r="CD269" s="201" t="s">
        <v>1490</v>
      </c>
    </row>
    <row r="270" spans="1:82" ht="71.25">
      <c r="A270" s="3" t="str">
        <f t="shared" si="140"/>
        <v/>
      </c>
      <c r="B270" s="5" t="s">
        <v>3014</v>
      </c>
      <c r="C270" s="3" t="str">
        <f t="shared" si="144"/>
        <v>Ⅲ.個人情報保護 (7)　個人情報保護に係る態勢整備・業務運営</v>
      </c>
      <c r="D270" s="3" t="str">
        <f t="shared" si="145"/>
        <v>⑯個人情報保護に係る態勢の整備</v>
      </c>
      <c r="E270" s="3" t="str">
        <f t="shared" si="148"/>
        <v>基本 97</v>
      </c>
      <c r="F270" s="3" t="str">
        <f t="shared" si="149"/>
        <v>97 
97-3</v>
      </c>
      <c r="G270" s="11" t="str">
        <f t="shared" si="150"/>
        <v xml:space="preserve">
＿ 
＿＿ 委託先の選定にあたり、健全性（反社チェック・帝国データバンクの評点等）・技術力（ISO認証等）・安全対策（Pマーク等）等の要件で選定する旨の基準が存在し、基準に基づいて選定している</v>
      </c>
      <c r="H270" s="21" t="str">
        <f t="shared" si="146"/>
        <v>2023: 0
2024: ▼選択</v>
      </c>
      <c r="I270" s="21" t="str">
        <f t="shared" si="142"/>
        <v xml:space="preserve">2023: 0
2024: </v>
      </c>
      <c r="J270" s="21" t="str">
        <f t="shared" si="147"/>
        <v xml:space="preserve">2023: 0
2024: </v>
      </c>
      <c r="K270" s="21" t="str">
        <f t="shared" si="151"/>
        <v>▼選択</v>
      </c>
      <c r="L270" s="21" t="str">
        <f t="shared" si="152"/>
        <v>以下について、詳細説明欄の記載及び証跡資料「○○資料」P○により確認できた
・選定基準については健全性・技術力・安全対策といった視点が含まれていること</v>
      </c>
      <c r="M270" s="464" t="str">
        <f t="shared" si="153"/>
        <v xml:space="preserve">
</v>
      </c>
      <c r="N270" s="3"/>
      <c r="O270" s="19" t="s">
        <v>2413</v>
      </c>
      <c r="P270" s="19" t="s">
        <v>2737</v>
      </c>
      <c r="Q270" s="19" t="s">
        <v>495</v>
      </c>
      <c r="R270" s="19"/>
      <c r="S270" s="19"/>
      <c r="T270" s="159"/>
      <c r="U270" s="160"/>
      <c r="V270" s="19"/>
      <c r="W270" s="161"/>
      <c r="X270" s="19"/>
      <c r="Y270" s="19"/>
      <c r="Z270" s="20"/>
      <c r="AA270" s="202" t="s">
        <v>494</v>
      </c>
      <c r="AB270" s="1058"/>
      <c r="AC270" s="202" t="s">
        <v>2004</v>
      </c>
      <c r="AD270" s="1061"/>
      <c r="AE270" s="202" t="s">
        <v>495</v>
      </c>
      <c r="AF270" s="1061"/>
      <c r="AG270" s="203" t="s">
        <v>36</v>
      </c>
      <c r="AH270" s="1096"/>
      <c r="AI270" s="329">
        <v>97</v>
      </c>
      <c r="AJ270" s="323" t="s">
        <v>2673</v>
      </c>
      <c r="AK270" s="240"/>
      <c r="AL270" s="212"/>
      <c r="AM270" s="332" t="s">
        <v>528</v>
      </c>
      <c r="AN270" s="27">
        <f t="shared" si="131"/>
        <v>0</v>
      </c>
      <c r="AO270" s="27">
        <f t="shared" si="132"/>
        <v>0</v>
      </c>
      <c r="AP270" s="191">
        <f t="shared" si="133"/>
        <v>0</v>
      </c>
      <c r="AQ270" s="35">
        <f t="shared" si="134"/>
        <v>0</v>
      </c>
      <c r="AR270" s="43">
        <f t="shared" si="135"/>
        <v>0</v>
      </c>
      <c r="AS270" s="43">
        <f t="shared" si="136"/>
        <v>0</v>
      </c>
      <c r="AT270" s="35">
        <f t="shared" si="137"/>
        <v>0</v>
      </c>
      <c r="AU270" s="43">
        <f t="shared" si="138"/>
        <v>0</v>
      </c>
      <c r="AV270" s="246" t="s">
        <v>33</v>
      </c>
      <c r="AW270" s="247" t="s">
        <v>41</v>
      </c>
      <c r="AX270" s="247" t="s">
        <v>42</v>
      </c>
      <c r="AY270" s="247"/>
      <c r="AZ270" s="433" t="s">
        <v>33</v>
      </c>
      <c r="BA270" s="227" t="s">
        <v>529</v>
      </c>
      <c r="BB270" s="467"/>
      <c r="BC270" s="468"/>
      <c r="BD270" s="182"/>
      <c r="BE270" s="229" t="str">
        <f>IF(AND(AL270=AV270,AV270="○",AZ270="1.はい"),"○","▼選択")</f>
        <v>▼選択</v>
      </c>
      <c r="BF270" s="230" t="s">
        <v>16</v>
      </c>
      <c r="BG270" s="229" t="s">
        <v>31</v>
      </c>
      <c r="BH270" s="177" t="s">
        <v>6</v>
      </c>
      <c r="BI270" s="177" t="s">
        <v>7</v>
      </c>
      <c r="BJ270" s="229" t="s">
        <v>32</v>
      </c>
      <c r="BK270" s="229"/>
      <c r="BL270" s="181" t="s">
        <v>33</v>
      </c>
      <c r="BM270" s="1032" t="s">
        <v>1493</v>
      </c>
      <c r="BN270" s="172"/>
      <c r="BO270" s="172"/>
      <c r="BP270" s="172"/>
      <c r="BQ270" s="172"/>
      <c r="BR270" s="172"/>
      <c r="BS270" s="172"/>
      <c r="BT270" s="172"/>
      <c r="BU270" s="172"/>
      <c r="BV270" s="182"/>
      <c r="BW270" s="182"/>
      <c r="BX270" s="438"/>
      <c r="BY270" s="75"/>
      <c r="BZ270" s="309" t="s">
        <v>1493</v>
      </c>
      <c r="CA270" s="218" t="s">
        <v>1484</v>
      </c>
      <c r="CB270" s="219" t="s">
        <v>1491</v>
      </c>
      <c r="CC270" s="55" t="s">
        <v>2413</v>
      </c>
      <c r="CD270" s="201" t="s">
        <v>1492</v>
      </c>
    </row>
    <row r="271" spans="1:82" ht="78.75">
      <c r="A271" s="3" t="str">
        <f t="shared" si="140"/>
        <v/>
      </c>
      <c r="B271" s="5" t="s">
        <v>3015</v>
      </c>
      <c r="C271" s="3" t="str">
        <f t="shared" si="144"/>
        <v>Ⅲ.個人情報保護 (7)　個人情報保護に係る態勢整備・業務運営</v>
      </c>
      <c r="D271" s="3" t="str">
        <f t="shared" si="145"/>
        <v>⑯個人情報保護に係る態勢の整備</v>
      </c>
      <c r="E271" s="3" t="str">
        <f t="shared" si="148"/>
        <v>基本 97</v>
      </c>
      <c r="F271" s="3" t="str">
        <f t="shared" si="149"/>
        <v>97 
97-4</v>
      </c>
      <c r="G271" s="11" t="str">
        <f t="shared" si="150"/>
        <v xml:space="preserve">
＿ 
＿＿ 委託先の情報管理について、委託先からの報告（チェックシートへの回答を委託先に求める等）を元に状況を管理している</v>
      </c>
      <c r="H271" s="21" t="str">
        <f t="shared" si="146"/>
        <v>2023: 0
2024: ▼選択</v>
      </c>
      <c r="I271" s="21" t="str">
        <f t="shared" si="142"/>
        <v xml:space="preserve">2023: 0
2024: </v>
      </c>
      <c r="J271" s="21" t="str">
        <f t="shared" si="147"/>
        <v xml:space="preserve">2023: 0
2024: </v>
      </c>
      <c r="K271" s="21" t="str">
        <f t="shared" si="151"/>
        <v>▼選択</v>
      </c>
      <c r="L271" s="21" t="str">
        <f t="shared" si="152"/>
        <v>以下について、詳細説明欄の記載及び証跡資料により確認できた
・委託先における個人データの安全管理に係る実施体制の整備状況が確認できる報告となっていることは、「○○資料」を確認
・定期的に（年１回以上）委託先から安全管理措置等の遵守状況の報告を受領していることは、「○○資料」を確認</v>
      </c>
      <c r="M271" s="464" t="str">
        <f t="shared" si="153"/>
        <v xml:space="preserve">
</v>
      </c>
      <c r="N271" s="3"/>
      <c r="O271" s="19" t="s">
        <v>2414</v>
      </c>
      <c r="P271" s="19" t="s">
        <v>2737</v>
      </c>
      <c r="Q271" s="19" t="s">
        <v>495</v>
      </c>
      <c r="R271" s="19"/>
      <c r="S271" s="19"/>
      <c r="T271" s="159"/>
      <c r="U271" s="160"/>
      <c r="V271" s="19"/>
      <c r="W271" s="161"/>
      <c r="X271" s="19"/>
      <c r="Y271" s="19"/>
      <c r="Z271" s="20"/>
      <c r="AA271" s="202" t="s">
        <v>494</v>
      </c>
      <c r="AB271" s="1058"/>
      <c r="AC271" s="202" t="s">
        <v>2004</v>
      </c>
      <c r="AD271" s="1061"/>
      <c r="AE271" s="202" t="s">
        <v>495</v>
      </c>
      <c r="AF271" s="1061"/>
      <c r="AG271" s="203" t="s">
        <v>36</v>
      </c>
      <c r="AH271" s="1096"/>
      <c r="AI271" s="329">
        <v>97</v>
      </c>
      <c r="AJ271" s="323" t="s">
        <v>2674</v>
      </c>
      <c r="AK271" s="240"/>
      <c r="AL271" s="321"/>
      <c r="AM271" s="332" t="s">
        <v>530</v>
      </c>
      <c r="AN271" s="27">
        <f t="shared" si="131"/>
        <v>0</v>
      </c>
      <c r="AO271" s="27">
        <f t="shared" si="132"/>
        <v>0</v>
      </c>
      <c r="AP271" s="191">
        <f t="shared" si="133"/>
        <v>0</v>
      </c>
      <c r="AQ271" s="35">
        <f t="shared" si="134"/>
        <v>0</v>
      </c>
      <c r="AR271" s="43">
        <f t="shared" si="135"/>
        <v>0</v>
      </c>
      <c r="AS271" s="43">
        <f t="shared" si="136"/>
        <v>0</v>
      </c>
      <c r="AT271" s="35">
        <f t="shared" si="137"/>
        <v>0</v>
      </c>
      <c r="AU271" s="43">
        <f t="shared" si="138"/>
        <v>0</v>
      </c>
      <c r="AV271" s="246" t="s">
        <v>33</v>
      </c>
      <c r="AW271" s="247" t="s">
        <v>41</v>
      </c>
      <c r="AX271" s="247" t="s">
        <v>42</v>
      </c>
      <c r="AY271" s="247"/>
      <c r="AZ271" s="433" t="s">
        <v>33</v>
      </c>
      <c r="BA271" s="227" t="s">
        <v>531</v>
      </c>
      <c r="BB271" s="467"/>
      <c r="BC271" s="468"/>
      <c r="BD271" s="182"/>
      <c r="BE271" s="229" t="str">
        <f>IF(AND(AL271=AV271,AV271="○",AZ271="1.はい"),"○","▼選択")</f>
        <v>▼選択</v>
      </c>
      <c r="BF271" s="230" t="s">
        <v>16</v>
      </c>
      <c r="BG271" s="229" t="s">
        <v>31</v>
      </c>
      <c r="BH271" s="177" t="s">
        <v>6</v>
      </c>
      <c r="BI271" s="177" t="s">
        <v>7</v>
      </c>
      <c r="BJ271" s="229" t="s">
        <v>32</v>
      </c>
      <c r="BK271" s="229"/>
      <c r="BL271" s="181" t="s">
        <v>33</v>
      </c>
      <c r="BM271" s="1032" t="s">
        <v>1496</v>
      </c>
      <c r="BN271" s="172"/>
      <c r="BO271" s="172"/>
      <c r="BP271" s="172"/>
      <c r="BQ271" s="172"/>
      <c r="BR271" s="172"/>
      <c r="BS271" s="172"/>
      <c r="BT271" s="172"/>
      <c r="BU271" s="172"/>
      <c r="BV271" s="182"/>
      <c r="BW271" s="182"/>
      <c r="BX271" s="438"/>
      <c r="BY271" s="75"/>
      <c r="BZ271" s="309" t="s">
        <v>1496</v>
      </c>
      <c r="CA271" s="218" t="s">
        <v>1484</v>
      </c>
      <c r="CB271" s="219" t="s">
        <v>1494</v>
      </c>
      <c r="CC271" s="55" t="s">
        <v>2414</v>
      </c>
      <c r="CD271" s="201" t="s">
        <v>1495</v>
      </c>
    </row>
    <row r="272" spans="1:82" ht="78.75">
      <c r="A272" s="3" t="str">
        <f t="shared" si="140"/>
        <v/>
      </c>
      <c r="B272" s="5" t="s">
        <v>3016</v>
      </c>
      <c r="C272" s="3" t="str">
        <f t="shared" si="144"/>
        <v>Ⅲ.個人情報保護 (7)　個人情報保護に係る態勢整備・業務運営</v>
      </c>
      <c r="D272" s="3" t="str">
        <f t="shared" si="145"/>
        <v>⑯個人情報保護に係る態勢の整備</v>
      </c>
      <c r="E272" s="3" t="str">
        <f t="shared" si="148"/>
        <v>基本 98</v>
      </c>
      <c r="F272" s="3" t="str">
        <f t="shared" si="149"/>
        <v xml:space="preserve">98 
</v>
      </c>
      <c r="G272" s="11" t="str">
        <f t="shared" si="150"/>
        <v xml:space="preserve">個人情報保護に関し、実施すべき事項（設問No.90～124の内容）を全従業員に徹底（年１回以上の研修実施等）している
＿ 
＿＿ </v>
      </c>
      <c r="H272" s="21" t="str">
        <f t="shared" si="146"/>
        <v>2023: 0
2024: ▼選択</v>
      </c>
      <c r="I272" s="21" t="str">
        <f t="shared" si="142"/>
        <v xml:space="preserve">2023: 0
2024: </v>
      </c>
      <c r="J272" s="21" t="str">
        <f t="shared" si="147"/>
        <v xml:space="preserve">2023: 0
2024: </v>
      </c>
      <c r="K272" s="21" t="str">
        <f t="shared" si="151"/>
        <v>▼選択</v>
      </c>
      <c r="L272" s="21" t="str">
        <f t="shared" si="152"/>
        <v>以下について、詳細説明欄の記載及び証跡資料により確認できた
・明らかに教育項目と教育内容が不足していないことは、「○○資料」を確認
・従業員全員に対して教育を行っていることは、「○○資料」および詳細説明欄の記載にて確認</v>
      </c>
      <c r="M272" s="464" t="str">
        <f t="shared" si="153"/>
        <v xml:space="preserve">
</v>
      </c>
      <c r="N272" s="3"/>
      <c r="O272" s="19" t="s">
        <v>2415</v>
      </c>
      <c r="P272" s="19" t="s">
        <v>2737</v>
      </c>
      <c r="Q272" s="19" t="s">
        <v>495</v>
      </c>
      <c r="R272" s="19"/>
      <c r="S272" s="19"/>
      <c r="T272" s="159"/>
      <c r="U272" s="160"/>
      <c r="V272" s="19"/>
      <c r="W272" s="161"/>
      <c r="X272" s="19"/>
      <c r="Y272" s="19"/>
      <c r="Z272" s="20"/>
      <c r="AA272" s="202" t="s">
        <v>494</v>
      </c>
      <c r="AB272" s="1058"/>
      <c r="AC272" s="202" t="s">
        <v>2004</v>
      </c>
      <c r="AD272" s="1061"/>
      <c r="AE272" s="202" t="s">
        <v>495</v>
      </c>
      <c r="AF272" s="1061"/>
      <c r="AG272" s="203" t="s">
        <v>36</v>
      </c>
      <c r="AH272" s="1096"/>
      <c r="AI272" s="254">
        <v>98</v>
      </c>
      <c r="AJ272" s="252" t="s">
        <v>26</v>
      </c>
      <c r="AK272" s="1046" t="s">
        <v>3476</v>
      </c>
      <c r="AL272" s="1047"/>
      <c r="AM272" s="1048"/>
      <c r="AN272" s="27">
        <f t="shared" si="131"/>
        <v>0</v>
      </c>
      <c r="AO272" s="27">
        <f t="shared" si="132"/>
        <v>0</v>
      </c>
      <c r="AP272" s="191">
        <f t="shared" si="133"/>
        <v>0</v>
      </c>
      <c r="AQ272" s="35">
        <f t="shared" si="134"/>
        <v>0</v>
      </c>
      <c r="AR272" s="43">
        <f t="shared" si="135"/>
        <v>0</v>
      </c>
      <c r="AS272" s="43">
        <f t="shared" si="136"/>
        <v>0</v>
      </c>
      <c r="AT272" s="35">
        <f t="shared" si="137"/>
        <v>0</v>
      </c>
      <c r="AU272" s="43">
        <f t="shared" si="138"/>
        <v>0</v>
      </c>
      <c r="AV272" s="246" t="s">
        <v>33</v>
      </c>
      <c r="AW272" s="247" t="s">
        <v>41</v>
      </c>
      <c r="AX272" s="247" t="s">
        <v>42</v>
      </c>
      <c r="AY272" s="247"/>
      <c r="AZ272" s="433" t="s">
        <v>33</v>
      </c>
      <c r="BA272" s="227" t="s">
        <v>336</v>
      </c>
      <c r="BB272" s="467"/>
      <c r="BC272" s="468"/>
      <c r="BD272" s="248" t="str">
        <f>BL272</f>
        <v>▼選択</v>
      </c>
      <c r="BE272" s="229" t="s">
        <v>33</v>
      </c>
      <c r="BF272" s="230" t="s">
        <v>16</v>
      </c>
      <c r="BG272" s="229" t="s">
        <v>31</v>
      </c>
      <c r="BH272" s="177" t="s">
        <v>6</v>
      </c>
      <c r="BI272" s="177" t="s">
        <v>7</v>
      </c>
      <c r="BJ272" s="229" t="s">
        <v>32</v>
      </c>
      <c r="BK272" s="229"/>
      <c r="BL272" s="181" t="s">
        <v>33</v>
      </c>
      <c r="BM272" s="1032" t="s">
        <v>3539</v>
      </c>
      <c r="BN272" s="172"/>
      <c r="BO272" s="172"/>
      <c r="BP272" s="172"/>
      <c r="BQ272" s="172"/>
      <c r="BR272" s="172"/>
      <c r="BS272" s="172"/>
      <c r="BT272" s="172"/>
      <c r="BU272" s="172"/>
      <c r="BV272" s="182"/>
      <c r="BW272" s="182"/>
      <c r="BX272" s="438"/>
      <c r="BY272" s="75"/>
      <c r="BZ272" s="309" t="s">
        <v>3557</v>
      </c>
      <c r="CA272" s="218" t="s">
        <v>1497</v>
      </c>
      <c r="CB272" s="219" t="s">
        <v>1498</v>
      </c>
      <c r="CC272" s="55" t="s">
        <v>2415</v>
      </c>
      <c r="CD272" s="201" t="s">
        <v>1499</v>
      </c>
    </row>
    <row r="273" spans="1:82" ht="57">
      <c r="A273" s="3" t="str">
        <f t="shared" si="140"/>
        <v/>
      </c>
      <c r="B273" s="5" t="s">
        <v>3017</v>
      </c>
      <c r="C273" s="3" t="str">
        <f t="shared" si="144"/>
        <v>Ⅲ.個人情報保護 (7)　個人情報保護に係る態勢整備・業務運営</v>
      </c>
      <c r="D273" s="3" t="str">
        <f t="shared" si="145"/>
        <v>⑯個人情報保護に係る態勢の整備</v>
      </c>
      <c r="E273" s="3" t="str">
        <f t="shared" si="148"/>
        <v>基本 99</v>
      </c>
      <c r="F273" s="3" t="str">
        <f t="shared" si="149"/>
        <v>99 
見出し</v>
      </c>
      <c r="G273" s="11" t="str">
        <f t="shared" si="150"/>
        <v xml:space="preserve">保険募集人の人数100名以上 or 保有契約件数5,000件以上の代理店のみ対象
＿ 
＿＿ </v>
      </c>
      <c r="H273" s="21" t="str">
        <f t="shared" si="146"/>
        <v>2023: 0
2024: ▼選択</v>
      </c>
      <c r="I273" s="21" t="str">
        <f t="shared" si="142"/>
        <v xml:space="preserve">2023: 0
2024: </v>
      </c>
      <c r="J273" s="21" t="str">
        <f t="shared" si="147"/>
        <v xml:space="preserve">2023: 0
2024: </v>
      </c>
      <c r="K273" s="21" t="str">
        <f t="shared" si="151"/>
        <v xml:space="preserve"> ― </v>
      </c>
      <c r="L273" s="21" t="str">
        <f t="shared" si="152"/>
        <v xml:space="preserve"> ― </v>
      </c>
      <c r="M273" s="464" t="str">
        <f t="shared" si="153"/>
        <v xml:space="preserve">
</v>
      </c>
      <c r="N273" s="3"/>
      <c r="O273" s="19" t="s">
        <v>2416</v>
      </c>
      <c r="P273" s="19" t="s">
        <v>2737</v>
      </c>
      <c r="Q273" s="19" t="s">
        <v>495</v>
      </c>
      <c r="R273" s="19"/>
      <c r="S273" s="19"/>
      <c r="T273" s="159"/>
      <c r="U273" s="160"/>
      <c r="V273" s="19"/>
      <c r="W273" s="161"/>
      <c r="X273" s="19"/>
      <c r="Y273" s="19"/>
      <c r="Z273" s="20"/>
      <c r="AA273" s="202" t="s">
        <v>494</v>
      </c>
      <c r="AB273" s="1058"/>
      <c r="AC273" s="202" t="s">
        <v>2004</v>
      </c>
      <c r="AD273" s="1061"/>
      <c r="AE273" s="202" t="s">
        <v>495</v>
      </c>
      <c r="AF273" s="1061"/>
      <c r="AG273" s="203" t="s">
        <v>36</v>
      </c>
      <c r="AH273" s="1096"/>
      <c r="AI273" s="168">
        <v>99</v>
      </c>
      <c r="AJ273" s="282" t="s">
        <v>2642</v>
      </c>
      <c r="AK273" s="1072" t="s">
        <v>532</v>
      </c>
      <c r="AL273" s="1073"/>
      <c r="AM273" s="1074"/>
      <c r="AN273" s="29">
        <f t="shared" si="131"/>
        <v>0</v>
      </c>
      <c r="AO273" s="29">
        <f t="shared" si="132"/>
        <v>0</v>
      </c>
      <c r="AP273" s="239">
        <f t="shared" si="133"/>
        <v>0</v>
      </c>
      <c r="AQ273" s="37">
        <f t="shared" si="134"/>
        <v>0</v>
      </c>
      <c r="AR273" s="45">
        <f t="shared" si="135"/>
        <v>0</v>
      </c>
      <c r="AS273" s="45">
        <f t="shared" si="136"/>
        <v>0</v>
      </c>
      <c r="AT273" s="37">
        <f t="shared" si="137"/>
        <v>0</v>
      </c>
      <c r="AU273" s="45">
        <f t="shared" si="138"/>
        <v>0</v>
      </c>
      <c r="AV273" s="235" t="s">
        <v>33</v>
      </c>
      <c r="AW273" s="236" t="s">
        <v>91</v>
      </c>
      <c r="AX273" s="236" t="s">
        <v>9</v>
      </c>
      <c r="AY273" s="236"/>
      <c r="AZ273" s="433" t="s">
        <v>33</v>
      </c>
      <c r="BA273" s="194" t="s">
        <v>29</v>
      </c>
      <c r="BB273" s="466"/>
      <c r="BC273" s="466"/>
      <c r="BD273" s="210"/>
      <c r="BE273" s="210"/>
      <c r="BF273" s="210"/>
      <c r="BG273" s="210"/>
      <c r="BH273" s="210"/>
      <c r="BI273" s="209"/>
      <c r="BJ273" s="210"/>
      <c r="BK273" s="210"/>
      <c r="BL273" s="211"/>
      <c r="BM273" s="1033"/>
      <c r="BN273" s="195"/>
      <c r="BO273" s="195"/>
      <c r="BP273" s="195"/>
      <c r="BQ273" s="195"/>
      <c r="BR273" s="195"/>
      <c r="BS273" s="195"/>
      <c r="BT273" s="195"/>
      <c r="BU273" s="195"/>
      <c r="BV273" s="210"/>
      <c r="BW273" s="210"/>
      <c r="BX273" s="354"/>
      <c r="BY273" s="75"/>
      <c r="BZ273" s="195"/>
      <c r="CA273" s="218" t="s">
        <v>1500</v>
      </c>
      <c r="CB273" s="219" t="s">
        <v>1501</v>
      </c>
      <c r="CC273" s="55" t="s">
        <v>2416</v>
      </c>
      <c r="CD273" s="201" t="s">
        <v>1502</v>
      </c>
    </row>
    <row r="274" spans="1:82" ht="78.75">
      <c r="A274" s="3" t="str">
        <f t="shared" si="140"/>
        <v/>
      </c>
      <c r="B274" s="5" t="s">
        <v>3018</v>
      </c>
      <c r="C274" s="3" t="str">
        <f t="shared" si="144"/>
        <v>Ⅲ.個人情報保護 (7)　個人情報保護に係る態勢整備・業務運営</v>
      </c>
      <c r="D274" s="3" t="str">
        <f t="shared" si="145"/>
        <v>⑯個人情報保護に係る態勢の整備</v>
      </c>
      <c r="E274" s="3" t="str">
        <f t="shared" si="148"/>
        <v>基本 99</v>
      </c>
      <c r="F274" s="3" t="str">
        <f t="shared" si="149"/>
        <v xml:space="preserve">99 
</v>
      </c>
      <c r="G274" s="11" t="str">
        <f t="shared" si="150"/>
        <v xml:space="preserve">
＿ サイバー攻撃のリスクおよびサイバー攻撃を受けた際の運用（本部担当所属へ報告、ネットワークを切断等）に関する教材を用いて、全従業員に教育を行っている
＿＿ </v>
      </c>
      <c r="H274" s="21" t="str">
        <f t="shared" si="146"/>
        <v>2023: 0
2024: ▼選択</v>
      </c>
      <c r="I274" s="21" t="str">
        <f t="shared" si="142"/>
        <v xml:space="preserve">2023: 0
2024: </v>
      </c>
      <c r="J274" s="21" t="str">
        <f t="shared" si="147"/>
        <v xml:space="preserve">2023: 0
2024: </v>
      </c>
      <c r="K274" s="21" t="str">
        <f t="shared" si="151"/>
        <v>▼選択</v>
      </c>
      <c r="L274" s="21" t="str">
        <f t="shared" si="152"/>
        <v>以下について、詳細説明欄の記載及び証跡資料により確認できた
・実際にサイバー攻撃を受けた際に行動できる教育内容となっていることは、「○○資料」を確認
・従業員全員に対して教育を行っていることは、「○○資料」および詳細説明欄の記載にて確認</v>
      </c>
      <c r="M274" s="464" t="str">
        <f t="shared" si="153"/>
        <v xml:space="preserve">
</v>
      </c>
      <c r="N274" s="3"/>
      <c r="O274" s="19" t="s">
        <v>2417</v>
      </c>
      <c r="P274" s="19" t="s">
        <v>2737</v>
      </c>
      <c r="Q274" s="19" t="s">
        <v>495</v>
      </c>
      <c r="R274" s="19"/>
      <c r="S274" s="19"/>
      <c r="T274" s="159"/>
      <c r="U274" s="160"/>
      <c r="V274" s="19"/>
      <c r="W274" s="161"/>
      <c r="X274" s="19"/>
      <c r="Y274" s="19"/>
      <c r="Z274" s="20"/>
      <c r="AA274" s="250" t="s">
        <v>494</v>
      </c>
      <c r="AB274" s="1059"/>
      <c r="AC274" s="250" t="s">
        <v>2004</v>
      </c>
      <c r="AD274" s="1062"/>
      <c r="AE274" s="250" t="s">
        <v>495</v>
      </c>
      <c r="AF274" s="1062"/>
      <c r="AG274" s="251" t="s">
        <v>36</v>
      </c>
      <c r="AH274" s="1079"/>
      <c r="AI274" s="283">
        <v>99</v>
      </c>
      <c r="AJ274" s="284" t="s">
        <v>26</v>
      </c>
      <c r="AK274" s="285"/>
      <c r="AL274" s="1092" t="s">
        <v>533</v>
      </c>
      <c r="AM274" s="1093"/>
      <c r="AN274" s="27">
        <f t="shared" si="131"/>
        <v>0</v>
      </c>
      <c r="AO274" s="27">
        <f t="shared" si="132"/>
        <v>0</v>
      </c>
      <c r="AP274" s="191">
        <f t="shared" si="133"/>
        <v>0</v>
      </c>
      <c r="AQ274" s="35">
        <f t="shared" si="134"/>
        <v>0</v>
      </c>
      <c r="AR274" s="43">
        <f t="shared" si="135"/>
        <v>0</v>
      </c>
      <c r="AS274" s="43">
        <f t="shared" si="136"/>
        <v>0</v>
      </c>
      <c r="AT274" s="35">
        <f t="shared" si="137"/>
        <v>0</v>
      </c>
      <c r="AU274" s="43">
        <f t="shared" si="138"/>
        <v>0</v>
      </c>
      <c r="AV274" s="246" t="s">
        <v>33</v>
      </c>
      <c r="AW274" s="247" t="s">
        <v>41</v>
      </c>
      <c r="AX274" s="247" t="s">
        <v>42</v>
      </c>
      <c r="AY274" s="247"/>
      <c r="AZ274" s="433" t="s">
        <v>33</v>
      </c>
      <c r="BA274" s="227" t="s">
        <v>534</v>
      </c>
      <c r="BB274" s="467"/>
      <c r="BC274" s="468"/>
      <c r="BD274" s="248" t="str">
        <f t="shared" ref="BD274:BD277" si="154">BL274</f>
        <v>▼選択</v>
      </c>
      <c r="BE274" s="229" t="s">
        <v>33</v>
      </c>
      <c r="BF274" s="230" t="s">
        <v>16</v>
      </c>
      <c r="BG274" s="229" t="s">
        <v>31</v>
      </c>
      <c r="BH274" s="177" t="s">
        <v>6</v>
      </c>
      <c r="BI274" s="177" t="s">
        <v>7</v>
      </c>
      <c r="BJ274" s="229" t="s">
        <v>32</v>
      </c>
      <c r="BK274" s="229" t="s">
        <v>897</v>
      </c>
      <c r="BL274" s="181" t="s">
        <v>33</v>
      </c>
      <c r="BM274" s="1032" t="s">
        <v>1504</v>
      </c>
      <c r="BN274" s="172"/>
      <c r="BO274" s="172"/>
      <c r="BP274" s="172"/>
      <c r="BQ274" s="172"/>
      <c r="BR274" s="172"/>
      <c r="BS274" s="172"/>
      <c r="BT274" s="172"/>
      <c r="BU274" s="172"/>
      <c r="BV274" s="182"/>
      <c r="BW274" s="182"/>
      <c r="BX274" s="438"/>
      <c r="BY274" s="75"/>
      <c r="BZ274" s="309" t="s">
        <v>1504</v>
      </c>
      <c r="CA274" s="218" t="s">
        <v>1500</v>
      </c>
      <c r="CB274" s="219" t="s">
        <v>1503</v>
      </c>
      <c r="CC274" s="55" t="s">
        <v>2417</v>
      </c>
      <c r="CD274" s="201" t="s">
        <v>1502</v>
      </c>
    </row>
    <row r="275" spans="1:82" ht="78.75">
      <c r="A275" s="3" t="str">
        <f t="shared" si="140"/>
        <v/>
      </c>
      <c r="B275" s="5" t="s">
        <v>3019</v>
      </c>
      <c r="C275" s="3" t="str">
        <f t="shared" si="144"/>
        <v>Ⅲ.個人情報保護 (7)　個人情報保護に係る態勢整備・業務運営</v>
      </c>
      <c r="D275" s="3" t="str">
        <f t="shared" si="145"/>
        <v>⑯個人情報保護に係る態勢の整備</v>
      </c>
      <c r="E275" s="3" t="str">
        <f t="shared" si="148"/>
        <v>応用 100</v>
      </c>
      <c r="F275" s="3" t="str">
        <f t="shared" si="149"/>
        <v xml:space="preserve">100 
</v>
      </c>
      <c r="G275" s="11" t="str">
        <f t="shared" si="150"/>
        <v xml:space="preserve">個人情報保護に関し、年間の教育計画を策定し、教育計画通りに実行できている
＿ 
＿＿ </v>
      </c>
      <c r="H275" s="21" t="str">
        <f t="shared" si="146"/>
        <v>2023: 0
2024: ▼選択</v>
      </c>
      <c r="I275" s="21" t="str">
        <f t="shared" si="142"/>
        <v xml:space="preserve">2023: 0
2024: </v>
      </c>
      <c r="J275" s="21" t="str">
        <f t="shared" si="147"/>
        <v xml:space="preserve">2023: 0
2024: </v>
      </c>
      <c r="K275" s="21" t="str">
        <f t="shared" si="151"/>
        <v>▼選択</v>
      </c>
      <c r="L275" s="21" t="str">
        <f t="shared" si="152"/>
        <v>以下について、詳細説明欄の記載及び証跡資料により確認できた
・個人情報保護に関する年間教育計画があることは、「○○資料」を確認
・教育計画通りに研修等が実施されていることは、「○○資料」を確認</v>
      </c>
      <c r="M275" s="464" t="str">
        <f t="shared" si="153"/>
        <v xml:space="preserve">
</v>
      </c>
      <c r="N275" s="3"/>
      <c r="O275" s="19" t="s">
        <v>2418</v>
      </c>
      <c r="P275" s="19" t="s">
        <v>2737</v>
      </c>
      <c r="Q275" s="19" t="s">
        <v>495</v>
      </c>
      <c r="R275" s="19"/>
      <c r="S275" s="19"/>
      <c r="T275" s="159"/>
      <c r="U275" s="160"/>
      <c r="V275" s="19"/>
      <c r="W275" s="161"/>
      <c r="X275" s="19"/>
      <c r="Y275" s="19"/>
      <c r="Z275" s="20"/>
      <c r="AA275" s="261" t="s">
        <v>490</v>
      </c>
      <c r="AB275" s="1049" t="s">
        <v>491</v>
      </c>
      <c r="AC275" s="275" t="s">
        <v>2004</v>
      </c>
      <c r="AD275" s="1060" t="s">
        <v>492</v>
      </c>
      <c r="AE275" s="261" t="s">
        <v>1984</v>
      </c>
      <c r="AF275" s="1063" t="s">
        <v>493</v>
      </c>
      <c r="AG275" s="333" t="s">
        <v>140</v>
      </c>
      <c r="AH275" s="334" t="s">
        <v>228</v>
      </c>
      <c r="AI275" s="283">
        <v>100</v>
      </c>
      <c r="AJ275" s="335" t="s">
        <v>26</v>
      </c>
      <c r="AK275" s="1089" t="s">
        <v>3477</v>
      </c>
      <c r="AL275" s="1090"/>
      <c r="AM275" s="1091"/>
      <c r="AN275" s="27">
        <f t="shared" si="131"/>
        <v>0</v>
      </c>
      <c r="AO275" s="27">
        <f t="shared" si="132"/>
        <v>0</v>
      </c>
      <c r="AP275" s="191">
        <f t="shared" si="133"/>
        <v>0</v>
      </c>
      <c r="AQ275" s="35">
        <f t="shared" si="134"/>
        <v>0</v>
      </c>
      <c r="AR275" s="43">
        <f t="shared" si="135"/>
        <v>0</v>
      </c>
      <c r="AS275" s="43">
        <f t="shared" si="136"/>
        <v>0</v>
      </c>
      <c r="AT275" s="35">
        <f t="shared" si="137"/>
        <v>0</v>
      </c>
      <c r="AU275" s="43">
        <f t="shared" si="138"/>
        <v>0</v>
      </c>
      <c r="AV275" s="246" t="s">
        <v>33</v>
      </c>
      <c r="AW275" s="247" t="s">
        <v>41</v>
      </c>
      <c r="AX275" s="247" t="s">
        <v>42</v>
      </c>
      <c r="AY275" s="247"/>
      <c r="AZ275" s="433" t="s">
        <v>33</v>
      </c>
      <c r="BA275" s="227" t="s">
        <v>535</v>
      </c>
      <c r="BB275" s="467"/>
      <c r="BC275" s="468"/>
      <c r="BD275" s="255" t="str">
        <f t="shared" si="154"/>
        <v>▼選択</v>
      </c>
      <c r="BE275" s="229" t="s">
        <v>33</v>
      </c>
      <c r="BF275" s="230" t="s">
        <v>16</v>
      </c>
      <c r="BG275" s="229" t="s">
        <v>31</v>
      </c>
      <c r="BH275" s="177" t="s">
        <v>6</v>
      </c>
      <c r="BI275" s="177" t="s">
        <v>7</v>
      </c>
      <c r="BJ275" s="229" t="s">
        <v>32</v>
      </c>
      <c r="BK275" s="229"/>
      <c r="BL275" s="181" t="s">
        <v>33</v>
      </c>
      <c r="BM275" s="1032" t="s">
        <v>3379</v>
      </c>
      <c r="BN275" s="172"/>
      <c r="BO275" s="172"/>
      <c r="BP275" s="172"/>
      <c r="BQ275" s="172"/>
      <c r="BR275" s="172"/>
      <c r="BS275" s="172"/>
      <c r="BT275" s="172"/>
      <c r="BU275" s="172"/>
      <c r="BV275" s="182"/>
      <c r="BW275" s="182"/>
      <c r="BX275" s="438"/>
      <c r="BY275" s="75"/>
      <c r="BZ275" s="309" t="s">
        <v>1508</v>
      </c>
      <c r="CA275" s="218" t="s">
        <v>1505</v>
      </c>
      <c r="CB275" s="219" t="s">
        <v>1506</v>
      </c>
      <c r="CC275" s="55" t="s">
        <v>2418</v>
      </c>
      <c r="CD275" s="201" t="s">
        <v>1507</v>
      </c>
    </row>
    <row r="276" spans="1:82" ht="66" customHeight="1">
      <c r="A276" s="3" t="str">
        <f t="shared" si="140"/>
        <v/>
      </c>
      <c r="B276" s="5" t="s">
        <v>3020</v>
      </c>
      <c r="C276" s="3" t="str">
        <f t="shared" si="144"/>
        <v>Ⅲ.個人情報保護 (7)　個人情報保護に係る態勢整備・業務運営</v>
      </c>
      <c r="D276" s="3" t="str">
        <f t="shared" si="145"/>
        <v>⑯個人情報保護に係る態勢の整備</v>
      </c>
      <c r="E276" s="3" t="str">
        <f t="shared" si="148"/>
        <v>応用 101</v>
      </c>
      <c r="F276" s="3" t="str">
        <f t="shared" si="149"/>
        <v xml:space="preserve">101 
</v>
      </c>
      <c r="G276" s="11" t="str">
        <f t="shared" si="150"/>
        <v xml:space="preserve">個人情報保護に関する教育に加え、テスト等（保険会社提供のテストでも可）を活用の上、習熟状況を把握し、未習熟な点について追加指導を行っている
＿ 
＿＿ </v>
      </c>
      <c r="H276" s="21" t="str">
        <f t="shared" si="146"/>
        <v>2023: 0
2024: ▼選択</v>
      </c>
      <c r="I276" s="21" t="str">
        <f t="shared" si="142"/>
        <v xml:space="preserve">2023: 0
2024: </v>
      </c>
      <c r="J276" s="21" t="str">
        <f t="shared" si="147"/>
        <v xml:space="preserve">2023: 0
2024: </v>
      </c>
      <c r="K276" s="21" t="str">
        <f t="shared" si="151"/>
        <v>▼選択</v>
      </c>
      <c r="L276" s="21" t="str">
        <f t="shared" si="152"/>
        <v>以下について、詳細説明欄の記載及び証跡資料により確認できた
・テストを定期的（年１回以上）に実施していることは、「○○資料」を確認
・テストの受講簿等の実施状況を管理するものがあることは、「○○資料」を確認
・追加指導が必要な場合、追試の実施や拠点長による現場指導等の指示がされていることは、「○○資料」を確認</v>
      </c>
      <c r="M276" s="464" t="str">
        <f t="shared" si="153"/>
        <v xml:space="preserve">
</v>
      </c>
      <c r="N276" s="3"/>
      <c r="O276" s="19" t="s">
        <v>2419</v>
      </c>
      <c r="P276" s="19" t="s">
        <v>2737</v>
      </c>
      <c r="Q276" s="19" t="s">
        <v>495</v>
      </c>
      <c r="R276" s="19"/>
      <c r="S276" s="19"/>
      <c r="T276" s="159"/>
      <c r="U276" s="160"/>
      <c r="V276" s="19"/>
      <c r="W276" s="161"/>
      <c r="X276" s="19"/>
      <c r="Y276" s="19"/>
      <c r="Z276" s="20"/>
      <c r="AA276" s="264" t="s">
        <v>494</v>
      </c>
      <c r="AB276" s="1058"/>
      <c r="AC276" s="264" t="s">
        <v>2004</v>
      </c>
      <c r="AD276" s="1061"/>
      <c r="AE276" s="264" t="s">
        <v>495</v>
      </c>
      <c r="AF276" s="1155"/>
      <c r="AG276" s="336" t="s">
        <v>140</v>
      </c>
      <c r="AH276" s="337"/>
      <c r="AI276" s="283">
        <v>101</v>
      </c>
      <c r="AJ276" s="335" t="s">
        <v>26</v>
      </c>
      <c r="AK276" s="1077" t="s">
        <v>536</v>
      </c>
      <c r="AL276" s="1047"/>
      <c r="AM276" s="1048"/>
      <c r="AN276" s="27">
        <f t="shared" si="131"/>
        <v>0</v>
      </c>
      <c r="AO276" s="27">
        <f t="shared" si="132"/>
        <v>0</v>
      </c>
      <c r="AP276" s="191">
        <f t="shared" si="133"/>
        <v>0</v>
      </c>
      <c r="AQ276" s="35">
        <f t="shared" si="134"/>
        <v>0</v>
      </c>
      <c r="AR276" s="43">
        <f t="shared" si="135"/>
        <v>0</v>
      </c>
      <c r="AS276" s="43">
        <f t="shared" si="136"/>
        <v>0</v>
      </c>
      <c r="AT276" s="35">
        <f t="shared" si="137"/>
        <v>0</v>
      </c>
      <c r="AU276" s="43">
        <f t="shared" si="138"/>
        <v>0</v>
      </c>
      <c r="AV276" s="246" t="s">
        <v>33</v>
      </c>
      <c r="AW276" s="247" t="s">
        <v>41</v>
      </c>
      <c r="AX276" s="247" t="s">
        <v>42</v>
      </c>
      <c r="AY276" s="247"/>
      <c r="AZ276" s="433" t="s">
        <v>33</v>
      </c>
      <c r="BA276" s="227" t="s">
        <v>428</v>
      </c>
      <c r="BB276" s="467"/>
      <c r="BC276" s="468"/>
      <c r="BD276" s="255" t="str">
        <f t="shared" si="154"/>
        <v>▼選択</v>
      </c>
      <c r="BE276" s="229" t="s">
        <v>33</v>
      </c>
      <c r="BF276" s="230" t="s">
        <v>16</v>
      </c>
      <c r="BG276" s="229" t="s">
        <v>31</v>
      </c>
      <c r="BH276" s="177" t="s">
        <v>6</v>
      </c>
      <c r="BI276" s="177" t="s">
        <v>7</v>
      </c>
      <c r="BJ276" s="229" t="s">
        <v>32</v>
      </c>
      <c r="BK276" s="229"/>
      <c r="BL276" s="181" t="s">
        <v>33</v>
      </c>
      <c r="BM276" s="1032" t="s">
        <v>3380</v>
      </c>
      <c r="BN276" s="172"/>
      <c r="BO276" s="172"/>
      <c r="BP276" s="172"/>
      <c r="BQ276" s="172"/>
      <c r="BR276" s="172"/>
      <c r="BS276" s="172"/>
      <c r="BT276" s="172"/>
      <c r="BU276" s="172"/>
      <c r="BV276" s="182"/>
      <c r="BW276" s="182"/>
      <c r="BX276" s="438"/>
      <c r="BY276" s="75"/>
      <c r="BZ276" s="309" t="s">
        <v>1512</v>
      </c>
      <c r="CA276" s="218" t="s">
        <v>1509</v>
      </c>
      <c r="CB276" s="219" t="s">
        <v>1510</v>
      </c>
      <c r="CC276" s="55" t="s">
        <v>2419</v>
      </c>
      <c r="CD276" s="201" t="s">
        <v>1511</v>
      </c>
    </row>
    <row r="277" spans="1:82" ht="78.75">
      <c r="A277" s="3" t="str">
        <f t="shared" si="140"/>
        <v/>
      </c>
      <c r="B277" s="5" t="s">
        <v>3021</v>
      </c>
      <c r="C277" s="3" t="str">
        <f t="shared" si="144"/>
        <v>Ⅲ.個人情報保護 (7)　個人情報保護に係る態勢整備・業務運営</v>
      </c>
      <c r="D277" s="3" t="str">
        <f t="shared" si="145"/>
        <v>⑯個人情報保護に係る態勢の整備</v>
      </c>
      <c r="E277" s="3" t="str">
        <f t="shared" si="148"/>
        <v>応用 102</v>
      </c>
      <c r="F277" s="3" t="str">
        <f t="shared" si="149"/>
        <v xml:space="preserve">102 
</v>
      </c>
      <c r="G277" s="11" t="str">
        <f t="shared" si="150"/>
        <v xml:space="preserve">個人所有電子機器（パソコン等）の業務利用を禁止し、業務上利用する電子機器を会社より貸与している
＿ 
＿＿ </v>
      </c>
      <c r="H277" s="21" t="str">
        <f t="shared" si="146"/>
        <v>2023: 0
2024: ▼選択</v>
      </c>
      <c r="I277" s="21" t="str">
        <f t="shared" si="142"/>
        <v xml:space="preserve">2023: 0
2024: </v>
      </c>
      <c r="J277" s="21" t="str">
        <f t="shared" si="147"/>
        <v xml:space="preserve">2023: 0
2024: </v>
      </c>
      <c r="K277" s="21" t="str">
        <f t="shared" si="151"/>
        <v>▼選択</v>
      </c>
      <c r="L277" s="21" t="str">
        <f t="shared" si="152"/>
        <v>以下について、詳細説明欄の記載及び証跡資料により確認できた
・個人所有電子機器の業務利用の禁止について規定した規程・マニュアルがあることは、「○○資料」P○を確認
・業務上利用するパソコンが個人情報を取り扱う従業員全員に貸与されていることは、「○○資料」を確認</v>
      </c>
      <c r="M277" s="464" t="str">
        <f t="shared" si="153"/>
        <v xml:space="preserve">
</v>
      </c>
      <c r="N277" s="3"/>
      <c r="O277" s="19" t="s">
        <v>2420</v>
      </c>
      <c r="P277" s="19" t="s">
        <v>2737</v>
      </c>
      <c r="Q277" s="19" t="s">
        <v>495</v>
      </c>
      <c r="R277" s="19"/>
      <c r="S277" s="19"/>
      <c r="T277" s="159"/>
      <c r="U277" s="160"/>
      <c r="V277" s="19"/>
      <c r="W277" s="161"/>
      <c r="X277" s="19"/>
      <c r="Y277" s="19"/>
      <c r="Z277" s="20"/>
      <c r="AA277" s="264" t="s">
        <v>494</v>
      </c>
      <c r="AB277" s="1058"/>
      <c r="AC277" s="264" t="s">
        <v>2004</v>
      </c>
      <c r="AD277" s="1061"/>
      <c r="AE277" s="264" t="s">
        <v>495</v>
      </c>
      <c r="AF277" s="1155"/>
      <c r="AG277" s="336" t="s">
        <v>140</v>
      </c>
      <c r="AH277" s="337"/>
      <c r="AI277" s="283">
        <v>102</v>
      </c>
      <c r="AJ277" s="335" t="s">
        <v>26</v>
      </c>
      <c r="AK277" s="1077" t="s">
        <v>537</v>
      </c>
      <c r="AL277" s="1047"/>
      <c r="AM277" s="1048"/>
      <c r="AN277" s="27">
        <f t="shared" si="131"/>
        <v>0</v>
      </c>
      <c r="AO277" s="27">
        <f t="shared" si="132"/>
        <v>0</v>
      </c>
      <c r="AP277" s="191">
        <f t="shared" si="133"/>
        <v>0</v>
      </c>
      <c r="AQ277" s="35">
        <f t="shared" si="134"/>
        <v>0</v>
      </c>
      <c r="AR277" s="43">
        <f t="shared" si="135"/>
        <v>0</v>
      </c>
      <c r="AS277" s="43">
        <f t="shared" si="136"/>
        <v>0</v>
      </c>
      <c r="AT277" s="35">
        <f t="shared" si="137"/>
        <v>0</v>
      </c>
      <c r="AU277" s="43">
        <f t="shared" si="138"/>
        <v>0</v>
      </c>
      <c r="AV277" s="246" t="s">
        <v>33</v>
      </c>
      <c r="AW277" s="247" t="s">
        <v>41</v>
      </c>
      <c r="AX277" s="247" t="s">
        <v>42</v>
      </c>
      <c r="AY277" s="247"/>
      <c r="AZ277" s="433" t="s">
        <v>33</v>
      </c>
      <c r="BA277" s="227" t="s">
        <v>538</v>
      </c>
      <c r="BB277" s="467"/>
      <c r="BC277" s="468"/>
      <c r="BD277" s="255" t="str">
        <f t="shared" si="154"/>
        <v>▼選択</v>
      </c>
      <c r="BE277" s="229" t="s">
        <v>33</v>
      </c>
      <c r="BF277" s="230" t="s">
        <v>16</v>
      </c>
      <c r="BG277" s="229" t="s">
        <v>31</v>
      </c>
      <c r="BH277" s="177" t="s">
        <v>6</v>
      </c>
      <c r="BI277" s="177" t="s">
        <v>7</v>
      </c>
      <c r="BJ277" s="229" t="s">
        <v>32</v>
      </c>
      <c r="BK277" s="229"/>
      <c r="BL277" s="181" t="s">
        <v>33</v>
      </c>
      <c r="BM277" s="1032" t="s">
        <v>3381</v>
      </c>
      <c r="BN277" s="172"/>
      <c r="BO277" s="172"/>
      <c r="BP277" s="172"/>
      <c r="BQ277" s="172"/>
      <c r="BR277" s="172"/>
      <c r="BS277" s="172"/>
      <c r="BT277" s="172"/>
      <c r="BU277" s="172"/>
      <c r="BV277" s="182"/>
      <c r="BW277" s="182"/>
      <c r="BX277" s="438"/>
      <c r="BY277" s="75"/>
      <c r="BZ277" s="309" t="s">
        <v>1516</v>
      </c>
      <c r="CA277" s="218" t="s">
        <v>1513</v>
      </c>
      <c r="CB277" s="219" t="s">
        <v>1514</v>
      </c>
      <c r="CC277" s="55" t="s">
        <v>2420</v>
      </c>
      <c r="CD277" s="201" t="s">
        <v>1515</v>
      </c>
    </row>
    <row r="278" spans="1:82" ht="67.900000000000006" customHeight="1">
      <c r="A278" s="3" t="str">
        <f t="shared" si="140"/>
        <v/>
      </c>
      <c r="B278" s="5" t="s">
        <v>3022</v>
      </c>
      <c r="C278" s="3" t="str">
        <f t="shared" si="144"/>
        <v>Ⅲ.個人情報保護 (7)　個人情報保護に係る態勢整備・業務運営</v>
      </c>
      <c r="D278" s="3" t="str">
        <f t="shared" si="145"/>
        <v>⑯個人情報保護に係る態勢の整備</v>
      </c>
      <c r="E278" s="3" t="str">
        <f t="shared" si="148"/>
        <v>応用 103</v>
      </c>
      <c r="F278" s="3" t="str">
        <f t="shared" si="149"/>
        <v xml:space="preserve">103 
</v>
      </c>
      <c r="G278" s="11" t="str">
        <f t="shared" si="150"/>
        <v xml:space="preserve">サイバー攻撃を想定した訓練を全従業員に実施している
＿ 
＿＿ </v>
      </c>
      <c r="H278" s="21" t="str">
        <f t="shared" si="146"/>
        <v>2023: 0
2024: ▼選択</v>
      </c>
      <c r="I278" s="21" t="str">
        <f t="shared" si="142"/>
        <v xml:space="preserve">2023: 0
2024: </v>
      </c>
      <c r="J278" s="21" t="str">
        <f t="shared" si="147"/>
        <v xml:space="preserve">2023: 0
2024: </v>
      </c>
      <c r="K278" s="21" t="str">
        <f t="shared" si="151"/>
        <v>▼選択</v>
      </c>
      <c r="L278" s="21" t="str">
        <f t="shared" si="152"/>
        <v>以下について、詳細説明欄の記載及び証跡資料により確認できた
・第三者のメールアドレスから全従業員に対し、実際のサイバー攻撃を模したダミーの訓練用のメールを送信の上、開封者を把握し、適切な指導を行っていることは、「○○資料」を確認
・訓練を定期的（年１回以上）に実施していることは、「○○資料」を確認</v>
      </c>
      <c r="M278" s="464" t="str">
        <f t="shared" si="153"/>
        <v xml:space="preserve">
</v>
      </c>
      <c r="N278" s="3"/>
      <c r="O278" s="19" t="s">
        <v>2421</v>
      </c>
      <c r="P278" s="19" t="s">
        <v>2737</v>
      </c>
      <c r="Q278" s="19" t="s">
        <v>495</v>
      </c>
      <c r="R278" s="19"/>
      <c r="S278" s="19"/>
      <c r="T278" s="159"/>
      <c r="U278" s="160"/>
      <c r="V278" s="19"/>
      <c r="W278" s="161"/>
      <c r="X278" s="19"/>
      <c r="Y278" s="19"/>
      <c r="Z278" s="20"/>
      <c r="AA278" s="264" t="s">
        <v>494</v>
      </c>
      <c r="AB278" s="1058"/>
      <c r="AC278" s="264" t="s">
        <v>2004</v>
      </c>
      <c r="AD278" s="1061"/>
      <c r="AE278" s="202" t="s">
        <v>495</v>
      </c>
      <c r="AF278" s="1155"/>
      <c r="AG278" s="336" t="s">
        <v>140</v>
      </c>
      <c r="AH278" s="337"/>
      <c r="AI278" s="254">
        <v>103</v>
      </c>
      <c r="AJ278" s="252" t="s">
        <v>26</v>
      </c>
      <c r="AK278" s="1098" t="s">
        <v>539</v>
      </c>
      <c r="AL278" s="1102"/>
      <c r="AM278" s="1099"/>
      <c r="AN278" s="27">
        <f t="shared" si="131"/>
        <v>0</v>
      </c>
      <c r="AO278" s="27">
        <f t="shared" si="132"/>
        <v>0</v>
      </c>
      <c r="AP278" s="191">
        <f t="shared" si="133"/>
        <v>0</v>
      </c>
      <c r="AQ278" s="35">
        <f t="shared" si="134"/>
        <v>0</v>
      </c>
      <c r="AR278" s="43">
        <f t="shared" si="135"/>
        <v>0</v>
      </c>
      <c r="AS278" s="43">
        <f t="shared" si="136"/>
        <v>0</v>
      </c>
      <c r="AT278" s="35">
        <f t="shared" si="137"/>
        <v>0</v>
      </c>
      <c r="AU278" s="43">
        <f t="shared" si="138"/>
        <v>0</v>
      </c>
      <c r="AV278" s="246" t="s">
        <v>33</v>
      </c>
      <c r="AW278" s="247" t="s">
        <v>41</v>
      </c>
      <c r="AX278" s="247" t="s">
        <v>42</v>
      </c>
      <c r="AY278" s="247"/>
      <c r="AZ278" s="433" t="s">
        <v>33</v>
      </c>
      <c r="BA278" s="227" t="s">
        <v>540</v>
      </c>
      <c r="BB278" s="467"/>
      <c r="BC278" s="468"/>
      <c r="BD278" s="255" t="str">
        <f>BL278</f>
        <v>▼選択</v>
      </c>
      <c r="BE278" s="229" t="s">
        <v>33</v>
      </c>
      <c r="BF278" s="230" t="s">
        <v>16</v>
      </c>
      <c r="BG278" s="229" t="s">
        <v>31</v>
      </c>
      <c r="BH278" s="177" t="s">
        <v>6</v>
      </c>
      <c r="BI278" s="177" t="s">
        <v>7</v>
      </c>
      <c r="BJ278" s="229" t="s">
        <v>32</v>
      </c>
      <c r="BK278" s="338"/>
      <c r="BL278" s="181" t="s">
        <v>33</v>
      </c>
      <c r="BM278" s="1032" t="s">
        <v>3382</v>
      </c>
      <c r="BN278" s="172"/>
      <c r="BO278" s="172"/>
      <c r="BP278" s="172"/>
      <c r="BQ278" s="172"/>
      <c r="BR278" s="172"/>
      <c r="BS278" s="172"/>
      <c r="BT278" s="172"/>
      <c r="BU278" s="172"/>
      <c r="BV278" s="182"/>
      <c r="BW278" s="182"/>
      <c r="BX278" s="438"/>
      <c r="BY278" s="75"/>
      <c r="BZ278" s="309" t="s">
        <v>1520</v>
      </c>
      <c r="CA278" s="218" t="s">
        <v>1517</v>
      </c>
      <c r="CB278" s="219" t="s">
        <v>1519</v>
      </c>
      <c r="CC278" s="55" t="s">
        <v>2421</v>
      </c>
      <c r="CD278" s="201" t="s">
        <v>1518</v>
      </c>
    </row>
    <row r="279" spans="1:82" ht="42.75">
      <c r="A279" s="3" t="str">
        <f t="shared" si="140"/>
        <v/>
      </c>
      <c r="B279" s="5" t="s">
        <v>3023</v>
      </c>
      <c r="C279" s="3" t="str">
        <f t="shared" si="144"/>
        <v>Ⅲ.個人情報保護 (7)　個人情報保護に係る態勢整備・業務運営</v>
      </c>
      <c r="D279" s="3" t="str">
        <f t="shared" si="145"/>
        <v>⑯個人情報保護に係る態勢の整備</v>
      </c>
      <c r="E279" s="3" t="str">
        <f t="shared" si="148"/>
        <v>応用 104</v>
      </c>
      <c r="F279" s="3" t="str">
        <f t="shared" si="149"/>
        <v>104 
見出し</v>
      </c>
      <c r="G279" s="11" t="str">
        <f t="shared" si="150"/>
        <v xml:space="preserve">個人情報の取扱いを外部委託する代理店のみ対象
＿ 
＿＿ </v>
      </c>
      <c r="H279" s="21" t="str">
        <f t="shared" si="146"/>
        <v>2023: 0
2024: ▼選択</v>
      </c>
      <c r="I279" s="21" t="str">
        <f t="shared" si="142"/>
        <v xml:space="preserve">2023: 0
2024: </v>
      </c>
      <c r="J279" s="21" t="str">
        <f t="shared" si="147"/>
        <v xml:space="preserve">2023: 0
2024: </v>
      </c>
      <c r="K279" s="21" t="str">
        <f t="shared" si="151"/>
        <v xml:space="preserve"> ― </v>
      </c>
      <c r="L279" s="21" t="str">
        <f t="shared" si="152"/>
        <v xml:space="preserve"> ― </v>
      </c>
      <c r="M279" s="464" t="str">
        <f t="shared" si="153"/>
        <v xml:space="preserve">
</v>
      </c>
      <c r="N279" s="3"/>
      <c r="O279" s="19" t="s">
        <v>2422</v>
      </c>
      <c r="P279" s="19" t="s">
        <v>2737</v>
      </c>
      <c r="Q279" s="19" t="s">
        <v>495</v>
      </c>
      <c r="R279" s="19"/>
      <c r="S279" s="19"/>
      <c r="T279" s="159"/>
      <c r="U279" s="160"/>
      <c r="V279" s="19"/>
      <c r="W279" s="161"/>
      <c r="X279" s="19"/>
      <c r="Y279" s="19"/>
      <c r="Z279" s="20"/>
      <c r="AA279" s="264" t="s">
        <v>494</v>
      </c>
      <c r="AB279" s="1058"/>
      <c r="AC279" s="264" t="s">
        <v>2004</v>
      </c>
      <c r="AD279" s="1061"/>
      <c r="AE279" s="202" t="s">
        <v>495</v>
      </c>
      <c r="AF279" s="1155"/>
      <c r="AG279" s="336" t="s">
        <v>140</v>
      </c>
      <c r="AH279" s="337"/>
      <c r="AI279" s="168">
        <v>104</v>
      </c>
      <c r="AJ279" s="282" t="s">
        <v>2642</v>
      </c>
      <c r="AK279" s="1072" t="s">
        <v>524</v>
      </c>
      <c r="AL279" s="1073"/>
      <c r="AM279" s="1074"/>
      <c r="AN279" s="29">
        <f t="shared" si="131"/>
        <v>0</v>
      </c>
      <c r="AO279" s="29">
        <f t="shared" si="132"/>
        <v>0</v>
      </c>
      <c r="AP279" s="239">
        <f t="shared" si="133"/>
        <v>0</v>
      </c>
      <c r="AQ279" s="37">
        <f t="shared" si="134"/>
        <v>0</v>
      </c>
      <c r="AR279" s="45">
        <f t="shared" si="135"/>
        <v>0</v>
      </c>
      <c r="AS279" s="45">
        <f t="shared" si="136"/>
        <v>0</v>
      </c>
      <c r="AT279" s="37">
        <f t="shared" si="137"/>
        <v>0</v>
      </c>
      <c r="AU279" s="45">
        <f t="shared" si="138"/>
        <v>0</v>
      </c>
      <c r="AV279" s="235" t="s">
        <v>33</v>
      </c>
      <c r="AW279" s="236" t="s">
        <v>91</v>
      </c>
      <c r="AX279" s="236" t="s">
        <v>9</v>
      </c>
      <c r="AY279" s="236"/>
      <c r="AZ279" s="433" t="s">
        <v>33</v>
      </c>
      <c r="BA279" s="194" t="s">
        <v>29</v>
      </c>
      <c r="BB279" s="466"/>
      <c r="BC279" s="466"/>
      <c r="BD279" s="210"/>
      <c r="BE279" s="210"/>
      <c r="BF279" s="210"/>
      <c r="BG279" s="210"/>
      <c r="BH279" s="210"/>
      <c r="BI279" s="209"/>
      <c r="BJ279" s="210"/>
      <c r="BK279" s="210"/>
      <c r="BL279" s="211"/>
      <c r="BM279" s="1033"/>
      <c r="BN279" s="195"/>
      <c r="BO279" s="195"/>
      <c r="BP279" s="195"/>
      <c r="BQ279" s="195"/>
      <c r="BR279" s="195"/>
      <c r="BS279" s="195"/>
      <c r="BT279" s="195"/>
      <c r="BU279" s="195"/>
      <c r="BV279" s="210"/>
      <c r="BW279" s="210"/>
      <c r="BX279" s="354"/>
      <c r="BY279" s="75"/>
      <c r="BZ279" s="195"/>
      <c r="CA279" s="218" t="s">
        <v>1521</v>
      </c>
      <c r="CB279" s="219" t="s">
        <v>1522</v>
      </c>
      <c r="CC279" s="55" t="s">
        <v>2422</v>
      </c>
      <c r="CD279" s="201" t="s">
        <v>1523</v>
      </c>
    </row>
    <row r="280" spans="1:82" ht="87.6" customHeight="1">
      <c r="A280" s="3" t="str">
        <f t="shared" si="140"/>
        <v/>
      </c>
      <c r="B280" s="5" t="s">
        <v>3024</v>
      </c>
      <c r="C280" s="3" t="str">
        <f t="shared" si="144"/>
        <v>Ⅲ.個人情報保護 (7)　個人情報保護に係る態勢整備・業務運営</v>
      </c>
      <c r="D280" s="3" t="str">
        <f t="shared" si="145"/>
        <v>⑯個人情報保護に係る態勢の整備</v>
      </c>
      <c r="E280" s="3" t="str">
        <f t="shared" si="148"/>
        <v>応用 104</v>
      </c>
      <c r="F280" s="3" t="str">
        <f t="shared" si="149"/>
        <v xml:space="preserve">104 
</v>
      </c>
      <c r="G280" s="11" t="str">
        <f t="shared" si="150"/>
        <v xml:space="preserve">
＿ 委託する個人情報の量や質に応じて、実査（自社担当者が委託先へ訪問の上、点検）を行う外部委託先を代理店が定義の上、当該外部委託先に対し、実査を行っている
＿＿ </v>
      </c>
      <c r="H280" s="21" t="str">
        <f t="shared" si="146"/>
        <v>2023: 0
2024: ▼選択</v>
      </c>
      <c r="I280" s="21" t="str">
        <f t="shared" si="142"/>
        <v xml:space="preserve">2023: 0
2024: </v>
      </c>
      <c r="J280" s="21" t="str">
        <f t="shared" si="147"/>
        <v xml:space="preserve">2023: 0
2024: </v>
      </c>
      <c r="K280" s="21" t="str">
        <f t="shared" si="151"/>
        <v>▼選択</v>
      </c>
      <c r="L280" s="21" t="str">
        <f t="shared" si="152"/>
        <v>以下について、詳細説明欄の記載及び証跡資料により確認できた
・実査対象とする条件が代理店の規模から見て適切であることは、「○○資料」を確認
・実査に用いているチェックシートが安全管理措置を確認する内容となっていることは、「○○資料」を確認
・代理店の担当者が委託先に訪問し、安全管理措置の適切性を確認していることは、「○○資料」を確認</v>
      </c>
      <c r="M280" s="464" t="str">
        <f t="shared" si="153"/>
        <v xml:space="preserve">
</v>
      </c>
      <c r="N280" s="3"/>
      <c r="O280" s="19" t="s">
        <v>2423</v>
      </c>
      <c r="P280" s="19" t="s">
        <v>2737</v>
      </c>
      <c r="Q280" s="19" t="s">
        <v>495</v>
      </c>
      <c r="R280" s="19"/>
      <c r="S280" s="19"/>
      <c r="T280" s="159"/>
      <c r="U280" s="160"/>
      <c r="V280" s="19"/>
      <c r="W280" s="161"/>
      <c r="X280" s="19"/>
      <c r="Y280" s="19"/>
      <c r="Z280" s="20"/>
      <c r="AA280" s="264" t="s">
        <v>494</v>
      </c>
      <c r="AB280" s="1058"/>
      <c r="AC280" s="264" t="s">
        <v>2004</v>
      </c>
      <c r="AD280" s="1061"/>
      <c r="AE280" s="202" t="s">
        <v>495</v>
      </c>
      <c r="AF280" s="1155"/>
      <c r="AG280" s="336" t="s">
        <v>140</v>
      </c>
      <c r="AH280" s="337"/>
      <c r="AI280" s="286">
        <v>104</v>
      </c>
      <c r="AJ280" s="339" t="s">
        <v>26</v>
      </c>
      <c r="AK280" s="285"/>
      <c r="AL280" s="1092" t="s">
        <v>541</v>
      </c>
      <c r="AM280" s="1093"/>
      <c r="AN280" s="27">
        <f t="shared" si="131"/>
        <v>0</v>
      </c>
      <c r="AO280" s="27">
        <f t="shared" si="132"/>
        <v>0</v>
      </c>
      <c r="AP280" s="191">
        <f t="shared" si="133"/>
        <v>0</v>
      </c>
      <c r="AQ280" s="35">
        <f t="shared" si="134"/>
        <v>0</v>
      </c>
      <c r="AR280" s="43">
        <f t="shared" si="135"/>
        <v>0</v>
      </c>
      <c r="AS280" s="43">
        <f t="shared" si="136"/>
        <v>0</v>
      </c>
      <c r="AT280" s="35">
        <f t="shared" si="137"/>
        <v>0</v>
      </c>
      <c r="AU280" s="43">
        <f t="shared" si="138"/>
        <v>0</v>
      </c>
      <c r="AV280" s="246" t="s">
        <v>33</v>
      </c>
      <c r="AW280" s="247" t="s">
        <v>41</v>
      </c>
      <c r="AX280" s="247" t="s">
        <v>42</v>
      </c>
      <c r="AY280" s="247"/>
      <c r="AZ280" s="433" t="s">
        <v>33</v>
      </c>
      <c r="BA280" s="227" t="s">
        <v>540</v>
      </c>
      <c r="BB280" s="467"/>
      <c r="BC280" s="468"/>
      <c r="BD280" s="255" t="str">
        <f t="shared" ref="BD280:BD284" si="155">BL280</f>
        <v>▼選択</v>
      </c>
      <c r="BE280" s="229" t="s">
        <v>33</v>
      </c>
      <c r="BF280" s="230" t="s">
        <v>16</v>
      </c>
      <c r="BG280" s="229" t="s">
        <v>31</v>
      </c>
      <c r="BH280" s="177" t="s">
        <v>6</v>
      </c>
      <c r="BI280" s="177" t="s">
        <v>7</v>
      </c>
      <c r="BJ280" s="229" t="s">
        <v>32</v>
      </c>
      <c r="BK280" s="229" t="s">
        <v>897</v>
      </c>
      <c r="BL280" s="181" t="s">
        <v>33</v>
      </c>
      <c r="BM280" s="1032" t="s">
        <v>1525</v>
      </c>
      <c r="BN280" s="172"/>
      <c r="BO280" s="172"/>
      <c r="BP280" s="172"/>
      <c r="BQ280" s="172"/>
      <c r="BR280" s="172"/>
      <c r="BS280" s="172"/>
      <c r="BT280" s="172"/>
      <c r="BU280" s="172"/>
      <c r="BV280" s="182"/>
      <c r="BW280" s="182"/>
      <c r="BX280" s="438"/>
      <c r="BY280" s="75"/>
      <c r="BZ280" s="309" t="s">
        <v>1525</v>
      </c>
      <c r="CA280" s="218" t="s">
        <v>1521</v>
      </c>
      <c r="CB280" s="219" t="s">
        <v>1524</v>
      </c>
      <c r="CC280" s="55" t="s">
        <v>2423</v>
      </c>
      <c r="CD280" s="201" t="s">
        <v>1523</v>
      </c>
    </row>
    <row r="281" spans="1:82" ht="57">
      <c r="A281" s="3" t="str">
        <f t="shared" si="140"/>
        <v/>
      </c>
      <c r="B281" s="5" t="s">
        <v>3025</v>
      </c>
      <c r="C281" s="3" t="str">
        <f t="shared" si="144"/>
        <v>Ⅲ.個人情報保護 (7)　個人情報保護に係る態勢整備・業務運営</v>
      </c>
      <c r="D281" s="3" t="str">
        <f t="shared" si="145"/>
        <v>⑯個人情報保護に係る態勢の整備</v>
      </c>
      <c r="E281" s="3" t="str">
        <f t="shared" si="148"/>
        <v>応用 105</v>
      </c>
      <c r="F281" s="3" t="str">
        <f t="shared" si="149"/>
        <v xml:space="preserve">105 
</v>
      </c>
      <c r="G281" s="11" t="str">
        <f t="shared" si="150"/>
        <v xml:space="preserve">外部記憶媒体に情報を書き込んだり、外部記憶媒体から情報を読み込んだり出来ない仕組みを整備している
＿ 
＿＿ </v>
      </c>
      <c r="H281" s="21" t="str">
        <f t="shared" si="146"/>
        <v>2023: 0
2024: ▼選択</v>
      </c>
      <c r="I281" s="21" t="str">
        <f t="shared" si="142"/>
        <v xml:space="preserve">2023: 0
2024: </v>
      </c>
      <c r="J281" s="21" t="str">
        <f t="shared" si="147"/>
        <v xml:space="preserve">2023: 0
2024: </v>
      </c>
      <c r="K281" s="21" t="str">
        <f t="shared" si="151"/>
        <v>▼選択</v>
      </c>
      <c r="L281" s="21" t="str">
        <f t="shared" si="152"/>
        <v>以下について、詳細説明欄の記載及び証跡資料「○○資料」P○により確認できた
・システム制御により外部記憶媒体が利用できないこと</v>
      </c>
      <c r="M281" s="464" t="str">
        <f t="shared" si="153"/>
        <v xml:space="preserve">
</v>
      </c>
      <c r="N281" s="3"/>
      <c r="O281" s="19" t="s">
        <v>2424</v>
      </c>
      <c r="P281" s="19" t="s">
        <v>2737</v>
      </c>
      <c r="Q281" s="19" t="s">
        <v>495</v>
      </c>
      <c r="R281" s="19"/>
      <c r="S281" s="19"/>
      <c r="T281" s="159"/>
      <c r="U281" s="160"/>
      <c r="V281" s="19"/>
      <c r="W281" s="161"/>
      <c r="X281" s="19"/>
      <c r="Y281" s="19"/>
      <c r="Z281" s="20"/>
      <c r="AA281" s="264" t="s">
        <v>494</v>
      </c>
      <c r="AB281" s="1058"/>
      <c r="AC281" s="264" t="s">
        <v>2004</v>
      </c>
      <c r="AD281" s="1061"/>
      <c r="AE281" s="202" t="s">
        <v>495</v>
      </c>
      <c r="AF281" s="1155"/>
      <c r="AG281" s="336" t="s">
        <v>140</v>
      </c>
      <c r="AH281" s="337"/>
      <c r="AI281" s="254">
        <v>105</v>
      </c>
      <c r="AJ281" s="335" t="s">
        <v>26</v>
      </c>
      <c r="AK281" s="1089" t="s">
        <v>542</v>
      </c>
      <c r="AL281" s="1090"/>
      <c r="AM281" s="1091"/>
      <c r="AN281" s="27">
        <f t="shared" si="131"/>
        <v>0</v>
      </c>
      <c r="AO281" s="27">
        <f t="shared" si="132"/>
        <v>0</v>
      </c>
      <c r="AP281" s="191">
        <f t="shared" si="133"/>
        <v>0</v>
      </c>
      <c r="AQ281" s="35">
        <f t="shared" si="134"/>
        <v>0</v>
      </c>
      <c r="AR281" s="43">
        <f t="shared" si="135"/>
        <v>0</v>
      </c>
      <c r="AS281" s="43">
        <f t="shared" si="136"/>
        <v>0</v>
      </c>
      <c r="AT281" s="35">
        <f t="shared" si="137"/>
        <v>0</v>
      </c>
      <c r="AU281" s="43">
        <f t="shared" si="138"/>
        <v>0</v>
      </c>
      <c r="AV281" s="246" t="s">
        <v>33</v>
      </c>
      <c r="AW281" s="247" t="s">
        <v>41</v>
      </c>
      <c r="AX281" s="247" t="s">
        <v>42</v>
      </c>
      <c r="AY281" s="298"/>
      <c r="AZ281" s="433" t="s">
        <v>33</v>
      </c>
      <c r="BA281" s="227" t="s">
        <v>543</v>
      </c>
      <c r="BB281" s="467"/>
      <c r="BC281" s="468"/>
      <c r="BD281" s="255" t="str">
        <f t="shared" si="155"/>
        <v>▼選択</v>
      </c>
      <c r="BE281" s="229" t="s">
        <v>33</v>
      </c>
      <c r="BF281" s="230" t="s">
        <v>16</v>
      </c>
      <c r="BG281" s="229" t="s">
        <v>31</v>
      </c>
      <c r="BH281" s="177" t="s">
        <v>6</v>
      </c>
      <c r="BI281" s="177" t="s">
        <v>7</v>
      </c>
      <c r="BJ281" s="229" t="s">
        <v>32</v>
      </c>
      <c r="BK281" s="340"/>
      <c r="BL281" s="181" t="s">
        <v>33</v>
      </c>
      <c r="BM281" s="1032" t="s">
        <v>3383</v>
      </c>
      <c r="BN281" s="172"/>
      <c r="BO281" s="172"/>
      <c r="BP281" s="172"/>
      <c r="BQ281" s="172"/>
      <c r="BR281" s="172"/>
      <c r="BS281" s="172"/>
      <c r="BT281" s="172"/>
      <c r="BU281" s="172"/>
      <c r="BV281" s="182"/>
      <c r="BW281" s="182"/>
      <c r="BX281" s="438"/>
      <c r="BY281" s="75"/>
      <c r="BZ281" s="309" t="s">
        <v>2073</v>
      </c>
      <c r="CA281" s="218" t="s">
        <v>1526</v>
      </c>
      <c r="CB281" s="219" t="s">
        <v>1527</v>
      </c>
      <c r="CC281" s="55" t="s">
        <v>2424</v>
      </c>
      <c r="CD281" s="201" t="s">
        <v>1528</v>
      </c>
    </row>
    <row r="282" spans="1:82" ht="90" customHeight="1">
      <c r="A282" s="3" t="str">
        <f t="shared" si="140"/>
        <v/>
      </c>
      <c r="B282" s="5" t="s">
        <v>3026</v>
      </c>
      <c r="C282" s="3" t="str">
        <f t="shared" si="144"/>
        <v>Ⅲ.個人情報保護 (7)　個人情報保護に係る態勢整備・業務運営</v>
      </c>
      <c r="D282" s="3" t="str">
        <f t="shared" si="145"/>
        <v>⑯個人情報保護に係る態勢の整備</v>
      </c>
      <c r="E282" s="3" t="str">
        <f t="shared" si="148"/>
        <v>応用 106</v>
      </c>
      <c r="F282" s="3" t="str">
        <f t="shared" si="149"/>
        <v xml:space="preserve">106 
</v>
      </c>
      <c r="G282" s="11" t="str">
        <f t="shared" si="150"/>
        <v xml:space="preserve">外部記憶媒体の使用を一時的に許可した場合は、本社システム担当部門・システム担当者が動作を監視する仕組みが整備されている
※外部記憶媒体の利用をシステム制御で不可としており、特認利用も認めていない場合は「3.対象外」を選択
＿ 
＿＿ </v>
      </c>
      <c r="H282" s="21" t="str">
        <f t="shared" si="146"/>
        <v>2023: 0
2024: ▼選択</v>
      </c>
      <c r="I282" s="21" t="str">
        <f t="shared" si="142"/>
        <v xml:space="preserve">2023: 0
2024: </v>
      </c>
      <c r="J282" s="21" t="str">
        <f t="shared" si="147"/>
        <v xml:space="preserve">2023: 0
2024: </v>
      </c>
      <c r="K282" s="21" t="str">
        <f t="shared" si="151"/>
        <v>▼選択</v>
      </c>
      <c r="L282" s="21" t="str">
        <f t="shared" si="152"/>
        <v>以下について、詳細説明欄の記載及び証跡資料により確認できた
・従業員が外部記憶媒体を利用する際のルールは、「○○資料」P○を確認
・外部記憶媒体を利用していることのログが取れていることは、「○○資料」を確認
※「対象外」の場合
・外部記憶媒体の利用をシステム制御で不可としており、特認利用も認めていないことは、詳細説明欄で確認</v>
      </c>
      <c r="M282" s="464" t="str">
        <f t="shared" si="153"/>
        <v xml:space="preserve">
</v>
      </c>
      <c r="N282" s="3"/>
      <c r="O282" s="19" t="s">
        <v>2425</v>
      </c>
      <c r="P282" s="19" t="s">
        <v>2737</v>
      </c>
      <c r="Q282" s="19" t="s">
        <v>495</v>
      </c>
      <c r="R282" s="19"/>
      <c r="S282" s="19"/>
      <c r="T282" s="159"/>
      <c r="U282" s="160"/>
      <c r="V282" s="19"/>
      <c r="W282" s="161"/>
      <c r="X282" s="19"/>
      <c r="Y282" s="19"/>
      <c r="Z282" s="20"/>
      <c r="AA282" s="264" t="s">
        <v>494</v>
      </c>
      <c r="AB282" s="1058"/>
      <c r="AC282" s="264" t="s">
        <v>2004</v>
      </c>
      <c r="AD282" s="1061"/>
      <c r="AE282" s="202" t="s">
        <v>495</v>
      </c>
      <c r="AF282" s="1155"/>
      <c r="AG282" s="336" t="s">
        <v>140</v>
      </c>
      <c r="AH282" s="337"/>
      <c r="AI282" s="254">
        <v>106</v>
      </c>
      <c r="AJ282" s="335" t="s">
        <v>26</v>
      </c>
      <c r="AK282" s="1077" t="s">
        <v>3513</v>
      </c>
      <c r="AL282" s="1047"/>
      <c r="AM282" s="1048"/>
      <c r="AN282" s="27">
        <f t="shared" si="131"/>
        <v>0</v>
      </c>
      <c r="AO282" s="27">
        <f t="shared" si="132"/>
        <v>0</v>
      </c>
      <c r="AP282" s="191">
        <f t="shared" si="133"/>
        <v>0</v>
      </c>
      <c r="AQ282" s="35">
        <f t="shared" si="134"/>
        <v>0</v>
      </c>
      <c r="AR282" s="43">
        <f t="shared" si="135"/>
        <v>0</v>
      </c>
      <c r="AS282" s="43">
        <f t="shared" si="136"/>
        <v>0</v>
      </c>
      <c r="AT282" s="35">
        <f t="shared" si="137"/>
        <v>0</v>
      </c>
      <c r="AU282" s="43">
        <f t="shared" si="138"/>
        <v>0</v>
      </c>
      <c r="AV282" s="246" t="s">
        <v>33</v>
      </c>
      <c r="AW282" s="247" t="s">
        <v>41</v>
      </c>
      <c r="AX282" s="278" t="s">
        <v>42</v>
      </c>
      <c r="AY282" s="247" t="s">
        <v>299</v>
      </c>
      <c r="AZ282" s="436" t="s">
        <v>33</v>
      </c>
      <c r="BA282" s="327" t="str">
        <f>IF(AZ282&lt;&gt;"3.対象外","条項や該当ページ
システム制御の有無","「対象外」と申告する理由・システム制御の有無")</f>
        <v>条項や該当ページ
システム制御の有無</v>
      </c>
      <c r="BB282" s="467"/>
      <c r="BC282" s="468"/>
      <c r="BD282" s="255" t="str">
        <f t="shared" si="155"/>
        <v>▼選択</v>
      </c>
      <c r="BE282" s="229" t="s">
        <v>33</v>
      </c>
      <c r="BF282" s="230" t="s">
        <v>16</v>
      </c>
      <c r="BG282" s="229" t="s">
        <v>31</v>
      </c>
      <c r="BH282" s="177" t="s">
        <v>6</v>
      </c>
      <c r="BI282" s="177" t="s">
        <v>7</v>
      </c>
      <c r="BJ282" s="304" t="s">
        <v>32</v>
      </c>
      <c r="BK282" s="229" t="s">
        <v>897</v>
      </c>
      <c r="BL282" s="181" t="s">
        <v>33</v>
      </c>
      <c r="BM282" s="1032" t="s">
        <v>3495</v>
      </c>
      <c r="BN282" s="172"/>
      <c r="BO282" s="172"/>
      <c r="BP282" s="172"/>
      <c r="BQ282" s="172"/>
      <c r="BR282" s="172"/>
      <c r="BS282" s="172"/>
      <c r="BT282" s="172"/>
      <c r="BU282" s="172"/>
      <c r="BV282" s="182"/>
      <c r="BW282" s="182"/>
      <c r="BX282" s="438"/>
      <c r="BY282" s="305"/>
      <c r="BZ282" s="309" t="s">
        <v>3495</v>
      </c>
      <c r="CA282" s="218" t="s">
        <v>1529</v>
      </c>
      <c r="CB282" s="219" t="s">
        <v>1530</v>
      </c>
      <c r="CC282" s="55" t="s">
        <v>2425</v>
      </c>
      <c r="CD282" s="201" t="s">
        <v>1531</v>
      </c>
    </row>
    <row r="283" spans="1:82" ht="78.75">
      <c r="A283" s="3" t="str">
        <f t="shared" si="140"/>
        <v/>
      </c>
      <c r="B283" s="5" t="s">
        <v>3027</v>
      </c>
      <c r="C283" s="3" t="str">
        <f t="shared" si="144"/>
        <v>Ⅲ.個人情報保護 (7)　個人情報保護に係る態勢整備・業務運営</v>
      </c>
      <c r="D283" s="3" t="str">
        <f t="shared" si="145"/>
        <v>⑯個人情報保護に係る態勢の整備</v>
      </c>
      <c r="E283" s="3" t="str">
        <f t="shared" si="148"/>
        <v>応用 107</v>
      </c>
      <c r="F283" s="3" t="str">
        <f t="shared" si="149"/>
        <v xml:space="preserve">107 
</v>
      </c>
      <c r="G283" s="11" t="str">
        <f t="shared" si="150"/>
        <v xml:space="preserve">個人情報を管理するシステムへの社内からのアクセス状況（ログ）を定期的にモニタリングし、必要に応じて不必要なアクセスが多い従業員への指導等を行っている
＿ 
＿＿ </v>
      </c>
      <c r="H283" s="21" t="str">
        <f t="shared" si="146"/>
        <v>2023: 0
2024: ▼選択</v>
      </c>
      <c r="I283" s="21" t="str">
        <f t="shared" si="142"/>
        <v xml:space="preserve">2023: 0
2024: </v>
      </c>
      <c r="J283" s="21" t="str">
        <f t="shared" si="147"/>
        <v xml:space="preserve">2023: 0
2024: </v>
      </c>
      <c r="K283" s="21" t="str">
        <f t="shared" si="151"/>
        <v>▼選択</v>
      </c>
      <c r="L283" s="21" t="str">
        <f t="shared" si="152"/>
        <v>以下について、詳細説明欄の記載及び証跡資料により確認できた
・個人情報を管理するシステムへの社内からのアクセス状況（ログ）を定期的にモニタリングしていることは、「○○資料」を確認
・不必要なアクセスが多い従業員がいた場合は指導等を行う態勢となっていることは、「○○資料」P○を確認</v>
      </c>
      <c r="M283" s="464" t="str">
        <f t="shared" si="153"/>
        <v xml:space="preserve">
</v>
      </c>
      <c r="N283" s="3"/>
      <c r="O283" s="19" t="s">
        <v>2426</v>
      </c>
      <c r="P283" s="19" t="s">
        <v>2737</v>
      </c>
      <c r="Q283" s="19" t="s">
        <v>495</v>
      </c>
      <c r="R283" s="19"/>
      <c r="S283" s="19"/>
      <c r="T283" s="159"/>
      <c r="U283" s="160"/>
      <c r="V283" s="19"/>
      <c r="W283" s="161"/>
      <c r="X283" s="19"/>
      <c r="Y283" s="19"/>
      <c r="Z283" s="20"/>
      <c r="AA283" s="202" t="s">
        <v>494</v>
      </c>
      <c r="AB283" s="1058"/>
      <c r="AC283" s="202" t="s">
        <v>2004</v>
      </c>
      <c r="AD283" s="1061"/>
      <c r="AE283" s="202" t="s">
        <v>495</v>
      </c>
      <c r="AF283" s="1155"/>
      <c r="AG283" s="336" t="s">
        <v>140</v>
      </c>
      <c r="AH283" s="337"/>
      <c r="AI283" s="254">
        <v>107</v>
      </c>
      <c r="AJ283" s="341" t="s">
        <v>26</v>
      </c>
      <c r="AK283" s="1077" t="s">
        <v>545</v>
      </c>
      <c r="AL283" s="1047"/>
      <c r="AM283" s="1048"/>
      <c r="AN283" s="27">
        <f t="shared" si="131"/>
        <v>0</v>
      </c>
      <c r="AO283" s="27">
        <f t="shared" si="132"/>
        <v>0</v>
      </c>
      <c r="AP283" s="191">
        <f t="shared" si="133"/>
        <v>0</v>
      </c>
      <c r="AQ283" s="35">
        <f t="shared" si="134"/>
        <v>0</v>
      </c>
      <c r="AR283" s="43">
        <f t="shared" si="135"/>
        <v>0</v>
      </c>
      <c r="AS283" s="43">
        <f t="shared" si="136"/>
        <v>0</v>
      </c>
      <c r="AT283" s="35">
        <f t="shared" si="137"/>
        <v>0</v>
      </c>
      <c r="AU283" s="43">
        <f t="shared" si="138"/>
        <v>0</v>
      </c>
      <c r="AV283" s="246" t="s">
        <v>33</v>
      </c>
      <c r="AW283" s="247" t="s">
        <v>41</v>
      </c>
      <c r="AX283" s="247" t="s">
        <v>42</v>
      </c>
      <c r="AY283" s="307"/>
      <c r="AZ283" s="433" t="s">
        <v>33</v>
      </c>
      <c r="BA283" s="227" t="s">
        <v>544</v>
      </c>
      <c r="BB283" s="467"/>
      <c r="BC283" s="468"/>
      <c r="BD283" s="255" t="str">
        <f t="shared" si="155"/>
        <v>▼選択</v>
      </c>
      <c r="BE283" s="229" t="s">
        <v>33</v>
      </c>
      <c r="BF283" s="230" t="s">
        <v>16</v>
      </c>
      <c r="BG283" s="229" t="s">
        <v>31</v>
      </c>
      <c r="BH283" s="177" t="s">
        <v>6</v>
      </c>
      <c r="BI283" s="177" t="s">
        <v>7</v>
      </c>
      <c r="BJ283" s="229" t="s">
        <v>32</v>
      </c>
      <c r="BK283" s="342"/>
      <c r="BL283" s="181" t="s">
        <v>33</v>
      </c>
      <c r="BM283" s="1032" t="s">
        <v>3384</v>
      </c>
      <c r="BN283" s="172"/>
      <c r="BO283" s="172"/>
      <c r="BP283" s="172"/>
      <c r="BQ283" s="172"/>
      <c r="BR283" s="172"/>
      <c r="BS283" s="172"/>
      <c r="BT283" s="172"/>
      <c r="BU283" s="172"/>
      <c r="BV283" s="182"/>
      <c r="BW283" s="182"/>
      <c r="BX283" s="438"/>
      <c r="BY283" s="75"/>
      <c r="BZ283" s="309" t="s">
        <v>1535</v>
      </c>
      <c r="CA283" s="218" t="s">
        <v>1532</v>
      </c>
      <c r="CB283" s="219" t="s">
        <v>1533</v>
      </c>
      <c r="CC283" s="55" t="s">
        <v>2426</v>
      </c>
      <c r="CD283" s="201" t="s">
        <v>1534</v>
      </c>
    </row>
    <row r="284" spans="1:82" ht="99.75">
      <c r="A284" s="3" t="str">
        <f t="shared" si="140"/>
        <v/>
      </c>
      <c r="B284" s="5" t="s">
        <v>3028</v>
      </c>
      <c r="C284" s="3" t="str">
        <f t="shared" si="144"/>
        <v>Ⅲ.個人情報保護 (7)　個人情報保護に係る態勢整備・業務運営</v>
      </c>
      <c r="D284" s="3" t="str">
        <f t="shared" si="145"/>
        <v>⑯個人情報保護に係る態勢の整備</v>
      </c>
      <c r="E284" s="3" t="str">
        <f t="shared" si="148"/>
        <v>応用 108</v>
      </c>
      <c r="F284" s="3" t="str">
        <f t="shared" si="149"/>
        <v xml:space="preserve">108 
</v>
      </c>
      <c r="G284" s="11" t="str">
        <f t="shared" si="150"/>
        <v xml:space="preserve">サイバー攻撃事案の発生に備え、個人情報を管理するシステムへの外部からの不正アクセスを防止する以下のセキュリティ対策を行っている（該当するもの全てに「1.はい」で回答）
※本設問の達成・未達成は以下全ての回答内容から判断（全てに「1.はい」を求めるものではない）
＿ 
＿＿ </v>
      </c>
      <c r="H284" s="21" t="str">
        <f t="shared" si="146"/>
        <v>2023: 0
2024: －</v>
      </c>
      <c r="I284" s="21" t="str">
        <f t="shared" si="142"/>
        <v xml:space="preserve">2023: 0
2024: </v>
      </c>
      <c r="J284" s="21" t="str">
        <f t="shared" si="147"/>
        <v xml:space="preserve">2023: 0
2024: </v>
      </c>
      <c r="K284" s="21" t="str">
        <f t="shared" si="151"/>
        <v>▼選択</v>
      </c>
      <c r="L284" s="21">
        <f t="shared" si="152"/>
        <v>0</v>
      </c>
      <c r="M284" s="464" t="str">
        <f t="shared" si="153"/>
        <v xml:space="preserve">
</v>
      </c>
      <c r="N284" s="3"/>
      <c r="O284" s="19" t="s">
        <v>2427</v>
      </c>
      <c r="P284" s="19" t="s">
        <v>2737</v>
      </c>
      <c r="Q284" s="19" t="s">
        <v>495</v>
      </c>
      <c r="R284" s="19"/>
      <c r="S284" s="19"/>
      <c r="T284" s="159"/>
      <c r="U284" s="160"/>
      <c r="V284" s="19"/>
      <c r="W284" s="161"/>
      <c r="X284" s="19"/>
      <c r="Y284" s="19"/>
      <c r="Z284" s="20"/>
      <c r="AA284" s="202" t="s">
        <v>494</v>
      </c>
      <c r="AB284" s="1058"/>
      <c r="AC284" s="202" t="s">
        <v>2004</v>
      </c>
      <c r="AD284" s="1061"/>
      <c r="AE284" s="202" t="s">
        <v>495</v>
      </c>
      <c r="AF284" s="1155"/>
      <c r="AG284" s="336" t="s">
        <v>140</v>
      </c>
      <c r="AH284" s="337"/>
      <c r="AI284" s="189">
        <v>108</v>
      </c>
      <c r="AJ284" s="190" t="s">
        <v>26</v>
      </c>
      <c r="AK284" s="1046" t="s">
        <v>1536</v>
      </c>
      <c r="AL284" s="1047"/>
      <c r="AM284" s="1048"/>
      <c r="AN284" s="27">
        <f t="shared" si="131"/>
        <v>0</v>
      </c>
      <c r="AO284" s="27">
        <f t="shared" si="132"/>
        <v>0</v>
      </c>
      <c r="AP284" s="191">
        <f t="shared" si="133"/>
        <v>0</v>
      </c>
      <c r="AQ284" s="35">
        <f t="shared" si="134"/>
        <v>0</v>
      </c>
      <c r="AR284" s="43">
        <f t="shared" si="135"/>
        <v>0</v>
      </c>
      <c r="AS284" s="43">
        <f t="shared" si="136"/>
        <v>0</v>
      </c>
      <c r="AT284" s="35">
        <f t="shared" si="137"/>
        <v>0</v>
      </c>
      <c r="AU284" s="43">
        <f t="shared" si="138"/>
        <v>0</v>
      </c>
      <c r="AV284" s="262"/>
      <c r="AW284" s="263"/>
      <c r="AX284" s="263"/>
      <c r="AY284" s="263"/>
      <c r="AZ284" s="175" t="s">
        <v>661</v>
      </c>
      <c r="BA284" s="194" t="s">
        <v>29</v>
      </c>
      <c r="BB284" s="466"/>
      <c r="BC284" s="466"/>
      <c r="BD284" s="255" t="str">
        <f t="shared" si="155"/>
        <v>▼選択</v>
      </c>
      <c r="BE284" s="229" t="s">
        <v>33</v>
      </c>
      <c r="BF284" s="230" t="s">
        <v>16</v>
      </c>
      <c r="BG284" s="229" t="s">
        <v>31</v>
      </c>
      <c r="BH284" s="177" t="s">
        <v>6</v>
      </c>
      <c r="BI284" s="177" t="s">
        <v>7</v>
      </c>
      <c r="BJ284" s="229" t="s">
        <v>32</v>
      </c>
      <c r="BK284" s="229"/>
      <c r="BL284" s="198" t="s">
        <v>33</v>
      </c>
      <c r="BM284" s="1033"/>
      <c r="BN284" s="195"/>
      <c r="BO284" s="195"/>
      <c r="BP284" s="195"/>
      <c r="BQ284" s="195"/>
      <c r="BR284" s="195"/>
      <c r="BS284" s="195"/>
      <c r="BT284" s="195"/>
      <c r="BU284" s="195"/>
      <c r="BV284" s="182"/>
      <c r="BW284" s="182"/>
      <c r="BX284" s="438"/>
      <c r="BY284" s="75"/>
      <c r="BZ284" s="195"/>
      <c r="CA284" s="199"/>
      <c r="CB284" s="200"/>
      <c r="CC284" s="55" t="s">
        <v>2427</v>
      </c>
      <c r="CD284" s="201" t="s">
        <v>1537</v>
      </c>
    </row>
    <row r="285" spans="1:82" ht="42.75">
      <c r="A285" s="3" t="str">
        <f t="shared" si="140"/>
        <v/>
      </c>
      <c r="B285" s="5" t="s">
        <v>3029</v>
      </c>
      <c r="C285" s="3" t="str">
        <f t="shared" si="144"/>
        <v>Ⅲ.個人情報保護 (7)　個人情報保護に係る態勢整備・業務運営</v>
      </c>
      <c r="D285" s="3" t="str">
        <f t="shared" si="145"/>
        <v>⑯個人情報保護に係る態勢の整備</v>
      </c>
      <c r="E285" s="3" t="str">
        <f t="shared" si="148"/>
        <v>応用 108</v>
      </c>
      <c r="F285" s="3" t="str">
        <f t="shared" si="149"/>
        <v>108 
108-1</v>
      </c>
      <c r="G285" s="11" t="str">
        <f t="shared" si="150"/>
        <v xml:space="preserve">
＿ IPS
＿＿ </v>
      </c>
      <c r="H285" s="21" t="str">
        <f t="shared" si="146"/>
        <v>2023: 0
2024: ▼選択</v>
      </c>
      <c r="I285" s="21" t="str">
        <f t="shared" si="142"/>
        <v xml:space="preserve">2023: 0
2024: </v>
      </c>
      <c r="J285" s="21" t="str">
        <f t="shared" si="147"/>
        <v xml:space="preserve">2023: 0
2024: </v>
      </c>
      <c r="K285" s="21" t="str">
        <f t="shared" si="151"/>
        <v>▼選択</v>
      </c>
      <c r="L285" s="21" t="str">
        <f t="shared" si="152"/>
        <v>IPSを導入していることは、「○○資料」P○を確認</v>
      </c>
      <c r="M285" s="464" t="str">
        <f t="shared" si="153"/>
        <v xml:space="preserve">
</v>
      </c>
      <c r="N285" s="3"/>
      <c r="O285" s="19" t="s">
        <v>2428</v>
      </c>
      <c r="P285" s="19" t="s">
        <v>2737</v>
      </c>
      <c r="Q285" s="19" t="s">
        <v>495</v>
      </c>
      <c r="R285" s="19"/>
      <c r="S285" s="19"/>
      <c r="T285" s="159"/>
      <c r="U285" s="160"/>
      <c r="V285" s="19"/>
      <c r="W285" s="161"/>
      <c r="X285" s="19"/>
      <c r="Y285" s="19"/>
      <c r="Z285" s="20"/>
      <c r="AA285" s="202" t="s">
        <v>494</v>
      </c>
      <c r="AB285" s="1058"/>
      <c r="AC285" s="202" t="s">
        <v>2004</v>
      </c>
      <c r="AD285" s="1061"/>
      <c r="AE285" s="202" t="s">
        <v>495</v>
      </c>
      <c r="AF285" s="1155"/>
      <c r="AG285" s="336" t="s">
        <v>140</v>
      </c>
      <c r="AH285" s="337"/>
      <c r="AI285" s="204">
        <v>108</v>
      </c>
      <c r="AJ285" s="323" t="s">
        <v>2675</v>
      </c>
      <c r="AK285" s="212"/>
      <c r="AL285" s="1044" t="s">
        <v>546</v>
      </c>
      <c r="AM285" s="1045"/>
      <c r="AN285" s="27">
        <f t="shared" si="131"/>
        <v>0</v>
      </c>
      <c r="AO285" s="27">
        <f t="shared" si="132"/>
        <v>0</v>
      </c>
      <c r="AP285" s="191">
        <f t="shared" si="133"/>
        <v>0</v>
      </c>
      <c r="AQ285" s="35">
        <f t="shared" si="134"/>
        <v>0</v>
      </c>
      <c r="AR285" s="43">
        <f t="shared" si="135"/>
        <v>0</v>
      </c>
      <c r="AS285" s="43">
        <f t="shared" si="136"/>
        <v>0</v>
      </c>
      <c r="AT285" s="35">
        <f t="shared" si="137"/>
        <v>0</v>
      </c>
      <c r="AU285" s="43">
        <f t="shared" si="138"/>
        <v>0</v>
      </c>
      <c r="AV285" s="246" t="s">
        <v>33</v>
      </c>
      <c r="AW285" s="247" t="s">
        <v>41</v>
      </c>
      <c r="AX285" s="247" t="s">
        <v>42</v>
      </c>
      <c r="AY285" s="247"/>
      <c r="AZ285" s="433" t="s">
        <v>33</v>
      </c>
      <c r="BA285" s="227" t="s">
        <v>547</v>
      </c>
      <c r="BB285" s="467"/>
      <c r="BC285" s="468"/>
      <c r="BD285" s="182"/>
      <c r="BE285" s="229" t="str">
        <f>IF(AND(AL285=AV285,AV285="○",AZ285="1.はい"),"○","▼選択")</f>
        <v>▼選択</v>
      </c>
      <c r="BF285" s="230" t="s">
        <v>16</v>
      </c>
      <c r="BG285" s="229" t="s">
        <v>31</v>
      </c>
      <c r="BH285" s="177" t="s">
        <v>6</v>
      </c>
      <c r="BI285" s="177" t="s">
        <v>7</v>
      </c>
      <c r="BJ285" s="229" t="s">
        <v>32</v>
      </c>
      <c r="BK285" s="229"/>
      <c r="BL285" s="181" t="s">
        <v>33</v>
      </c>
      <c r="BM285" s="1032" t="s">
        <v>3385</v>
      </c>
      <c r="BN285" s="172"/>
      <c r="BO285" s="172"/>
      <c r="BP285" s="172"/>
      <c r="BQ285" s="172"/>
      <c r="BR285" s="172"/>
      <c r="BS285" s="172"/>
      <c r="BT285" s="172"/>
      <c r="BU285" s="172"/>
      <c r="BV285" s="182"/>
      <c r="BW285" s="182"/>
      <c r="BX285" s="438"/>
      <c r="BY285" s="75"/>
      <c r="BZ285" s="309" t="s">
        <v>548</v>
      </c>
      <c r="CA285" s="218" t="s">
        <v>1538</v>
      </c>
      <c r="CB285" s="219" t="s">
        <v>1539</v>
      </c>
      <c r="CC285" s="55" t="s">
        <v>2428</v>
      </c>
      <c r="CD285" s="201" t="s">
        <v>1540</v>
      </c>
    </row>
    <row r="286" spans="1:82" ht="42.75">
      <c r="A286" s="3" t="str">
        <f t="shared" si="140"/>
        <v/>
      </c>
      <c r="B286" s="5" t="s">
        <v>3030</v>
      </c>
      <c r="C286" s="3" t="str">
        <f t="shared" si="144"/>
        <v>Ⅲ.個人情報保護 (7)　個人情報保護に係る態勢整備・業務運営</v>
      </c>
      <c r="D286" s="3" t="str">
        <f t="shared" si="145"/>
        <v>⑯個人情報保護に係る態勢の整備</v>
      </c>
      <c r="E286" s="3" t="str">
        <f t="shared" si="148"/>
        <v>応用 108</v>
      </c>
      <c r="F286" s="3" t="str">
        <f t="shared" si="149"/>
        <v>108 
108-2</v>
      </c>
      <c r="G286" s="11" t="str">
        <f t="shared" si="150"/>
        <v xml:space="preserve">
＿ IDS
＿＿ </v>
      </c>
      <c r="H286" s="21" t="str">
        <f t="shared" si="146"/>
        <v>2023: 0
2024: ▼選択</v>
      </c>
      <c r="I286" s="21" t="str">
        <f t="shared" si="142"/>
        <v xml:space="preserve">2023: 0
2024: </v>
      </c>
      <c r="J286" s="21" t="str">
        <f t="shared" si="147"/>
        <v xml:space="preserve">2023: 0
2024: </v>
      </c>
      <c r="K286" s="21" t="str">
        <f t="shared" si="151"/>
        <v>▼選択</v>
      </c>
      <c r="L286" s="21" t="str">
        <f t="shared" si="152"/>
        <v>IDSを導入していることは、「○○資料」P○を確認</v>
      </c>
      <c r="M286" s="464" t="str">
        <f t="shared" si="153"/>
        <v xml:space="preserve">
</v>
      </c>
      <c r="N286" s="3"/>
      <c r="O286" s="19" t="s">
        <v>2429</v>
      </c>
      <c r="P286" s="19" t="s">
        <v>2737</v>
      </c>
      <c r="Q286" s="19" t="s">
        <v>495</v>
      </c>
      <c r="R286" s="19"/>
      <c r="S286" s="19"/>
      <c r="T286" s="159"/>
      <c r="U286" s="160"/>
      <c r="V286" s="19"/>
      <c r="W286" s="161"/>
      <c r="X286" s="19"/>
      <c r="Y286" s="19"/>
      <c r="Z286" s="20"/>
      <c r="AA286" s="202" t="s">
        <v>494</v>
      </c>
      <c r="AB286" s="1058"/>
      <c r="AC286" s="202" t="s">
        <v>2004</v>
      </c>
      <c r="AD286" s="1061"/>
      <c r="AE286" s="202" t="s">
        <v>495</v>
      </c>
      <c r="AF286" s="1155"/>
      <c r="AG286" s="336" t="s">
        <v>140</v>
      </c>
      <c r="AH286" s="337"/>
      <c r="AI286" s="204">
        <v>108</v>
      </c>
      <c r="AJ286" s="323" t="s">
        <v>2676</v>
      </c>
      <c r="AK286" s="212"/>
      <c r="AL286" s="1044" t="s">
        <v>549</v>
      </c>
      <c r="AM286" s="1045"/>
      <c r="AN286" s="27">
        <f t="shared" si="131"/>
        <v>0</v>
      </c>
      <c r="AO286" s="27">
        <f t="shared" si="132"/>
        <v>0</v>
      </c>
      <c r="AP286" s="191">
        <f t="shared" si="133"/>
        <v>0</v>
      </c>
      <c r="AQ286" s="35">
        <f t="shared" si="134"/>
        <v>0</v>
      </c>
      <c r="AR286" s="43">
        <f t="shared" si="135"/>
        <v>0</v>
      </c>
      <c r="AS286" s="43">
        <f t="shared" si="136"/>
        <v>0</v>
      </c>
      <c r="AT286" s="35">
        <f t="shared" si="137"/>
        <v>0</v>
      </c>
      <c r="AU286" s="43">
        <f t="shared" si="138"/>
        <v>0</v>
      </c>
      <c r="AV286" s="246" t="s">
        <v>33</v>
      </c>
      <c r="AW286" s="247" t="s">
        <v>41</v>
      </c>
      <c r="AX286" s="247" t="s">
        <v>42</v>
      </c>
      <c r="AY286" s="247"/>
      <c r="AZ286" s="433" t="s">
        <v>33</v>
      </c>
      <c r="BA286" s="227" t="s">
        <v>547</v>
      </c>
      <c r="BB286" s="467"/>
      <c r="BC286" s="468"/>
      <c r="BD286" s="182"/>
      <c r="BE286" s="229" t="str">
        <f>IF(AND(AL286=AV286,AV286="○",AZ286="1.はい"),"○","▼選択")</f>
        <v>▼選択</v>
      </c>
      <c r="BF286" s="230" t="s">
        <v>16</v>
      </c>
      <c r="BG286" s="229" t="s">
        <v>31</v>
      </c>
      <c r="BH286" s="177" t="s">
        <v>6</v>
      </c>
      <c r="BI286" s="177" t="s">
        <v>7</v>
      </c>
      <c r="BJ286" s="229" t="s">
        <v>32</v>
      </c>
      <c r="BK286" s="229"/>
      <c r="BL286" s="181" t="s">
        <v>33</v>
      </c>
      <c r="BM286" s="1032" t="s">
        <v>3386</v>
      </c>
      <c r="BN286" s="172"/>
      <c r="BO286" s="172"/>
      <c r="BP286" s="172"/>
      <c r="BQ286" s="172"/>
      <c r="BR286" s="172"/>
      <c r="BS286" s="172"/>
      <c r="BT286" s="172"/>
      <c r="BU286" s="172"/>
      <c r="BV286" s="182"/>
      <c r="BW286" s="182"/>
      <c r="BX286" s="438"/>
      <c r="BY286" s="75"/>
      <c r="BZ286" s="309" t="s">
        <v>550</v>
      </c>
      <c r="CA286" s="218" t="s">
        <v>1538</v>
      </c>
      <c r="CB286" s="219" t="s">
        <v>1541</v>
      </c>
      <c r="CC286" s="55" t="s">
        <v>2429</v>
      </c>
      <c r="CD286" s="201" t="s">
        <v>1542</v>
      </c>
    </row>
    <row r="287" spans="1:82" ht="42.75">
      <c r="A287" s="3" t="str">
        <f t="shared" si="140"/>
        <v/>
      </c>
      <c r="B287" s="5" t="s">
        <v>3031</v>
      </c>
      <c r="C287" s="3" t="str">
        <f t="shared" si="144"/>
        <v>Ⅲ.個人情報保護 (7)　個人情報保護に係る態勢整備・業務運営</v>
      </c>
      <c r="D287" s="3" t="str">
        <f t="shared" si="145"/>
        <v>⑯個人情報保護に係る態勢の整備</v>
      </c>
      <c r="E287" s="3" t="str">
        <f t="shared" si="148"/>
        <v>応用 108</v>
      </c>
      <c r="F287" s="3" t="str">
        <f t="shared" si="149"/>
        <v>108 
108-3</v>
      </c>
      <c r="G287" s="11" t="str">
        <f t="shared" si="150"/>
        <v xml:space="preserve">
＿ WAF
＿＿ </v>
      </c>
      <c r="H287" s="21" t="str">
        <f t="shared" si="146"/>
        <v>2023: 0
2024: ▼選択</v>
      </c>
      <c r="I287" s="21" t="str">
        <f t="shared" si="142"/>
        <v xml:space="preserve">2023: 0
2024: </v>
      </c>
      <c r="J287" s="21" t="str">
        <f t="shared" si="147"/>
        <v xml:space="preserve">2023: 0
2024: </v>
      </c>
      <c r="K287" s="21" t="str">
        <f t="shared" si="151"/>
        <v>▼選択</v>
      </c>
      <c r="L287" s="21" t="str">
        <f t="shared" si="152"/>
        <v>WAFを導入していることは、「○○資料」P○を確認</v>
      </c>
      <c r="M287" s="464" t="str">
        <f t="shared" si="153"/>
        <v xml:space="preserve">
</v>
      </c>
      <c r="N287" s="3"/>
      <c r="O287" s="19" t="s">
        <v>2430</v>
      </c>
      <c r="P287" s="19" t="s">
        <v>2737</v>
      </c>
      <c r="Q287" s="19" t="s">
        <v>495</v>
      </c>
      <c r="R287" s="19"/>
      <c r="S287" s="19"/>
      <c r="T287" s="159"/>
      <c r="U287" s="160"/>
      <c r="V287" s="19"/>
      <c r="W287" s="161"/>
      <c r="X287" s="19"/>
      <c r="Y287" s="19"/>
      <c r="Z287" s="20"/>
      <c r="AA287" s="202" t="s">
        <v>494</v>
      </c>
      <c r="AB287" s="1058"/>
      <c r="AC287" s="202" t="s">
        <v>2004</v>
      </c>
      <c r="AD287" s="1061"/>
      <c r="AE287" s="202" t="s">
        <v>495</v>
      </c>
      <c r="AF287" s="1155"/>
      <c r="AG287" s="336" t="s">
        <v>140</v>
      </c>
      <c r="AH287" s="337"/>
      <c r="AI287" s="204">
        <v>108</v>
      </c>
      <c r="AJ287" s="323" t="s">
        <v>3478</v>
      </c>
      <c r="AK287" s="212"/>
      <c r="AL287" s="1092" t="s">
        <v>551</v>
      </c>
      <c r="AM287" s="1093"/>
      <c r="AN287" s="27">
        <f t="shared" si="131"/>
        <v>0</v>
      </c>
      <c r="AO287" s="27">
        <f t="shared" si="132"/>
        <v>0</v>
      </c>
      <c r="AP287" s="191">
        <f t="shared" si="133"/>
        <v>0</v>
      </c>
      <c r="AQ287" s="35">
        <f t="shared" si="134"/>
        <v>0</v>
      </c>
      <c r="AR287" s="43">
        <f t="shared" si="135"/>
        <v>0</v>
      </c>
      <c r="AS287" s="43">
        <f t="shared" si="136"/>
        <v>0</v>
      </c>
      <c r="AT287" s="35">
        <f t="shared" si="137"/>
        <v>0</v>
      </c>
      <c r="AU287" s="43">
        <f t="shared" si="138"/>
        <v>0</v>
      </c>
      <c r="AV287" s="246" t="s">
        <v>33</v>
      </c>
      <c r="AW287" s="247" t="s">
        <v>41</v>
      </c>
      <c r="AX287" s="247" t="s">
        <v>42</v>
      </c>
      <c r="AY287" s="247"/>
      <c r="AZ287" s="433" t="s">
        <v>33</v>
      </c>
      <c r="BA287" s="227" t="s">
        <v>547</v>
      </c>
      <c r="BB287" s="467"/>
      <c r="BC287" s="468"/>
      <c r="BD287" s="182"/>
      <c r="BE287" s="229" t="str">
        <f>IF(AND(AL287=AV287,AV287="○",AZ287="1.はい"),"○","▼選択")</f>
        <v>▼選択</v>
      </c>
      <c r="BF287" s="230" t="s">
        <v>16</v>
      </c>
      <c r="BG287" s="229" t="s">
        <v>31</v>
      </c>
      <c r="BH287" s="177" t="s">
        <v>6</v>
      </c>
      <c r="BI287" s="177" t="s">
        <v>7</v>
      </c>
      <c r="BJ287" s="229" t="s">
        <v>32</v>
      </c>
      <c r="BK287" s="229"/>
      <c r="BL287" s="181" t="s">
        <v>33</v>
      </c>
      <c r="BM287" s="1032" t="s">
        <v>3387</v>
      </c>
      <c r="BN287" s="172"/>
      <c r="BO287" s="172"/>
      <c r="BP287" s="172"/>
      <c r="BQ287" s="172"/>
      <c r="BR287" s="172"/>
      <c r="BS287" s="172"/>
      <c r="BT287" s="172"/>
      <c r="BU287" s="172"/>
      <c r="BV287" s="182"/>
      <c r="BW287" s="182"/>
      <c r="BX287" s="438"/>
      <c r="BY287" s="75"/>
      <c r="BZ287" s="309" t="s">
        <v>552</v>
      </c>
      <c r="CA287" s="218" t="s">
        <v>1538</v>
      </c>
      <c r="CB287" s="219" t="s">
        <v>1543</v>
      </c>
      <c r="CC287" s="55" t="s">
        <v>2430</v>
      </c>
      <c r="CD287" s="201" t="s">
        <v>1544</v>
      </c>
    </row>
    <row r="288" spans="1:82" ht="42.75">
      <c r="A288" s="3" t="str">
        <f t="shared" si="140"/>
        <v/>
      </c>
      <c r="B288" s="5" t="s">
        <v>3032</v>
      </c>
      <c r="C288" s="3" t="str">
        <f t="shared" si="144"/>
        <v>Ⅲ.個人情報保護 (7)　個人情報保護に係る態勢整備・業務運営</v>
      </c>
      <c r="D288" s="3" t="str">
        <f t="shared" si="145"/>
        <v>⑯個人情報保護に係る態勢の整備</v>
      </c>
      <c r="E288" s="3" t="str">
        <f t="shared" si="148"/>
        <v>応用 108</v>
      </c>
      <c r="F288" s="3" t="str">
        <f t="shared" si="149"/>
        <v>108 
108-4</v>
      </c>
      <c r="G288" s="11" t="str">
        <f t="shared" si="150"/>
        <v xml:space="preserve">
＿ その他
＿＿ </v>
      </c>
      <c r="H288" s="21" t="str">
        <f t="shared" si="146"/>
        <v>2023: 0
2024: ▼選択</v>
      </c>
      <c r="I288" s="21" t="str">
        <f t="shared" si="142"/>
        <v xml:space="preserve">2023: 0
2024: </v>
      </c>
      <c r="J288" s="21" t="str">
        <f t="shared" si="147"/>
        <v xml:space="preserve">2023: 0
2024: </v>
      </c>
      <c r="K288" s="21" t="str">
        <f t="shared" si="151"/>
        <v>▼選択</v>
      </c>
      <c r="L288" s="21" t="str">
        <f t="shared" si="152"/>
        <v>□□□は、「○○資料」P○を確認</v>
      </c>
      <c r="M288" s="464" t="str">
        <f t="shared" si="153"/>
        <v xml:space="preserve">
</v>
      </c>
      <c r="N288" s="3"/>
      <c r="O288" s="19" t="s">
        <v>2431</v>
      </c>
      <c r="P288" s="19" t="s">
        <v>2737</v>
      </c>
      <c r="Q288" s="19" t="s">
        <v>495</v>
      </c>
      <c r="R288" s="19"/>
      <c r="S288" s="19"/>
      <c r="T288" s="159"/>
      <c r="U288" s="160"/>
      <c r="V288" s="19"/>
      <c r="W288" s="161"/>
      <c r="X288" s="19"/>
      <c r="Y288" s="19"/>
      <c r="Z288" s="20"/>
      <c r="AA288" s="202" t="s">
        <v>494</v>
      </c>
      <c r="AB288" s="1058"/>
      <c r="AC288" s="202" t="s">
        <v>2004</v>
      </c>
      <c r="AD288" s="1061"/>
      <c r="AE288" s="202" t="s">
        <v>495</v>
      </c>
      <c r="AF288" s="1155"/>
      <c r="AG288" s="336" t="s">
        <v>140</v>
      </c>
      <c r="AH288" s="337"/>
      <c r="AI288" s="244">
        <v>108</v>
      </c>
      <c r="AJ288" s="323" t="s">
        <v>2677</v>
      </c>
      <c r="AK288" s="321"/>
      <c r="AL288" s="1098" t="s">
        <v>553</v>
      </c>
      <c r="AM288" s="1099"/>
      <c r="AN288" s="27">
        <f t="shared" si="131"/>
        <v>0</v>
      </c>
      <c r="AO288" s="27">
        <f t="shared" si="132"/>
        <v>0</v>
      </c>
      <c r="AP288" s="191">
        <f t="shared" si="133"/>
        <v>0</v>
      </c>
      <c r="AQ288" s="35">
        <f t="shared" si="134"/>
        <v>0</v>
      </c>
      <c r="AR288" s="43">
        <f t="shared" si="135"/>
        <v>0</v>
      </c>
      <c r="AS288" s="43">
        <f t="shared" si="136"/>
        <v>0</v>
      </c>
      <c r="AT288" s="35">
        <f t="shared" si="137"/>
        <v>0</v>
      </c>
      <c r="AU288" s="43">
        <f t="shared" si="138"/>
        <v>0</v>
      </c>
      <c r="AV288" s="246" t="s">
        <v>33</v>
      </c>
      <c r="AW288" s="247" t="s">
        <v>41</v>
      </c>
      <c r="AX288" s="247" t="s">
        <v>42</v>
      </c>
      <c r="AY288" s="247"/>
      <c r="AZ288" s="433" t="s">
        <v>33</v>
      </c>
      <c r="BA288" s="227" t="s">
        <v>544</v>
      </c>
      <c r="BB288" s="467"/>
      <c r="BC288" s="468"/>
      <c r="BD288" s="182"/>
      <c r="BE288" s="229" t="str">
        <f>IF(AND(AL288=AV288,AV288="○",AZ288="1.はい"),"○","▼選択")</f>
        <v>▼選択</v>
      </c>
      <c r="BF288" s="230" t="s">
        <v>16</v>
      </c>
      <c r="BG288" s="229" t="s">
        <v>31</v>
      </c>
      <c r="BH288" s="177" t="s">
        <v>6</v>
      </c>
      <c r="BI288" s="177" t="s">
        <v>7</v>
      </c>
      <c r="BJ288" s="229" t="s">
        <v>32</v>
      </c>
      <c r="BK288" s="229"/>
      <c r="BL288" s="181" t="s">
        <v>33</v>
      </c>
      <c r="BM288" s="1032" t="s">
        <v>3388</v>
      </c>
      <c r="BN288" s="172"/>
      <c r="BO288" s="172"/>
      <c r="BP288" s="172"/>
      <c r="BQ288" s="172"/>
      <c r="BR288" s="172"/>
      <c r="BS288" s="172"/>
      <c r="BT288" s="172"/>
      <c r="BU288" s="172"/>
      <c r="BV288" s="182"/>
      <c r="BW288" s="182"/>
      <c r="BX288" s="438"/>
      <c r="BY288" s="75"/>
      <c r="BZ288" s="309" t="s">
        <v>554</v>
      </c>
      <c r="CA288" s="218" t="s">
        <v>1538</v>
      </c>
      <c r="CB288" s="219" t="s">
        <v>1545</v>
      </c>
      <c r="CC288" s="55" t="s">
        <v>2431</v>
      </c>
      <c r="CD288" s="201" t="s">
        <v>1546</v>
      </c>
    </row>
    <row r="289" spans="1:82" ht="71.25">
      <c r="A289" s="3" t="str">
        <f t="shared" si="140"/>
        <v/>
      </c>
      <c r="B289" s="5" t="s">
        <v>3033</v>
      </c>
      <c r="C289" s="3" t="str">
        <f t="shared" si="144"/>
        <v>Ⅲ.個人情報保護 (7)　個人情報保護に係る態勢整備・業務運営</v>
      </c>
      <c r="D289" s="3" t="str">
        <f t="shared" si="145"/>
        <v>⑯個人情報保護に係る態勢の整備</v>
      </c>
      <c r="E289" s="3" t="str">
        <f t="shared" si="148"/>
        <v>応用 109</v>
      </c>
      <c r="F289" s="3" t="str">
        <f t="shared" si="149"/>
        <v xml:space="preserve">109 
</v>
      </c>
      <c r="G289" s="11" t="str">
        <f t="shared" si="150"/>
        <v xml:space="preserve">プライバシーマーク、ISO27001/ISMS認証等の個人情報保護に関する第三者機関による認証制度を取得している（認証番号等、取得の事実が証明できる内容を補足に記載）
＿ 
＿＿ </v>
      </c>
      <c r="H289" s="21" t="str">
        <f t="shared" si="146"/>
        <v>2023: 0
2024: ▼選択</v>
      </c>
      <c r="I289" s="21" t="str">
        <f t="shared" si="142"/>
        <v xml:space="preserve">2023: 0
2024: </v>
      </c>
      <c r="J289" s="21" t="str">
        <f t="shared" si="147"/>
        <v xml:space="preserve">2023: 0
2024: </v>
      </c>
      <c r="K289" s="21" t="str">
        <f t="shared" si="151"/>
        <v>▼選択</v>
      </c>
      <c r="L289" s="21" t="str">
        <f t="shared" si="152"/>
        <v>以下について、詳細説明欄の記載及び証跡資料により確認できた
・個人情報保護に関する第三者機関による認証制度を取得していることは「○○資料」を確認
・有効期限切れとなっていないことは、「○○資料」を確認</v>
      </c>
      <c r="M289" s="464" t="str">
        <f t="shared" si="153"/>
        <v xml:space="preserve">
</v>
      </c>
      <c r="N289" s="3"/>
      <c r="O289" s="19" t="s">
        <v>2432</v>
      </c>
      <c r="P289" s="19" t="s">
        <v>2737</v>
      </c>
      <c r="Q289" s="19" t="s">
        <v>495</v>
      </c>
      <c r="R289" s="19"/>
      <c r="S289" s="19"/>
      <c r="T289" s="159"/>
      <c r="U289" s="160"/>
      <c r="V289" s="19"/>
      <c r="W289" s="161"/>
      <c r="X289" s="19"/>
      <c r="Y289" s="19"/>
      <c r="Z289" s="20"/>
      <c r="AA289" s="202" t="s">
        <v>494</v>
      </c>
      <c r="AB289" s="1058"/>
      <c r="AC289" s="202" t="s">
        <v>2004</v>
      </c>
      <c r="AD289" s="1061"/>
      <c r="AE289" s="202" t="s">
        <v>495</v>
      </c>
      <c r="AF289" s="1155"/>
      <c r="AG289" s="336" t="s">
        <v>140</v>
      </c>
      <c r="AH289" s="337"/>
      <c r="AI289" s="254">
        <v>109</v>
      </c>
      <c r="AJ289" s="190" t="s">
        <v>26</v>
      </c>
      <c r="AK289" s="1089" t="s">
        <v>555</v>
      </c>
      <c r="AL289" s="1094"/>
      <c r="AM289" s="1095"/>
      <c r="AN289" s="27">
        <f t="shared" si="131"/>
        <v>0</v>
      </c>
      <c r="AO289" s="27">
        <f t="shared" si="132"/>
        <v>0</v>
      </c>
      <c r="AP289" s="191">
        <f t="shared" si="133"/>
        <v>0</v>
      </c>
      <c r="AQ289" s="35">
        <f t="shared" si="134"/>
        <v>0</v>
      </c>
      <c r="AR289" s="43">
        <f t="shared" si="135"/>
        <v>0</v>
      </c>
      <c r="AS289" s="43">
        <f t="shared" si="136"/>
        <v>0</v>
      </c>
      <c r="AT289" s="35">
        <f t="shared" si="137"/>
        <v>0</v>
      </c>
      <c r="AU289" s="43">
        <f t="shared" si="138"/>
        <v>0</v>
      </c>
      <c r="AV289" s="246" t="s">
        <v>33</v>
      </c>
      <c r="AW289" s="247" t="s">
        <v>41</v>
      </c>
      <c r="AX289" s="247" t="s">
        <v>42</v>
      </c>
      <c r="AY289" s="247"/>
      <c r="AZ289" s="433" t="s">
        <v>33</v>
      </c>
      <c r="BA289" s="227" t="s">
        <v>556</v>
      </c>
      <c r="BB289" s="467"/>
      <c r="BC289" s="468"/>
      <c r="BD289" s="255" t="str">
        <f>BL289</f>
        <v>▼選択</v>
      </c>
      <c r="BE289" s="229" t="s">
        <v>33</v>
      </c>
      <c r="BF289" s="230" t="s">
        <v>16</v>
      </c>
      <c r="BG289" s="229" t="s">
        <v>31</v>
      </c>
      <c r="BH289" s="177" t="s">
        <v>6</v>
      </c>
      <c r="BI289" s="177" t="s">
        <v>7</v>
      </c>
      <c r="BJ289" s="229" t="s">
        <v>32</v>
      </c>
      <c r="BK289" s="229"/>
      <c r="BL289" s="181" t="s">
        <v>33</v>
      </c>
      <c r="BM289" s="1032" t="s">
        <v>3389</v>
      </c>
      <c r="BN289" s="172"/>
      <c r="BO289" s="172"/>
      <c r="BP289" s="172"/>
      <c r="BQ289" s="172"/>
      <c r="BR289" s="172"/>
      <c r="BS289" s="172"/>
      <c r="BT289" s="172"/>
      <c r="BU289" s="172"/>
      <c r="BV289" s="182"/>
      <c r="BW289" s="182"/>
      <c r="BX289" s="438"/>
      <c r="BY289" s="75"/>
      <c r="BZ289" s="309" t="s">
        <v>1550</v>
      </c>
      <c r="CA289" s="218" t="s">
        <v>1547</v>
      </c>
      <c r="CB289" s="219" t="s">
        <v>1548</v>
      </c>
      <c r="CC289" s="55" t="s">
        <v>2432</v>
      </c>
      <c r="CD289" s="201" t="s">
        <v>1549</v>
      </c>
    </row>
    <row r="290" spans="1:82" ht="85.5">
      <c r="A290" s="3" t="str">
        <f t="shared" si="140"/>
        <v/>
      </c>
      <c r="B290" s="5" t="s">
        <v>3034</v>
      </c>
      <c r="C290" s="3" t="str">
        <f t="shared" si="144"/>
        <v>Ⅲ.個人情報保護 (7)　個人情報保護に係る態勢整備・業務運営</v>
      </c>
      <c r="D290" s="3" t="str">
        <f t="shared" si="145"/>
        <v>⑯個人情報保護に係る態勢の整備</v>
      </c>
      <c r="E290" s="3" t="str">
        <f t="shared" si="148"/>
        <v>応用 ⑯EX</v>
      </c>
      <c r="F290" s="3" t="str">
        <f t="shared" si="149"/>
        <v xml:space="preserve">⑯EX 
</v>
      </c>
      <c r="G290" s="11" t="str">
        <f t="shared" si="15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90" s="21" t="str">
        <f t="shared" si="146"/>
        <v>2023: 0
2024: ▼選択</v>
      </c>
      <c r="I290" s="21" t="str">
        <f t="shared" si="142"/>
        <v xml:space="preserve">2023: 0
2024: </v>
      </c>
      <c r="J290" s="21" t="str">
        <f t="shared" si="147"/>
        <v xml:space="preserve">2023: 0
2024: </v>
      </c>
      <c r="K290" s="21" t="str">
        <f t="shared" si="151"/>
        <v>▼選択</v>
      </c>
      <c r="L290" s="21" t="str">
        <f t="shared" si="152"/>
        <v>⑯個人情報保護に係る態勢の整備 に関する貴社取組み［お客さまへアピールしたい取組み／募集人等従業者に好評な取組み］として認識しました。（［ ］内は判定時に不要文言を削除する）</v>
      </c>
      <c r="M290" s="464" t="str">
        <f t="shared" si="153"/>
        <v xml:space="preserve">
</v>
      </c>
      <c r="N290" s="3"/>
      <c r="O290" s="19" t="s">
        <v>2433</v>
      </c>
      <c r="P290" s="19" t="s">
        <v>2737</v>
      </c>
      <c r="Q290" s="19" t="s">
        <v>495</v>
      </c>
      <c r="R290" s="19"/>
      <c r="S290" s="19"/>
      <c r="T290" s="159"/>
      <c r="U290" s="160"/>
      <c r="V290" s="19"/>
      <c r="W290" s="161"/>
      <c r="X290" s="19"/>
      <c r="Y290" s="19"/>
      <c r="Z290" s="20"/>
      <c r="AA290" s="250" t="s">
        <v>494</v>
      </c>
      <c r="AB290" s="1059"/>
      <c r="AC290" s="250" t="s">
        <v>2004</v>
      </c>
      <c r="AD290" s="1062"/>
      <c r="AE290" s="250" t="s">
        <v>495</v>
      </c>
      <c r="AF290" s="1156"/>
      <c r="AG290" s="343" t="s">
        <v>140</v>
      </c>
      <c r="AH290" s="344"/>
      <c r="AI290" s="258" t="s">
        <v>557</v>
      </c>
      <c r="AJ290" s="252"/>
      <c r="AK290" s="1069" t="s">
        <v>2017</v>
      </c>
      <c r="AL290" s="1042"/>
      <c r="AM290" s="1070"/>
      <c r="AN290" s="30">
        <f t="shared" si="131"/>
        <v>0</v>
      </c>
      <c r="AO290" s="30">
        <f t="shared" si="132"/>
        <v>0</v>
      </c>
      <c r="AP290" s="259">
        <f t="shared" si="133"/>
        <v>0</v>
      </c>
      <c r="AQ290" s="35">
        <f t="shared" si="134"/>
        <v>0</v>
      </c>
      <c r="AR290" s="43">
        <f t="shared" si="135"/>
        <v>0</v>
      </c>
      <c r="AS290" s="43">
        <f t="shared" si="136"/>
        <v>0</v>
      </c>
      <c r="AT290" s="35">
        <f t="shared" si="137"/>
        <v>0</v>
      </c>
      <c r="AU290" s="43">
        <f t="shared" si="138"/>
        <v>0</v>
      </c>
      <c r="AV290" s="246" t="s">
        <v>33</v>
      </c>
      <c r="AW290" s="247" t="s">
        <v>41</v>
      </c>
      <c r="AX290" s="452" t="s">
        <v>877</v>
      </c>
      <c r="AY290" s="247"/>
      <c r="AZ290" s="433" t="s">
        <v>33</v>
      </c>
      <c r="BA290" s="260" t="s">
        <v>147</v>
      </c>
      <c r="BB290" s="467"/>
      <c r="BC290" s="468"/>
      <c r="BD290" s="182"/>
      <c r="BE290" s="182" t="str">
        <f>IF(AND(AL290=AV290,AV290="○",AZ290="1.はい"),"○","▼選択")</f>
        <v>▼選択</v>
      </c>
      <c r="BF290" s="234" t="s">
        <v>16</v>
      </c>
      <c r="BG290" s="182" t="s">
        <v>31</v>
      </c>
      <c r="BH290" s="177" t="s">
        <v>6</v>
      </c>
      <c r="BI290" s="177" t="s">
        <v>7</v>
      </c>
      <c r="BJ290" s="182" t="s">
        <v>32</v>
      </c>
      <c r="BK290" s="182"/>
      <c r="BL290" s="181" t="s">
        <v>33</v>
      </c>
      <c r="BM290" s="1032" t="s">
        <v>3390</v>
      </c>
      <c r="BN290" s="172"/>
      <c r="BO290" s="172"/>
      <c r="BP290" s="172"/>
      <c r="BQ290" s="172"/>
      <c r="BR290" s="172"/>
      <c r="BS290" s="172"/>
      <c r="BT290" s="172"/>
      <c r="BU290" s="172"/>
      <c r="BV290" s="182"/>
      <c r="BW290" s="182"/>
      <c r="BX290" s="438"/>
      <c r="BY290" s="75"/>
      <c r="BZ290" s="309" t="s">
        <v>2074</v>
      </c>
      <c r="CA290" s="183" t="s">
        <v>1551</v>
      </c>
      <c r="CB290" s="219" t="s">
        <v>1552</v>
      </c>
      <c r="CC290" s="55" t="s">
        <v>2433</v>
      </c>
      <c r="CD290" s="201" t="s">
        <v>1553</v>
      </c>
    </row>
    <row r="291" spans="1:82" ht="99.75">
      <c r="A291" s="3" t="str">
        <f t="shared" si="140"/>
        <v/>
      </c>
      <c r="B291" s="5" t="s">
        <v>3035</v>
      </c>
      <c r="C291" s="3" t="str">
        <f t="shared" si="144"/>
        <v>Ⅲ.個人情報保護 (7)　個人情報保護に係る態勢整備・業務運営</v>
      </c>
      <c r="D291" s="3" t="str">
        <f t="shared" si="145"/>
        <v>⑰個人情報保護に係るシステム面の整備</v>
      </c>
      <c r="E291" s="3" t="str">
        <f t="shared" si="148"/>
        <v>基本 110</v>
      </c>
      <c r="F291" s="3" t="str">
        <f t="shared" si="149"/>
        <v xml:space="preserve">110 
</v>
      </c>
      <c r="G291" s="11" t="str">
        <f t="shared" si="150"/>
        <v xml:space="preserve">個人情報を管理するシステムへのアクセスについて、以下の対応を行っている（該当するもの全てに「1.はい」で回答）
※本設問の達成・未達成は以下全ての回答内容から判断（全てに「1.はい」を求めるものではない）、①②は両方達成且つ③④⑤⑥はいずれか１つ達成で可
＿ 
＿＿ </v>
      </c>
      <c r="H291" s="21" t="str">
        <f t="shared" si="146"/>
        <v>2023: 0
2024: －</v>
      </c>
      <c r="I291" s="21" t="str">
        <f t="shared" si="142"/>
        <v xml:space="preserve">2023: 0
2024: </v>
      </c>
      <c r="J291" s="21" t="str">
        <f t="shared" si="147"/>
        <v xml:space="preserve">2023: 0
2024: </v>
      </c>
      <c r="K291" s="21" t="str">
        <f t="shared" si="151"/>
        <v>▼選択</v>
      </c>
      <c r="L291" s="21">
        <f t="shared" si="152"/>
        <v>0</v>
      </c>
      <c r="M291" s="464" t="str">
        <f t="shared" si="153"/>
        <v xml:space="preserve">
</v>
      </c>
      <c r="N291" s="3"/>
      <c r="O291" s="19" t="s">
        <v>2434</v>
      </c>
      <c r="P291" s="19" t="s">
        <v>2737</v>
      </c>
      <c r="Q291" s="19" t="s">
        <v>559</v>
      </c>
      <c r="R291" s="19"/>
      <c r="S291" s="19"/>
      <c r="T291" s="159"/>
      <c r="U291" s="160"/>
      <c r="V291" s="19"/>
      <c r="W291" s="161"/>
      <c r="X291" s="19"/>
      <c r="Y291" s="19"/>
      <c r="Z291" s="20"/>
      <c r="AA291" s="261" t="s">
        <v>490</v>
      </c>
      <c r="AB291" s="1049" t="s">
        <v>491</v>
      </c>
      <c r="AC291" s="275" t="s">
        <v>2004</v>
      </c>
      <c r="AD291" s="1060" t="s">
        <v>492</v>
      </c>
      <c r="AE291" s="261" t="s">
        <v>1985</v>
      </c>
      <c r="AF291" s="1063" t="s">
        <v>558</v>
      </c>
      <c r="AG291" s="188" t="s">
        <v>36</v>
      </c>
      <c r="AH291" s="1078" t="s">
        <v>25</v>
      </c>
      <c r="AI291" s="189">
        <v>110</v>
      </c>
      <c r="AJ291" s="190" t="s">
        <v>26</v>
      </c>
      <c r="AK291" s="1046" t="s">
        <v>1554</v>
      </c>
      <c r="AL291" s="1100"/>
      <c r="AM291" s="1101"/>
      <c r="AN291" s="27">
        <f t="shared" si="131"/>
        <v>0</v>
      </c>
      <c r="AO291" s="27">
        <f t="shared" si="132"/>
        <v>0</v>
      </c>
      <c r="AP291" s="191">
        <f t="shared" si="133"/>
        <v>0</v>
      </c>
      <c r="AQ291" s="35">
        <f t="shared" si="134"/>
        <v>0</v>
      </c>
      <c r="AR291" s="43">
        <f t="shared" si="135"/>
        <v>0</v>
      </c>
      <c r="AS291" s="43">
        <f t="shared" si="136"/>
        <v>0</v>
      </c>
      <c r="AT291" s="35">
        <f t="shared" si="137"/>
        <v>0</v>
      </c>
      <c r="AU291" s="43">
        <f t="shared" si="138"/>
        <v>0</v>
      </c>
      <c r="AV291" s="262"/>
      <c r="AW291" s="263"/>
      <c r="AX291" s="263"/>
      <c r="AY291" s="263"/>
      <c r="AZ291" s="175" t="s">
        <v>661</v>
      </c>
      <c r="BA291" s="194" t="s">
        <v>29</v>
      </c>
      <c r="BB291" s="466"/>
      <c r="BC291" s="466"/>
      <c r="BD291" s="248" t="str">
        <f>BL291</f>
        <v>▼選択</v>
      </c>
      <c r="BE291" s="229" t="s">
        <v>33</v>
      </c>
      <c r="BF291" s="230" t="s">
        <v>16</v>
      </c>
      <c r="BG291" s="229" t="s">
        <v>31</v>
      </c>
      <c r="BH291" s="177" t="s">
        <v>6</v>
      </c>
      <c r="BI291" s="177" t="s">
        <v>7</v>
      </c>
      <c r="BJ291" s="229" t="s">
        <v>32</v>
      </c>
      <c r="BK291" s="229"/>
      <c r="BL291" s="198" t="s">
        <v>33</v>
      </c>
      <c r="BM291" s="1033"/>
      <c r="BN291" s="195"/>
      <c r="BO291" s="195"/>
      <c r="BP291" s="195"/>
      <c r="BQ291" s="195"/>
      <c r="BR291" s="195"/>
      <c r="BS291" s="195"/>
      <c r="BT291" s="195"/>
      <c r="BU291" s="195"/>
      <c r="BV291" s="182"/>
      <c r="BW291" s="182"/>
      <c r="BX291" s="438"/>
      <c r="BY291" s="75"/>
      <c r="BZ291" s="195"/>
      <c r="CA291" s="199"/>
      <c r="CB291" s="200"/>
      <c r="CC291" s="55" t="s">
        <v>2434</v>
      </c>
      <c r="CD291" s="201" t="s">
        <v>1555</v>
      </c>
    </row>
    <row r="292" spans="1:82" ht="63">
      <c r="A292" s="3" t="str">
        <f t="shared" si="140"/>
        <v/>
      </c>
      <c r="B292" s="5" t="s">
        <v>3036</v>
      </c>
      <c r="C292" s="3" t="str">
        <f t="shared" si="144"/>
        <v>Ⅲ.個人情報保護 (7)　個人情報保護に係る態勢整備・業務運営</v>
      </c>
      <c r="D292" s="3" t="str">
        <f t="shared" si="145"/>
        <v>⑰個人情報保護に係るシステム面の整備</v>
      </c>
      <c r="E292" s="3" t="str">
        <f t="shared" si="148"/>
        <v>基本 110</v>
      </c>
      <c r="F292" s="3" t="str">
        <f t="shared" si="149"/>
        <v>110 
110-1</v>
      </c>
      <c r="G292" s="11" t="str">
        <f t="shared" si="150"/>
        <v xml:space="preserve">
＿ ①役職・職務内容に応じたアクセス制限（業務上不要な個人情報へのアクセス禁止）をしている
＿＿ </v>
      </c>
      <c r="H292" s="21" t="str">
        <f t="shared" si="146"/>
        <v>2023: 0
2024: ▼選択</v>
      </c>
      <c r="I292" s="21" t="str">
        <f t="shared" si="142"/>
        <v xml:space="preserve">2023: 0
2024: </v>
      </c>
      <c r="J292" s="21" t="str">
        <f t="shared" si="147"/>
        <v xml:space="preserve">2023: 0
2024: </v>
      </c>
      <c r="K292" s="21" t="str">
        <f t="shared" si="151"/>
        <v>▼選択</v>
      </c>
      <c r="L292" s="21" t="str">
        <f t="shared" si="152"/>
        <v>以下について、詳細説明欄の記載及び証跡資料「○○資料」P○により確認できた
・業務上不要な個人情報へのアクセス禁止をシステム制御により行っていること</v>
      </c>
      <c r="M292" s="464" t="str">
        <f t="shared" si="153"/>
        <v xml:space="preserve">
</v>
      </c>
      <c r="N292" s="3"/>
      <c r="O292" s="19" t="s">
        <v>2435</v>
      </c>
      <c r="P292" s="19" t="s">
        <v>2737</v>
      </c>
      <c r="Q292" s="19" t="s">
        <v>559</v>
      </c>
      <c r="R292" s="19"/>
      <c r="S292" s="19"/>
      <c r="T292" s="159"/>
      <c r="U292" s="160"/>
      <c r="V292" s="19"/>
      <c r="W292" s="161"/>
      <c r="X292" s="19"/>
      <c r="Y292" s="19"/>
      <c r="Z292" s="20"/>
      <c r="AA292" s="202" t="s">
        <v>494</v>
      </c>
      <c r="AB292" s="1058"/>
      <c r="AC292" s="202" t="s">
        <v>2004</v>
      </c>
      <c r="AD292" s="1061"/>
      <c r="AE292" s="264" t="s">
        <v>559</v>
      </c>
      <c r="AF292" s="1061"/>
      <c r="AG292" s="203" t="s">
        <v>36</v>
      </c>
      <c r="AH292" s="1096"/>
      <c r="AI292" s="204">
        <v>110</v>
      </c>
      <c r="AJ292" s="226" t="s">
        <v>2678</v>
      </c>
      <c r="AK292" s="212"/>
      <c r="AL292" s="1092" t="s">
        <v>560</v>
      </c>
      <c r="AM292" s="1093"/>
      <c r="AN292" s="27">
        <f t="shared" si="131"/>
        <v>0</v>
      </c>
      <c r="AO292" s="27">
        <f t="shared" si="132"/>
        <v>0</v>
      </c>
      <c r="AP292" s="191">
        <f t="shared" si="133"/>
        <v>0</v>
      </c>
      <c r="AQ292" s="35">
        <f t="shared" si="134"/>
        <v>0</v>
      </c>
      <c r="AR292" s="43">
        <f t="shared" si="135"/>
        <v>0</v>
      </c>
      <c r="AS292" s="43">
        <f t="shared" si="136"/>
        <v>0</v>
      </c>
      <c r="AT292" s="35">
        <f t="shared" si="137"/>
        <v>0</v>
      </c>
      <c r="AU292" s="43">
        <f t="shared" si="138"/>
        <v>0</v>
      </c>
      <c r="AV292" s="246" t="s">
        <v>33</v>
      </c>
      <c r="AW292" s="247" t="s">
        <v>41</v>
      </c>
      <c r="AX292" s="247" t="s">
        <v>42</v>
      </c>
      <c r="AY292" s="247"/>
      <c r="AZ292" s="433" t="s">
        <v>33</v>
      </c>
      <c r="BA292" s="227" t="s">
        <v>544</v>
      </c>
      <c r="BB292" s="467"/>
      <c r="BC292" s="468"/>
      <c r="BD292" s="182"/>
      <c r="BE292" s="229" t="str">
        <f t="shared" ref="BE292:BE297" si="156">IF(AND(AL292=AV292,AV292="○",AZ292="1.はい"),"○","▼選択")</f>
        <v>▼選択</v>
      </c>
      <c r="BF292" s="230" t="s">
        <v>16</v>
      </c>
      <c r="BG292" s="229" t="s">
        <v>31</v>
      </c>
      <c r="BH292" s="177" t="s">
        <v>6</v>
      </c>
      <c r="BI292" s="177" t="s">
        <v>7</v>
      </c>
      <c r="BJ292" s="229" t="s">
        <v>32</v>
      </c>
      <c r="BK292" s="229"/>
      <c r="BL292" s="181" t="s">
        <v>33</v>
      </c>
      <c r="BM292" s="1032" t="s">
        <v>3391</v>
      </c>
      <c r="BN292" s="172"/>
      <c r="BO292" s="172"/>
      <c r="BP292" s="172"/>
      <c r="BQ292" s="172"/>
      <c r="BR292" s="172"/>
      <c r="BS292" s="172"/>
      <c r="BT292" s="172"/>
      <c r="BU292" s="172"/>
      <c r="BV292" s="182"/>
      <c r="BW292" s="182"/>
      <c r="BX292" s="438"/>
      <c r="BY292" s="75"/>
      <c r="BZ292" s="309" t="s">
        <v>2075</v>
      </c>
      <c r="CA292" s="218" t="s">
        <v>1556</v>
      </c>
      <c r="CB292" s="219" t="s">
        <v>1557</v>
      </c>
      <c r="CC292" s="55" t="s">
        <v>2435</v>
      </c>
      <c r="CD292" s="201" t="s">
        <v>1558</v>
      </c>
    </row>
    <row r="293" spans="1:82" ht="61.15" customHeight="1">
      <c r="A293" s="3" t="str">
        <f t="shared" si="140"/>
        <v/>
      </c>
      <c r="B293" s="5" t="s">
        <v>3037</v>
      </c>
      <c r="C293" s="3" t="str">
        <f t="shared" si="144"/>
        <v>Ⅲ.個人情報保護 (7)　個人情報保護に係る態勢整備・業務運営</v>
      </c>
      <c r="D293" s="3" t="str">
        <f t="shared" si="145"/>
        <v>⑰個人情報保護に係るシステム面の整備</v>
      </c>
      <c r="E293" s="3" t="str">
        <f t="shared" si="148"/>
        <v>基本 110</v>
      </c>
      <c r="F293" s="3" t="str">
        <f t="shared" si="149"/>
        <v>110 
110-2</v>
      </c>
      <c r="G293" s="11" t="str">
        <f t="shared" si="150"/>
        <v xml:space="preserve">
＿ ②個人データ一覧（顧客リスト等）のダウンロード可能な従業員を限定（システム管理者のみ等）している
＿＿ </v>
      </c>
      <c r="H293" s="21" t="str">
        <f t="shared" si="146"/>
        <v>2023: 0
2024: ▼選択</v>
      </c>
      <c r="I293" s="21" t="str">
        <f t="shared" si="142"/>
        <v xml:space="preserve">2023: 0
2024: </v>
      </c>
      <c r="J293" s="21" t="str">
        <f t="shared" si="147"/>
        <v xml:space="preserve">2023: 0
2024: </v>
      </c>
      <c r="K293" s="21" t="str">
        <f t="shared" si="151"/>
        <v>▼選択</v>
      </c>
      <c r="L293" s="21" t="str">
        <f t="shared" si="152"/>
        <v>以下について、詳細説明欄の記載及び証跡資料「○○資料」P○により確認できた
・顧客リストのダウンロードが誰でも可能となっていないこと
・ダウンロード可能な従業員は、拠点長やシステム管理者等の合理的な範囲に限定されていること</v>
      </c>
      <c r="M293" s="464" t="str">
        <f t="shared" si="153"/>
        <v xml:space="preserve">
</v>
      </c>
      <c r="N293" s="3"/>
      <c r="O293" s="19" t="s">
        <v>2436</v>
      </c>
      <c r="P293" s="19" t="s">
        <v>2737</v>
      </c>
      <c r="Q293" s="19" t="s">
        <v>559</v>
      </c>
      <c r="R293" s="19"/>
      <c r="S293" s="19"/>
      <c r="T293" s="159"/>
      <c r="U293" s="160"/>
      <c r="V293" s="19"/>
      <c r="W293" s="161"/>
      <c r="X293" s="19"/>
      <c r="Y293" s="19"/>
      <c r="Z293" s="20"/>
      <c r="AA293" s="202" t="s">
        <v>494</v>
      </c>
      <c r="AB293" s="1058"/>
      <c r="AC293" s="202" t="s">
        <v>2004</v>
      </c>
      <c r="AD293" s="1061"/>
      <c r="AE293" s="264" t="s">
        <v>559</v>
      </c>
      <c r="AF293" s="1061"/>
      <c r="AG293" s="203" t="s">
        <v>36</v>
      </c>
      <c r="AH293" s="1096"/>
      <c r="AI293" s="204">
        <v>110</v>
      </c>
      <c r="AJ293" s="226" t="s">
        <v>2679</v>
      </c>
      <c r="AK293" s="212"/>
      <c r="AL293" s="1092" t="s">
        <v>561</v>
      </c>
      <c r="AM293" s="1093"/>
      <c r="AN293" s="27">
        <f t="shared" si="131"/>
        <v>0</v>
      </c>
      <c r="AO293" s="27">
        <f t="shared" si="132"/>
        <v>0</v>
      </c>
      <c r="AP293" s="191">
        <f t="shared" si="133"/>
        <v>0</v>
      </c>
      <c r="AQ293" s="35">
        <f t="shared" si="134"/>
        <v>0</v>
      </c>
      <c r="AR293" s="43">
        <f t="shared" si="135"/>
        <v>0</v>
      </c>
      <c r="AS293" s="43">
        <f t="shared" si="136"/>
        <v>0</v>
      </c>
      <c r="AT293" s="35">
        <f t="shared" si="137"/>
        <v>0</v>
      </c>
      <c r="AU293" s="43">
        <f t="shared" si="138"/>
        <v>0</v>
      </c>
      <c r="AV293" s="246" t="s">
        <v>33</v>
      </c>
      <c r="AW293" s="247" t="s">
        <v>41</v>
      </c>
      <c r="AX293" s="247" t="s">
        <v>42</v>
      </c>
      <c r="AY293" s="247"/>
      <c r="AZ293" s="433" t="s">
        <v>33</v>
      </c>
      <c r="BA293" s="227" t="s">
        <v>562</v>
      </c>
      <c r="BB293" s="467"/>
      <c r="BC293" s="468"/>
      <c r="BD293" s="182"/>
      <c r="BE293" s="229" t="str">
        <f t="shared" si="156"/>
        <v>▼選択</v>
      </c>
      <c r="BF293" s="230" t="s">
        <v>16</v>
      </c>
      <c r="BG293" s="229" t="s">
        <v>31</v>
      </c>
      <c r="BH293" s="177" t="s">
        <v>6</v>
      </c>
      <c r="BI293" s="177" t="s">
        <v>7</v>
      </c>
      <c r="BJ293" s="229" t="s">
        <v>32</v>
      </c>
      <c r="BK293" s="229"/>
      <c r="BL293" s="181" t="s">
        <v>33</v>
      </c>
      <c r="BM293" s="1032" t="s">
        <v>3392</v>
      </c>
      <c r="BN293" s="172"/>
      <c r="BO293" s="172"/>
      <c r="BP293" s="172"/>
      <c r="BQ293" s="172"/>
      <c r="BR293" s="172"/>
      <c r="BS293" s="172"/>
      <c r="BT293" s="172"/>
      <c r="BU293" s="172"/>
      <c r="BV293" s="182"/>
      <c r="BW293" s="182"/>
      <c r="BX293" s="438"/>
      <c r="BY293" s="75"/>
      <c r="BZ293" s="309" t="s">
        <v>2076</v>
      </c>
      <c r="CA293" s="218" t="s">
        <v>1556</v>
      </c>
      <c r="CB293" s="219" t="s">
        <v>1559</v>
      </c>
      <c r="CC293" s="55" t="s">
        <v>2436</v>
      </c>
      <c r="CD293" s="201" t="s">
        <v>1560</v>
      </c>
    </row>
    <row r="294" spans="1:82" ht="56.45" customHeight="1">
      <c r="A294" s="3" t="str">
        <f t="shared" si="140"/>
        <v/>
      </c>
      <c r="B294" s="5" t="s">
        <v>3038</v>
      </c>
      <c r="C294" s="3" t="str">
        <f t="shared" si="144"/>
        <v>Ⅲ.個人情報保護 (7)　個人情報保護に係る態勢整備・業務運営</v>
      </c>
      <c r="D294" s="3" t="str">
        <f t="shared" si="145"/>
        <v>⑰個人情報保護に係るシステム面の整備</v>
      </c>
      <c r="E294" s="3" t="str">
        <f t="shared" si="148"/>
        <v>基本 110</v>
      </c>
      <c r="F294" s="3" t="str">
        <f t="shared" si="149"/>
        <v>110 
110-3</v>
      </c>
      <c r="G294" s="11" t="str">
        <f t="shared" si="150"/>
        <v xml:space="preserve">
＿ ③パスワードを定期的に変更している
＿＿ </v>
      </c>
      <c r="H294" s="21" t="str">
        <f t="shared" si="146"/>
        <v>2023: 0
2024: ▼選択</v>
      </c>
      <c r="I294" s="21" t="str">
        <f t="shared" si="142"/>
        <v xml:space="preserve">2023: 0
2024: </v>
      </c>
      <c r="J294" s="21" t="str">
        <f t="shared" si="147"/>
        <v xml:space="preserve">2023: 0
2024: </v>
      </c>
      <c r="K294" s="21" t="str">
        <f t="shared" si="151"/>
        <v>▼選択</v>
      </c>
      <c r="L294" s="21" t="str">
        <f t="shared" si="152"/>
        <v>以下について、詳細説明欄の記載及び証跡資料「○○資料」P○により確認できた
・システム制御により定期的なパスワード変更が必須となっていること【または】
・パスワード変更時期にシステム部門等からパスワード変更依頼を従業員に発信し、完了報告を受領する等、運用で定期的なパスワード変更を担保していること</v>
      </c>
      <c r="M294" s="464" t="str">
        <f t="shared" si="153"/>
        <v xml:space="preserve">
</v>
      </c>
      <c r="N294" s="3"/>
      <c r="O294" s="19" t="s">
        <v>2437</v>
      </c>
      <c r="P294" s="19" t="s">
        <v>2737</v>
      </c>
      <c r="Q294" s="19" t="s">
        <v>559</v>
      </c>
      <c r="R294" s="19"/>
      <c r="S294" s="19"/>
      <c r="T294" s="159"/>
      <c r="U294" s="160"/>
      <c r="V294" s="19"/>
      <c r="W294" s="161"/>
      <c r="X294" s="19"/>
      <c r="Y294" s="19"/>
      <c r="Z294" s="20"/>
      <c r="AA294" s="202" t="s">
        <v>494</v>
      </c>
      <c r="AB294" s="1058"/>
      <c r="AC294" s="202" t="s">
        <v>2004</v>
      </c>
      <c r="AD294" s="1061"/>
      <c r="AE294" s="264" t="s">
        <v>559</v>
      </c>
      <c r="AF294" s="1061"/>
      <c r="AG294" s="203" t="s">
        <v>36</v>
      </c>
      <c r="AH294" s="1096"/>
      <c r="AI294" s="204">
        <v>110</v>
      </c>
      <c r="AJ294" s="226" t="s">
        <v>2680</v>
      </c>
      <c r="AK294" s="212"/>
      <c r="AL294" s="1092" t="s">
        <v>563</v>
      </c>
      <c r="AM294" s="1093"/>
      <c r="AN294" s="27">
        <f t="shared" si="131"/>
        <v>0</v>
      </c>
      <c r="AO294" s="27">
        <f t="shared" si="132"/>
        <v>0</v>
      </c>
      <c r="AP294" s="191">
        <f t="shared" si="133"/>
        <v>0</v>
      </c>
      <c r="AQ294" s="35">
        <f t="shared" si="134"/>
        <v>0</v>
      </c>
      <c r="AR294" s="43">
        <f t="shared" si="135"/>
        <v>0</v>
      </c>
      <c r="AS294" s="43">
        <f t="shared" si="136"/>
        <v>0</v>
      </c>
      <c r="AT294" s="35">
        <f t="shared" si="137"/>
        <v>0</v>
      </c>
      <c r="AU294" s="43">
        <f t="shared" si="138"/>
        <v>0</v>
      </c>
      <c r="AV294" s="246" t="s">
        <v>33</v>
      </c>
      <c r="AW294" s="247" t="s">
        <v>41</v>
      </c>
      <c r="AX294" s="247" t="s">
        <v>42</v>
      </c>
      <c r="AY294" s="247"/>
      <c r="AZ294" s="433" t="s">
        <v>33</v>
      </c>
      <c r="BA294" s="227" t="s">
        <v>564</v>
      </c>
      <c r="BB294" s="467"/>
      <c r="BC294" s="468"/>
      <c r="BD294" s="182"/>
      <c r="BE294" s="229" t="str">
        <f t="shared" si="156"/>
        <v>▼選択</v>
      </c>
      <c r="BF294" s="230" t="s">
        <v>16</v>
      </c>
      <c r="BG294" s="229" t="s">
        <v>31</v>
      </c>
      <c r="BH294" s="177" t="s">
        <v>6</v>
      </c>
      <c r="BI294" s="177" t="s">
        <v>7</v>
      </c>
      <c r="BJ294" s="229" t="s">
        <v>32</v>
      </c>
      <c r="BK294" s="229"/>
      <c r="BL294" s="181" t="s">
        <v>33</v>
      </c>
      <c r="BM294" s="1032" t="s">
        <v>3496</v>
      </c>
      <c r="BN294" s="172"/>
      <c r="BO294" s="172"/>
      <c r="BP294" s="172"/>
      <c r="BQ294" s="172"/>
      <c r="BR294" s="172"/>
      <c r="BS294" s="172"/>
      <c r="BT294" s="172"/>
      <c r="BU294" s="172"/>
      <c r="BV294" s="182"/>
      <c r="BW294" s="182"/>
      <c r="BX294" s="438"/>
      <c r="BY294" s="75"/>
      <c r="BZ294" s="309" t="s">
        <v>3496</v>
      </c>
      <c r="CA294" s="218" t="s">
        <v>1556</v>
      </c>
      <c r="CB294" s="219" t="s">
        <v>1561</v>
      </c>
      <c r="CC294" s="55" t="s">
        <v>2437</v>
      </c>
      <c r="CD294" s="201" t="s">
        <v>1562</v>
      </c>
    </row>
    <row r="295" spans="1:82" ht="58.15" customHeight="1">
      <c r="A295" s="3" t="str">
        <f t="shared" si="140"/>
        <v/>
      </c>
      <c r="B295" s="5" t="s">
        <v>3039</v>
      </c>
      <c r="C295" s="3" t="str">
        <f t="shared" si="144"/>
        <v>Ⅲ.個人情報保護 (7)　個人情報保護に係る態勢整備・業務運営</v>
      </c>
      <c r="D295" s="3" t="str">
        <f t="shared" si="145"/>
        <v>⑰個人情報保護に係るシステム面の整備</v>
      </c>
      <c r="E295" s="3" t="str">
        <f t="shared" si="148"/>
        <v>基本 110</v>
      </c>
      <c r="F295" s="3" t="str">
        <f t="shared" si="149"/>
        <v>110 
110-4</v>
      </c>
      <c r="G295" s="11" t="str">
        <f t="shared" si="150"/>
        <v xml:space="preserve">
＿ ④複雑なパスワード（8文字以上且つ大文字・小文字・記号の混合等）を設定している
＿＿ </v>
      </c>
      <c r="H295" s="21" t="str">
        <f t="shared" si="146"/>
        <v>2023: 0
2024: ▼選択</v>
      </c>
      <c r="I295" s="21" t="str">
        <f t="shared" si="142"/>
        <v xml:space="preserve">2023: 0
2024: </v>
      </c>
      <c r="J295" s="21" t="str">
        <f t="shared" si="147"/>
        <v xml:space="preserve">2023: 0
2024: </v>
      </c>
      <c r="K295" s="21" t="str">
        <f t="shared" si="151"/>
        <v>▼選択</v>
      </c>
      <c r="L295" s="21" t="str">
        <f t="shared" si="152"/>
        <v>以下について、詳細説明欄の記載及び証跡資料「○○資料」P○により確認できた
・システム制御により8文字以上且つ大文字・小文字・記号の混合等の複雑なパスワード設定となっていること
【または】
・パスワード設定時にシステム部門等からパスワード設定ルールを遵守するよう従業員に発信する等、運用で複雑なパスワード設定を担保していること</v>
      </c>
      <c r="M295" s="464" t="str">
        <f t="shared" si="153"/>
        <v xml:space="preserve">
</v>
      </c>
      <c r="N295" s="3"/>
      <c r="O295" s="19" t="s">
        <v>2438</v>
      </c>
      <c r="P295" s="19" t="s">
        <v>2737</v>
      </c>
      <c r="Q295" s="19" t="s">
        <v>559</v>
      </c>
      <c r="R295" s="19"/>
      <c r="S295" s="19"/>
      <c r="T295" s="159"/>
      <c r="U295" s="160"/>
      <c r="V295" s="19"/>
      <c r="W295" s="161"/>
      <c r="X295" s="19"/>
      <c r="Y295" s="19"/>
      <c r="Z295" s="20"/>
      <c r="AA295" s="202" t="s">
        <v>494</v>
      </c>
      <c r="AB295" s="1058"/>
      <c r="AC295" s="202" t="s">
        <v>2004</v>
      </c>
      <c r="AD295" s="1061"/>
      <c r="AE295" s="264" t="s">
        <v>559</v>
      </c>
      <c r="AF295" s="1061"/>
      <c r="AG295" s="203" t="s">
        <v>36</v>
      </c>
      <c r="AH295" s="1096"/>
      <c r="AI295" s="204">
        <v>110</v>
      </c>
      <c r="AJ295" s="226" t="s">
        <v>2681</v>
      </c>
      <c r="AK295" s="212"/>
      <c r="AL295" s="1092" t="s">
        <v>3479</v>
      </c>
      <c r="AM295" s="1093"/>
      <c r="AN295" s="27">
        <f t="shared" si="131"/>
        <v>0</v>
      </c>
      <c r="AO295" s="27">
        <f t="shared" si="132"/>
        <v>0</v>
      </c>
      <c r="AP295" s="191">
        <f t="shared" si="133"/>
        <v>0</v>
      </c>
      <c r="AQ295" s="35">
        <f t="shared" si="134"/>
        <v>0</v>
      </c>
      <c r="AR295" s="43">
        <f t="shared" si="135"/>
        <v>0</v>
      </c>
      <c r="AS295" s="43">
        <f t="shared" si="136"/>
        <v>0</v>
      </c>
      <c r="AT295" s="35">
        <f t="shared" si="137"/>
        <v>0</v>
      </c>
      <c r="AU295" s="43">
        <f t="shared" si="138"/>
        <v>0</v>
      </c>
      <c r="AV295" s="246" t="s">
        <v>33</v>
      </c>
      <c r="AW295" s="247" t="s">
        <v>41</v>
      </c>
      <c r="AX295" s="247" t="s">
        <v>42</v>
      </c>
      <c r="AY295" s="247"/>
      <c r="AZ295" s="433" t="s">
        <v>33</v>
      </c>
      <c r="BA295" s="227" t="s">
        <v>565</v>
      </c>
      <c r="BB295" s="467"/>
      <c r="BC295" s="468"/>
      <c r="BD295" s="182"/>
      <c r="BE295" s="229" t="str">
        <f t="shared" si="156"/>
        <v>▼選択</v>
      </c>
      <c r="BF295" s="230" t="s">
        <v>16</v>
      </c>
      <c r="BG295" s="229" t="s">
        <v>31</v>
      </c>
      <c r="BH295" s="177" t="s">
        <v>6</v>
      </c>
      <c r="BI295" s="177" t="s">
        <v>7</v>
      </c>
      <c r="BJ295" s="229" t="s">
        <v>32</v>
      </c>
      <c r="BK295" s="229"/>
      <c r="BL295" s="181" t="s">
        <v>33</v>
      </c>
      <c r="BM295" s="1032" t="s">
        <v>3393</v>
      </c>
      <c r="BN295" s="172"/>
      <c r="BO295" s="172"/>
      <c r="BP295" s="172"/>
      <c r="BQ295" s="172"/>
      <c r="BR295" s="172"/>
      <c r="BS295" s="172"/>
      <c r="BT295" s="172"/>
      <c r="BU295" s="172"/>
      <c r="BV295" s="182"/>
      <c r="BW295" s="182"/>
      <c r="BX295" s="438"/>
      <c r="BY295" s="75"/>
      <c r="BZ295" s="309" t="s">
        <v>2077</v>
      </c>
      <c r="CA295" s="218" t="s">
        <v>1556</v>
      </c>
      <c r="CB295" s="219" t="s">
        <v>1563</v>
      </c>
      <c r="CC295" s="55" t="s">
        <v>2438</v>
      </c>
      <c r="CD295" s="201" t="s">
        <v>1564</v>
      </c>
    </row>
    <row r="296" spans="1:82" ht="47.25">
      <c r="A296" s="3" t="str">
        <f t="shared" si="140"/>
        <v/>
      </c>
      <c r="B296" s="5" t="s">
        <v>3040</v>
      </c>
      <c r="C296" s="3" t="str">
        <f t="shared" si="144"/>
        <v>Ⅲ.個人情報保護 (7)　個人情報保護に係る態勢整備・業務運営</v>
      </c>
      <c r="D296" s="3" t="str">
        <f t="shared" si="145"/>
        <v>⑰個人情報保護に係るシステム面の整備</v>
      </c>
      <c r="E296" s="3" t="str">
        <f t="shared" si="148"/>
        <v>基本 110</v>
      </c>
      <c r="F296" s="3" t="str">
        <f t="shared" si="149"/>
        <v>110 
110-5</v>
      </c>
      <c r="G296" s="11" t="str">
        <f t="shared" si="150"/>
        <v xml:space="preserve">
＿ ⑤二要素認証（パスワード入力＋顔認証等）をしている
＿＿ </v>
      </c>
      <c r="H296" s="21" t="str">
        <f t="shared" si="146"/>
        <v>2023: 0
2024: ▼選択</v>
      </c>
      <c r="I296" s="21" t="str">
        <f t="shared" si="142"/>
        <v xml:space="preserve">2023: 0
2024: </v>
      </c>
      <c r="J296" s="21" t="str">
        <f t="shared" si="147"/>
        <v xml:space="preserve">2023: 0
2024: </v>
      </c>
      <c r="K296" s="21" t="str">
        <f t="shared" si="151"/>
        <v>▼選択</v>
      </c>
      <c r="L296" s="21" t="str">
        <f t="shared" si="152"/>
        <v>以下について、詳細説明欄の記載及び証跡資料「○○資料」P○により確認できた
・要素が異なる２要素以上の認証を行っていること</v>
      </c>
      <c r="M296" s="464" t="str">
        <f t="shared" si="153"/>
        <v xml:space="preserve">
</v>
      </c>
      <c r="N296" s="3"/>
      <c r="O296" s="19" t="s">
        <v>2439</v>
      </c>
      <c r="P296" s="19" t="s">
        <v>2737</v>
      </c>
      <c r="Q296" s="19" t="s">
        <v>559</v>
      </c>
      <c r="R296" s="19"/>
      <c r="S296" s="19"/>
      <c r="T296" s="159"/>
      <c r="U296" s="160"/>
      <c r="V296" s="19"/>
      <c r="W296" s="161"/>
      <c r="X296" s="19"/>
      <c r="Y296" s="19"/>
      <c r="Z296" s="20"/>
      <c r="AA296" s="202" t="s">
        <v>494</v>
      </c>
      <c r="AB296" s="1058"/>
      <c r="AC296" s="202" t="s">
        <v>2004</v>
      </c>
      <c r="AD296" s="1061"/>
      <c r="AE296" s="264" t="s">
        <v>559</v>
      </c>
      <c r="AF296" s="1061"/>
      <c r="AG296" s="203" t="s">
        <v>36</v>
      </c>
      <c r="AH296" s="1096"/>
      <c r="AI296" s="204">
        <v>110</v>
      </c>
      <c r="AJ296" s="226" t="s">
        <v>2682</v>
      </c>
      <c r="AK296" s="212"/>
      <c r="AL296" s="1092" t="s">
        <v>566</v>
      </c>
      <c r="AM296" s="1093"/>
      <c r="AN296" s="27">
        <f t="shared" si="131"/>
        <v>0</v>
      </c>
      <c r="AO296" s="27">
        <f t="shared" si="132"/>
        <v>0</v>
      </c>
      <c r="AP296" s="191">
        <f t="shared" si="133"/>
        <v>0</v>
      </c>
      <c r="AQ296" s="35">
        <f t="shared" si="134"/>
        <v>0</v>
      </c>
      <c r="AR296" s="43">
        <f t="shared" si="135"/>
        <v>0</v>
      </c>
      <c r="AS296" s="43">
        <f t="shared" si="136"/>
        <v>0</v>
      </c>
      <c r="AT296" s="35">
        <f t="shared" si="137"/>
        <v>0</v>
      </c>
      <c r="AU296" s="43">
        <f t="shared" si="138"/>
        <v>0</v>
      </c>
      <c r="AV296" s="246" t="s">
        <v>33</v>
      </c>
      <c r="AW296" s="247" t="s">
        <v>41</v>
      </c>
      <c r="AX296" s="247" t="s">
        <v>42</v>
      </c>
      <c r="AY296" s="247"/>
      <c r="AZ296" s="433" t="s">
        <v>33</v>
      </c>
      <c r="BA296" s="227" t="s">
        <v>567</v>
      </c>
      <c r="BB296" s="467"/>
      <c r="BC296" s="468"/>
      <c r="BD296" s="182"/>
      <c r="BE296" s="229" t="str">
        <f t="shared" si="156"/>
        <v>▼選択</v>
      </c>
      <c r="BF296" s="230" t="s">
        <v>16</v>
      </c>
      <c r="BG296" s="229" t="s">
        <v>31</v>
      </c>
      <c r="BH296" s="177" t="s">
        <v>6</v>
      </c>
      <c r="BI296" s="177" t="s">
        <v>7</v>
      </c>
      <c r="BJ296" s="229" t="s">
        <v>32</v>
      </c>
      <c r="BK296" s="229"/>
      <c r="BL296" s="181" t="s">
        <v>33</v>
      </c>
      <c r="BM296" s="1032" t="s">
        <v>3394</v>
      </c>
      <c r="BN296" s="172"/>
      <c r="BO296" s="172"/>
      <c r="BP296" s="172"/>
      <c r="BQ296" s="172"/>
      <c r="BR296" s="172"/>
      <c r="BS296" s="172"/>
      <c r="BT296" s="172"/>
      <c r="BU296" s="172"/>
      <c r="BV296" s="182"/>
      <c r="BW296" s="182"/>
      <c r="BX296" s="438"/>
      <c r="BY296" s="75"/>
      <c r="BZ296" s="309" t="s">
        <v>2078</v>
      </c>
      <c r="CA296" s="218" t="s">
        <v>1556</v>
      </c>
      <c r="CB296" s="219" t="s">
        <v>1565</v>
      </c>
      <c r="CC296" s="55" t="s">
        <v>2439</v>
      </c>
      <c r="CD296" s="201" t="s">
        <v>1566</v>
      </c>
    </row>
    <row r="297" spans="1:82" ht="47.25">
      <c r="A297" s="3" t="str">
        <f t="shared" si="140"/>
        <v/>
      </c>
      <c r="B297" s="5" t="s">
        <v>3041</v>
      </c>
      <c r="C297" s="3" t="str">
        <f t="shared" si="144"/>
        <v>Ⅲ.個人情報保護 (7)　個人情報保護に係る態勢整備・業務運営</v>
      </c>
      <c r="D297" s="3" t="str">
        <f t="shared" si="145"/>
        <v>⑰個人情報保護に係るシステム面の整備</v>
      </c>
      <c r="E297" s="3" t="str">
        <f t="shared" si="148"/>
        <v>基本 110</v>
      </c>
      <c r="F297" s="3" t="str">
        <f t="shared" si="149"/>
        <v>110 
110-6</v>
      </c>
      <c r="G297" s="11" t="str">
        <f t="shared" si="150"/>
        <v xml:space="preserve">
＿ ⑥その他（③④⑤と同等以上）　　　　　　　　
＿＿ </v>
      </c>
      <c r="H297" s="21" t="str">
        <f t="shared" si="146"/>
        <v>2023: 0
2024: ▼選択</v>
      </c>
      <c r="I297" s="21" t="str">
        <f t="shared" si="142"/>
        <v xml:space="preserve">2023: 0
2024: </v>
      </c>
      <c r="J297" s="21" t="str">
        <f t="shared" si="147"/>
        <v xml:space="preserve">2023: 0
2024: </v>
      </c>
      <c r="K297" s="21" t="str">
        <f t="shared" si="151"/>
        <v>▼選択</v>
      </c>
      <c r="L297" s="21" t="str">
        <f t="shared" si="152"/>
        <v>以下について、詳細説明欄の記載及び証跡資料「○○資料」P○により確認できた
・□□□は、「○○資料」を確認</v>
      </c>
      <c r="M297" s="464" t="str">
        <f t="shared" si="153"/>
        <v xml:space="preserve">
</v>
      </c>
      <c r="N297" s="3"/>
      <c r="O297" s="19" t="s">
        <v>2440</v>
      </c>
      <c r="P297" s="19" t="s">
        <v>2737</v>
      </c>
      <c r="Q297" s="19" t="s">
        <v>559</v>
      </c>
      <c r="R297" s="19"/>
      <c r="S297" s="19"/>
      <c r="T297" s="159"/>
      <c r="U297" s="160"/>
      <c r="V297" s="19"/>
      <c r="W297" s="161"/>
      <c r="X297" s="19"/>
      <c r="Y297" s="19"/>
      <c r="Z297" s="20"/>
      <c r="AA297" s="202" t="s">
        <v>494</v>
      </c>
      <c r="AB297" s="1058"/>
      <c r="AC297" s="202" t="s">
        <v>2004</v>
      </c>
      <c r="AD297" s="1061"/>
      <c r="AE297" s="264" t="s">
        <v>559</v>
      </c>
      <c r="AF297" s="1061"/>
      <c r="AG297" s="203" t="s">
        <v>36</v>
      </c>
      <c r="AH297" s="1096"/>
      <c r="AI297" s="244">
        <v>110</v>
      </c>
      <c r="AJ297" s="226" t="s">
        <v>2683</v>
      </c>
      <c r="AK297" s="212"/>
      <c r="AL297" s="1044" t="s">
        <v>1567</v>
      </c>
      <c r="AM297" s="1045"/>
      <c r="AN297" s="27">
        <f t="shared" si="131"/>
        <v>0</v>
      </c>
      <c r="AO297" s="27">
        <f t="shared" si="132"/>
        <v>0</v>
      </c>
      <c r="AP297" s="191">
        <f t="shared" si="133"/>
        <v>0</v>
      </c>
      <c r="AQ297" s="35">
        <f t="shared" si="134"/>
        <v>0</v>
      </c>
      <c r="AR297" s="43">
        <f t="shared" si="135"/>
        <v>0</v>
      </c>
      <c r="AS297" s="43">
        <f t="shared" si="136"/>
        <v>0</v>
      </c>
      <c r="AT297" s="35">
        <f t="shared" si="137"/>
        <v>0</v>
      </c>
      <c r="AU297" s="43">
        <f t="shared" si="138"/>
        <v>0</v>
      </c>
      <c r="AV297" s="246" t="s">
        <v>33</v>
      </c>
      <c r="AW297" s="247" t="s">
        <v>41</v>
      </c>
      <c r="AX297" s="247" t="s">
        <v>42</v>
      </c>
      <c r="AY297" s="247"/>
      <c r="AZ297" s="433" t="s">
        <v>33</v>
      </c>
      <c r="BA297" s="227" t="s">
        <v>544</v>
      </c>
      <c r="BB297" s="467"/>
      <c r="BC297" s="468"/>
      <c r="BD297" s="182"/>
      <c r="BE297" s="229" t="str">
        <f t="shared" si="156"/>
        <v>▼選択</v>
      </c>
      <c r="BF297" s="230" t="s">
        <v>16</v>
      </c>
      <c r="BG297" s="229" t="s">
        <v>31</v>
      </c>
      <c r="BH297" s="177" t="s">
        <v>6</v>
      </c>
      <c r="BI297" s="177" t="s">
        <v>7</v>
      </c>
      <c r="BJ297" s="229" t="s">
        <v>32</v>
      </c>
      <c r="BK297" s="229"/>
      <c r="BL297" s="181" t="s">
        <v>33</v>
      </c>
      <c r="BM297" s="1032" t="s">
        <v>3395</v>
      </c>
      <c r="BN297" s="172"/>
      <c r="BO297" s="172"/>
      <c r="BP297" s="172"/>
      <c r="BQ297" s="172"/>
      <c r="BR297" s="172"/>
      <c r="BS297" s="172"/>
      <c r="BT297" s="172"/>
      <c r="BU297" s="172"/>
      <c r="BV297" s="182"/>
      <c r="BW297" s="182"/>
      <c r="BX297" s="438"/>
      <c r="BY297" s="75"/>
      <c r="BZ297" s="309" t="s">
        <v>2079</v>
      </c>
      <c r="CA297" s="218" t="s">
        <v>1556</v>
      </c>
      <c r="CB297" s="219" t="s">
        <v>1568</v>
      </c>
      <c r="CC297" s="55" t="s">
        <v>2440</v>
      </c>
      <c r="CD297" s="201" t="s">
        <v>1569</v>
      </c>
    </row>
    <row r="298" spans="1:82" ht="102.6" customHeight="1">
      <c r="A298" s="3" t="str">
        <f t="shared" si="140"/>
        <v/>
      </c>
      <c r="B298" s="5" t="s">
        <v>3042</v>
      </c>
      <c r="C298" s="3" t="str">
        <f t="shared" si="144"/>
        <v>Ⅲ.個人情報保護 (7)　個人情報保護に係る態勢整備・業務運営</v>
      </c>
      <c r="D298" s="3" t="str">
        <f t="shared" si="145"/>
        <v>⑰個人情報保護に係るシステム面の整備</v>
      </c>
      <c r="E298" s="3" t="str">
        <f t="shared" si="148"/>
        <v>基本 111</v>
      </c>
      <c r="F298" s="3" t="str">
        <f t="shared" si="149"/>
        <v xml:space="preserve">111 
</v>
      </c>
      <c r="G298" s="11" t="str">
        <f t="shared" si="150"/>
        <v xml:space="preserve">個人所有電子機器（パソコン等）の業務利用がされていないこと、もしくは個人所有電子機器に個人情報が保存されていないことが定期的に確認・管理されている、または、システムにより個人所有電子機器の利用および個人情報の保存を制御している
＿ 
＿＿ </v>
      </c>
      <c r="H298" s="21" t="str">
        <f t="shared" si="146"/>
        <v>2023: 0
2024: ▼選択</v>
      </c>
      <c r="I298" s="21" t="str">
        <f t="shared" si="142"/>
        <v xml:space="preserve">2023: 0
2024: </v>
      </c>
      <c r="J298" s="21" t="str">
        <f t="shared" si="147"/>
        <v xml:space="preserve">2023: 0
2024: </v>
      </c>
      <c r="K298" s="21" t="str">
        <f t="shared" si="151"/>
        <v>▼選択</v>
      </c>
      <c r="L298" s="21" t="str">
        <f t="shared" si="152"/>
        <v>以下について、詳細説明欄の記載及び証跡資料「○○資料」P○により確認できた
・個人所有電子機器を利用していない旨をチェックしていること
【または】
個人所有電子機器に個人情報が保存されていないことをチェックしていること
【もしくは】
個人所有電子機器へのデータの移動・コピーができないようにシステム制御されていること</v>
      </c>
      <c r="M298" s="464" t="str">
        <f t="shared" si="153"/>
        <v xml:space="preserve">
</v>
      </c>
      <c r="N298" s="3"/>
      <c r="O298" s="19" t="s">
        <v>2441</v>
      </c>
      <c r="P298" s="19" t="s">
        <v>2737</v>
      </c>
      <c r="Q298" s="19" t="s">
        <v>559</v>
      </c>
      <c r="R298" s="19"/>
      <c r="S298" s="19"/>
      <c r="T298" s="159"/>
      <c r="U298" s="160"/>
      <c r="V298" s="19"/>
      <c r="W298" s="161"/>
      <c r="X298" s="19"/>
      <c r="Y298" s="19"/>
      <c r="Z298" s="20"/>
      <c r="AA298" s="202" t="s">
        <v>494</v>
      </c>
      <c r="AB298" s="1058"/>
      <c r="AC298" s="202" t="s">
        <v>2004</v>
      </c>
      <c r="AD298" s="1061"/>
      <c r="AE298" s="264" t="s">
        <v>559</v>
      </c>
      <c r="AF298" s="1061"/>
      <c r="AG298" s="203" t="s">
        <v>36</v>
      </c>
      <c r="AH298" s="1096"/>
      <c r="AI298" s="254">
        <v>111</v>
      </c>
      <c r="AJ298" s="190" t="s">
        <v>26</v>
      </c>
      <c r="AK298" s="1092" t="s">
        <v>3480</v>
      </c>
      <c r="AL298" s="1097"/>
      <c r="AM298" s="1093"/>
      <c r="AN298" s="27">
        <f t="shared" si="131"/>
        <v>0</v>
      </c>
      <c r="AO298" s="27">
        <f t="shared" si="132"/>
        <v>0</v>
      </c>
      <c r="AP298" s="191">
        <f t="shared" si="133"/>
        <v>0</v>
      </c>
      <c r="AQ298" s="35">
        <f t="shared" si="134"/>
        <v>0</v>
      </c>
      <c r="AR298" s="43">
        <f t="shared" si="135"/>
        <v>0</v>
      </c>
      <c r="AS298" s="43">
        <f t="shared" si="136"/>
        <v>0</v>
      </c>
      <c r="AT298" s="35">
        <f t="shared" si="137"/>
        <v>0</v>
      </c>
      <c r="AU298" s="43">
        <f t="shared" si="138"/>
        <v>0</v>
      </c>
      <c r="AV298" s="246" t="s">
        <v>33</v>
      </c>
      <c r="AW298" s="247" t="s">
        <v>41</v>
      </c>
      <c r="AX298" s="247" t="s">
        <v>42</v>
      </c>
      <c r="AY298" s="247"/>
      <c r="AZ298" s="433" t="s">
        <v>33</v>
      </c>
      <c r="BA298" s="227" t="s">
        <v>568</v>
      </c>
      <c r="BB298" s="467"/>
      <c r="BC298" s="468"/>
      <c r="BD298" s="248" t="str">
        <f t="shared" ref="BD298:BD301" si="157">BL298</f>
        <v>▼選択</v>
      </c>
      <c r="BE298" s="229" t="s">
        <v>33</v>
      </c>
      <c r="BF298" s="230" t="s">
        <v>16</v>
      </c>
      <c r="BG298" s="229" t="s">
        <v>31</v>
      </c>
      <c r="BH298" s="177" t="s">
        <v>6</v>
      </c>
      <c r="BI298" s="177" t="s">
        <v>7</v>
      </c>
      <c r="BJ298" s="229" t="s">
        <v>32</v>
      </c>
      <c r="BK298" s="229"/>
      <c r="BL298" s="181" t="s">
        <v>33</v>
      </c>
      <c r="BM298" s="1032" t="s">
        <v>3396</v>
      </c>
      <c r="BN298" s="172"/>
      <c r="BO298" s="172"/>
      <c r="BP298" s="172"/>
      <c r="BQ298" s="172"/>
      <c r="BR298" s="172"/>
      <c r="BS298" s="172"/>
      <c r="BT298" s="172"/>
      <c r="BU298" s="172"/>
      <c r="BV298" s="182"/>
      <c r="BW298" s="182"/>
      <c r="BX298" s="438"/>
      <c r="BY298" s="75"/>
      <c r="BZ298" s="309" t="s">
        <v>2080</v>
      </c>
      <c r="CA298" s="218" t="s">
        <v>1570</v>
      </c>
      <c r="CB298" s="219" t="s">
        <v>1571</v>
      </c>
      <c r="CC298" s="55" t="s">
        <v>2441</v>
      </c>
      <c r="CD298" s="201" t="s">
        <v>1572</v>
      </c>
    </row>
    <row r="299" spans="1:82" ht="57">
      <c r="A299" s="3" t="str">
        <f t="shared" si="140"/>
        <v/>
      </c>
      <c r="B299" s="5" t="s">
        <v>3043</v>
      </c>
      <c r="C299" s="3" t="str">
        <f t="shared" si="144"/>
        <v>Ⅲ.個人情報保護 (7)　個人情報保護に係る態勢整備・業務運営</v>
      </c>
      <c r="D299" s="3" t="str">
        <f t="shared" si="145"/>
        <v>⑰個人情報保護に係るシステム面の整備</v>
      </c>
      <c r="E299" s="3" t="str">
        <f t="shared" si="148"/>
        <v>基本 112</v>
      </c>
      <c r="F299" s="3" t="str">
        <f t="shared" si="149"/>
        <v xml:space="preserve">112 
</v>
      </c>
      <c r="G299" s="11" t="str">
        <f t="shared" si="150"/>
        <v xml:space="preserve">募集人退職時に会社が貸与している機器の返却状況を記録し管理している
※会社が貸与している機器がない場合は「3.対象外」を選択
＿ 
＿＿ </v>
      </c>
      <c r="H299" s="21" t="str">
        <f t="shared" si="146"/>
        <v>2023: 0
2024: ▼選択</v>
      </c>
      <c r="I299" s="21" t="str">
        <f t="shared" si="142"/>
        <v xml:space="preserve">2023: 0
2024: </v>
      </c>
      <c r="J299" s="21" t="str">
        <f t="shared" si="147"/>
        <v xml:space="preserve">2023: 0
2024: </v>
      </c>
      <c r="K299" s="21" t="str">
        <f t="shared" si="151"/>
        <v>▼選択</v>
      </c>
      <c r="L299" s="21" t="str">
        <f t="shared" si="152"/>
        <v>以下について、詳細説明欄の記載及び証跡資料「○○資料」P○により確認できた
・会社が貸与している機器の返却状況が記録されていること</v>
      </c>
      <c r="M299" s="464" t="str">
        <f t="shared" si="153"/>
        <v xml:space="preserve">
</v>
      </c>
      <c r="N299" s="3"/>
      <c r="O299" s="19" t="s">
        <v>2442</v>
      </c>
      <c r="P299" s="19" t="s">
        <v>2737</v>
      </c>
      <c r="Q299" s="19" t="s">
        <v>559</v>
      </c>
      <c r="R299" s="19"/>
      <c r="S299" s="19"/>
      <c r="T299" s="159"/>
      <c r="U299" s="160"/>
      <c r="V299" s="19"/>
      <c r="W299" s="161"/>
      <c r="X299" s="19"/>
      <c r="Y299" s="19"/>
      <c r="Z299" s="20"/>
      <c r="AA299" s="202" t="s">
        <v>494</v>
      </c>
      <c r="AB299" s="1058"/>
      <c r="AC299" s="202" t="s">
        <v>2004</v>
      </c>
      <c r="AD299" s="1061"/>
      <c r="AE299" s="264" t="s">
        <v>559</v>
      </c>
      <c r="AF299" s="1061"/>
      <c r="AG299" s="203" t="s">
        <v>36</v>
      </c>
      <c r="AH299" s="1096"/>
      <c r="AI299" s="254">
        <v>112</v>
      </c>
      <c r="AJ299" s="190" t="s">
        <v>26</v>
      </c>
      <c r="AK299" s="1089" t="s">
        <v>1573</v>
      </c>
      <c r="AL299" s="1094"/>
      <c r="AM299" s="1095"/>
      <c r="AN299" s="27">
        <f t="shared" si="131"/>
        <v>0</v>
      </c>
      <c r="AO299" s="27">
        <f t="shared" si="132"/>
        <v>0</v>
      </c>
      <c r="AP299" s="191">
        <f t="shared" si="133"/>
        <v>0</v>
      </c>
      <c r="AQ299" s="35">
        <f t="shared" si="134"/>
        <v>0</v>
      </c>
      <c r="AR299" s="43">
        <f t="shared" si="135"/>
        <v>0</v>
      </c>
      <c r="AS299" s="43">
        <f t="shared" si="136"/>
        <v>0</v>
      </c>
      <c r="AT299" s="35">
        <f t="shared" si="137"/>
        <v>0</v>
      </c>
      <c r="AU299" s="43">
        <f t="shared" si="138"/>
        <v>0</v>
      </c>
      <c r="AV299" s="246" t="s">
        <v>33</v>
      </c>
      <c r="AW299" s="247" t="s">
        <v>41</v>
      </c>
      <c r="AX299" s="247" t="s">
        <v>42</v>
      </c>
      <c r="AY299" s="247" t="s">
        <v>195</v>
      </c>
      <c r="AZ299" s="433" t="s">
        <v>33</v>
      </c>
      <c r="BA299" s="227" t="str">
        <f>IF(AZ299&lt;&gt;"3.対象外","記録の管理方法","「対象外」と申告する理由")</f>
        <v>記録の管理方法</v>
      </c>
      <c r="BB299" s="467"/>
      <c r="BC299" s="468"/>
      <c r="BD299" s="248" t="str">
        <f t="shared" si="157"/>
        <v>▼選択</v>
      </c>
      <c r="BE299" s="229" t="s">
        <v>33</v>
      </c>
      <c r="BF299" s="230" t="s">
        <v>16</v>
      </c>
      <c r="BG299" s="229" t="s">
        <v>31</v>
      </c>
      <c r="BH299" s="177" t="s">
        <v>6</v>
      </c>
      <c r="BI299" s="177" t="s">
        <v>7</v>
      </c>
      <c r="BJ299" s="229" t="s">
        <v>32</v>
      </c>
      <c r="BK299" s="229" t="s">
        <v>897</v>
      </c>
      <c r="BL299" s="181" t="s">
        <v>33</v>
      </c>
      <c r="BM299" s="1032" t="s">
        <v>3397</v>
      </c>
      <c r="BN299" s="172"/>
      <c r="BO299" s="172"/>
      <c r="BP299" s="172"/>
      <c r="BQ299" s="172"/>
      <c r="BR299" s="172"/>
      <c r="BS299" s="172"/>
      <c r="BT299" s="172"/>
      <c r="BU299" s="172"/>
      <c r="BV299" s="182"/>
      <c r="BW299" s="182"/>
      <c r="BX299" s="438"/>
      <c r="BY299" s="75"/>
      <c r="BZ299" s="309" t="s">
        <v>2081</v>
      </c>
      <c r="CA299" s="218" t="s">
        <v>1574</v>
      </c>
      <c r="CB299" s="219" t="s">
        <v>1575</v>
      </c>
      <c r="CC299" s="55" t="s">
        <v>2442</v>
      </c>
      <c r="CD299" s="201" t="s">
        <v>1576</v>
      </c>
    </row>
    <row r="300" spans="1:82" ht="90" customHeight="1">
      <c r="A300" s="3" t="str">
        <f t="shared" si="140"/>
        <v/>
      </c>
      <c r="B300" s="5" t="s">
        <v>3044</v>
      </c>
      <c r="C300" s="3" t="str">
        <f t="shared" si="144"/>
        <v>Ⅲ.個人情報保護 (7)　個人情報保護に係る態勢整備・業務運営</v>
      </c>
      <c r="D300" s="3" t="str">
        <f t="shared" si="145"/>
        <v>⑰個人情報保護に係るシステム面の整備</v>
      </c>
      <c r="E300" s="3" t="str">
        <f t="shared" si="148"/>
        <v>基本 113</v>
      </c>
      <c r="F300" s="3" t="str">
        <f t="shared" si="149"/>
        <v xml:space="preserve">113 
</v>
      </c>
      <c r="G300" s="11" t="str">
        <f t="shared" si="150"/>
        <v xml:space="preserve">個人情報が含まれる可能性のある機器廃棄時にデータを削除・破壊していることを管理（自社にて機器廃棄を行う際のデータ削除・廃棄の状況がわかる台帳の作成、廃棄業者による機器のデータ削除に係る証明書の取得等）している
＿ 
＿＿ </v>
      </c>
      <c r="H300" s="21" t="str">
        <f t="shared" si="146"/>
        <v>2023: 0
2024: ▼選択</v>
      </c>
      <c r="I300" s="21" t="str">
        <f t="shared" si="142"/>
        <v xml:space="preserve">2023: 0
2024: </v>
      </c>
      <c r="J300" s="21" t="str">
        <f t="shared" si="147"/>
        <v xml:space="preserve">2023: 0
2024: </v>
      </c>
      <c r="K300" s="21" t="str">
        <f t="shared" si="151"/>
        <v>▼選択</v>
      </c>
      <c r="L300" s="21" t="str">
        <f t="shared" si="152"/>
        <v>以下について、詳細説明欄の記載及び証跡資料により確認できた
・自社にて機器廃棄を行う際のデータ削除・廃棄の状況がわかる台帳が作成されていることは、「○○資料」を確認
・物理的に破壊している、またはデータシュレッダーによる処理など適切なデータ消去がされていることは、「○○資料」P○を確認
【または】
・廃棄業者に委託し、機器のデータ削除もしくは機器の物理的破壊を証明できるものが残されていることは、「○○資料」を確認</v>
      </c>
      <c r="M300" s="464" t="str">
        <f t="shared" si="153"/>
        <v xml:space="preserve">
</v>
      </c>
      <c r="N300" s="3"/>
      <c r="O300" s="19" t="s">
        <v>2443</v>
      </c>
      <c r="P300" s="19" t="s">
        <v>2737</v>
      </c>
      <c r="Q300" s="19" t="s">
        <v>559</v>
      </c>
      <c r="R300" s="19"/>
      <c r="S300" s="19"/>
      <c r="T300" s="159"/>
      <c r="U300" s="160"/>
      <c r="V300" s="19"/>
      <c r="W300" s="161"/>
      <c r="X300" s="19"/>
      <c r="Y300" s="19"/>
      <c r="Z300" s="20"/>
      <c r="AA300" s="202" t="s">
        <v>494</v>
      </c>
      <c r="AB300" s="1058"/>
      <c r="AC300" s="202" t="s">
        <v>2004</v>
      </c>
      <c r="AD300" s="1061"/>
      <c r="AE300" s="264" t="s">
        <v>559</v>
      </c>
      <c r="AF300" s="1061"/>
      <c r="AG300" s="203" t="s">
        <v>36</v>
      </c>
      <c r="AH300" s="1096"/>
      <c r="AI300" s="254">
        <v>113</v>
      </c>
      <c r="AJ300" s="190" t="s">
        <v>26</v>
      </c>
      <c r="AK300" s="1046" t="s">
        <v>569</v>
      </c>
      <c r="AL300" s="1047"/>
      <c r="AM300" s="1048"/>
      <c r="AN300" s="27">
        <f t="shared" si="131"/>
        <v>0</v>
      </c>
      <c r="AO300" s="27">
        <f t="shared" si="132"/>
        <v>0</v>
      </c>
      <c r="AP300" s="191">
        <f t="shared" si="133"/>
        <v>0</v>
      </c>
      <c r="AQ300" s="35">
        <f t="shared" si="134"/>
        <v>0</v>
      </c>
      <c r="AR300" s="43">
        <f t="shared" si="135"/>
        <v>0</v>
      </c>
      <c r="AS300" s="43">
        <f t="shared" si="136"/>
        <v>0</v>
      </c>
      <c r="AT300" s="35">
        <f t="shared" si="137"/>
        <v>0</v>
      </c>
      <c r="AU300" s="43">
        <f t="shared" si="138"/>
        <v>0</v>
      </c>
      <c r="AV300" s="246" t="s">
        <v>33</v>
      </c>
      <c r="AW300" s="247" t="s">
        <v>41</v>
      </c>
      <c r="AX300" s="247" t="s">
        <v>42</v>
      </c>
      <c r="AY300" s="247"/>
      <c r="AZ300" s="433" t="s">
        <v>33</v>
      </c>
      <c r="BA300" s="227" t="s">
        <v>544</v>
      </c>
      <c r="BB300" s="467"/>
      <c r="BC300" s="468"/>
      <c r="BD300" s="248" t="str">
        <f t="shared" si="157"/>
        <v>▼選択</v>
      </c>
      <c r="BE300" s="229" t="s">
        <v>33</v>
      </c>
      <c r="BF300" s="230" t="s">
        <v>16</v>
      </c>
      <c r="BG300" s="229" t="s">
        <v>31</v>
      </c>
      <c r="BH300" s="177" t="s">
        <v>6</v>
      </c>
      <c r="BI300" s="177" t="s">
        <v>7</v>
      </c>
      <c r="BJ300" s="229" t="s">
        <v>32</v>
      </c>
      <c r="BK300" s="229"/>
      <c r="BL300" s="181" t="s">
        <v>33</v>
      </c>
      <c r="BM300" s="1032" t="s">
        <v>3502</v>
      </c>
      <c r="BN300" s="172"/>
      <c r="BO300" s="172"/>
      <c r="BP300" s="172"/>
      <c r="BQ300" s="172"/>
      <c r="BR300" s="172"/>
      <c r="BS300" s="172"/>
      <c r="BT300" s="172"/>
      <c r="BU300" s="172"/>
      <c r="BV300" s="182"/>
      <c r="BW300" s="182"/>
      <c r="BX300" s="438"/>
      <c r="BY300" s="305"/>
      <c r="BZ300" s="309" t="s">
        <v>3502</v>
      </c>
      <c r="CA300" s="218" t="s">
        <v>1577</v>
      </c>
      <c r="CB300" s="219" t="s">
        <v>1578</v>
      </c>
      <c r="CC300" s="55" t="s">
        <v>2443</v>
      </c>
      <c r="CD300" s="201" t="s">
        <v>1579</v>
      </c>
    </row>
    <row r="301" spans="1:82" ht="71.25">
      <c r="A301" s="3" t="str">
        <f t="shared" si="140"/>
        <v/>
      </c>
      <c r="B301" s="5" t="s">
        <v>3045</v>
      </c>
      <c r="C301" s="3" t="str">
        <f t="shared" si="144"/>
        <v>Ⅲ.個人情報保護 (7)　個人情報保護に係る態勢整備・業務運営</v>
      </c>
      <c r="D301" s="3" t="str">
        <f t="shared" si="145"/>
        <v>⑰個人情報保護に係るシステム面の整備</v>
      </c>
      <c r="E301" s="3" t="str">
        <f t="shared" si="148"/>
        <v>基本 114</v>
      </c>
      <c r="F301" s="3" t="str">
        <f t="shared" si="149"/>
        <v xml:space="preserve">114 
</v>
      </c>
      <c r="G301" s="11" t="str">
        <f t="shared" si="150"/>
        <v xml:space="preserve">募集人が業務上利用するパソコンへのウイルス対策について以下の対応を行っている（該当するもの全てに「1.はい」で回答）
※全て「1.はい」であれば達成
＿ 
＿＿ </v>
      </c>
      <c r="H301" s="21" t="str">
        <f t="shared" si="146"/>
        <v>2023: 0
2024: －</v>
      </c>
      <c r="I301" s="21" t="str">
        <f t="shared" si="142"/>
        <v xml:space="preserve">2023: 0
2024: </v>
      </c>
      <c r="J301" s="21" t="str">
        <f t="shared" si="147"/>
        <v xml:space="preserve">2023: 0
2024: </v>
      </c>
      <c r="K301" s="21" t="str">
        <f t="shared" si="151"/>
        <v>▼選択</v>
      </c>
      <c r="L301" s="21">
        <f t="shared" si="152"/>
        <v>0</v>
      </c>
      <c r="M301" s="464" t="str">
        <f t="shared" si="153"/>
        <v xml:space="preserve">
</v>
      </c>
      <c r="N301" s="3"/>
      <c r="O301" s="19" t="s">
        <v>2444</v>
      </c>
      <c r="P301" s="19" t="s">
        <v>2737</v>
      </c>
      <c r="Q301" s="19" t="s">
        <v>559</v>
      </c>
      <c r="R301" s="19"/>
      <c r="S301" s="19"/>
      <c r="T301" s="159"/>
      <c r="U301" s="160"/>
      <c r="V301" s="19"/>
      <c r="W301" s="161"/>
      <c r="X301" s="19"/>
      <c r="Y301" s="19"/>
      <c r="Z301" s="20"/>
      <c r="AA301" s="202" t="s">
        <v>494</v>
      </c>
      <c r="AB301" s="1058"/>
      <c r="AC301" s="202" t="s">
        <v>2004</v>
      </c>
      <c r="AD301" s="1061"/>
      <c r="AE301" s="264" t="s">
        <v>559</v>
      </c>
      <c r="AF301" s="1061"/>
      <c r="AG301" s="203" t="s">
        <v>36</v>
      </c>
      <c r="AH301" s="1096"/>
      <c r="AI301" s="189">
        <v>114</v>
      </c>
      <c r="AJ301" s="190" t="s">
        <v>26</v>
      </c>
      <c r="AK301" s="1046" t="s">
        <v>1580</v>
      </c>
      <c r="AL301" s="1047"/>
      <c r="AM301" s="1048"/>
      <c r="AN301" s="27">
        <f t="shared" si="131"/>
        <v>0</v>
      </c>
      <c r="AO301" s="27">
        <f t="shared" si="132"/>
        <v>0</v>
      </c>
      <c r="AP301" s="191">
        <f t="shared" si="133"/>
        <v>0</v>
      </c>
      <c r="AQ301" s="35">
        <f t="shared" si="134"/>
        <v>0</v>
      </c>
      <c r="AR301" s="43">
        <f t="shared" si="135"/>
        <v>0</v>
      </c>
      <c r="AS301" s="43">
        <f t="shared" si="136"/>
        <v>0</v>
      </c>
      <c r="AT301" s="35">
        <f t="shared" si="137"/>
        <v>0</v>
      </c>
      <c r="AU301" s="43">
        <f t="shared" si="138"/>
        <v>0</v>
      </c>
      <c r="AV301" s="262"/>
      <c r="AW301" s="263"/>
      <c r="AX301" s="263"/>
      <c r="AY301" s="263"/>
      <c r="AZ301" s="175" t="s">
        <v>661</v>
      </c>
      <c r="BA301" s="194" t="s">
        <v>29</v>
      </c>
      <c r="BB301" s="466"/>
      <c r="BC301" s="466"/>
      <c r="BD301" s="248" t="str">
        <f t="shared" si="157"/>
        <v>▼選択</v>
      </c>
      <c r="BE301" s="229" t="s">
        <v>33</v>
      </c>
      <c r="BF301" s="230" t="s">
        <v>16</v>
      </c>
      <c r="BG301" s="229" t="s">
        <v>31</v>
      </c>
      <c r="BH301" s="177" t="s">
        <v>6</v>
      </c>
      <c r="BI301" s="177" t="s">
        <v>7</v>
      </c>
      <c r="BJ301" s="229" t="s">
        <v>32</v>
      </c>
      <c r="BK301" s="229"/>
      <c r="BL301" s="198" t="s">
        <v>33</v>
      </c>
      <c r="BM301" s="1033"/>
      <c r="BN301" s="195"/>
      <c r="BO301" s="195"/>
      <c r="BP301" s="195"/>
      <c r="BQ301" s="195"/>
      <c r="BR301" s="195"/>
      <c r="BS301" s="195"/>
      <c r="BT301" s="195"/>
      <c r="BU301" s="195"/>
      <c r="BV301" s="182"/>
      <c r="BW301" s="182"/>
      <c r="BX301" s="438"/>
      <c r="BY301" s="75"/>
      <c r="BZ301" s="195"/>
      <c r="CA301" s="199"/>
      <c r="CB301" s="200"/>
      <c r="CC301" s="55" t="s">
        <v>2444</v>
      </c>
      <c r="CD301" s="201" t="s">
        <v>1581</v>
      </c>
    </row>
    <row r="302" spans="1:82" ht="54.6" customHeight="1">
      <c r="A302" s="3" t="str">
        <f t="shared" si="140"/>
        <v/>
      </c>
      <c r="B302" s="5" t="s">
        <v>3046</v>
      </c>
      <c r="C302" s="3" t="str">
        <f t="shared" si="144"/>
        <v>Ⅲ.個人情報保護 (7)　個人情報保護に係る態勢整備・業務運営</v>
      </c>
      <c r="D302" s="3" t="str">
        <f t="shared" si="145"/>
        <v>⑰個人情報保護に係るシステム面の整備</v>
      </c>
      <c r="E302" s="3" t="str">
        <f t="shared" si="148"/>
        <v>基本 114</v>
      </c>
      <c r="F302" s="3" t="str">
        <f t="shared" si="149"/>
        <v>114 
114-1</v>
      </c>
      <c r="G302" s="11" t="str">
        <f t="shared" si="150"/>
        <v xml:space="preserve">
＿ ウイルス対策ソフトを導入している
＿＿ </v>
      </c>
      <c r="H302" s="21" t="str">
        <f t="shared" si="146"/>
        <v>2023: 0
2024: ▼選択</v>
      </c>
      <c r="I302" s="21" t="str">
        <f t="shared" si="142"/>
        <v xml:space="preserve">2023: 0
2024: </v>
      </c>
      <c r="J302" s="21" t="str">
        <f t="shared" si="147"/>
        <v xml:space="preserve">2023: 0
2024: </v>
      </c>
      <c r="K302" s="21" t="str">
        <f t="shared" si="151"/>
        <v>▼選択</v>
      </c>
      <c r="L302" s="21" t="str">
        <f t="shared" si="152"/>
        <v>以下について、詳細説明欄の記載及び証跡資料「○○資料」P○により確認できた
・会社がパソコンを貸与し、ウイルス対策ソフトを導入していること
【または】
・個人パソコンに会社提供のウイルス対策ソフトを導入していること
【もしくは】
・個人パソコンへのウイルス対策ソフトの導入方法および本社の確認方法が実効的であること</v>
      </c>
      <c r="M302" s="464" t="str">
        <f t="shared" si="153"/>
        <v xml:space="preserve">
</v>
      </c>
      <c r="N302" s="3"/>
      <c r="O302" s="19" t="s">
        <v>2445</v>
      </c>
      <c r="P302" s="19" t="s">
        <v>2737</v>
      </c>
      <c r="Q302" s="19" t="s">
        <v>559</v>
      </c>
      <c r="R302" s="19"/>
      <c r="S302" s="19"/>
      <c r="T302" s="159"/>
      <c r="U302" s="160"/>
      <c r="V302" s="19"/>
      <c r="W302" s="161"/>
      <c r="X302" s="19"/>
      <c r="Y302" s="19"/>
      <c r="Z302" s="20"/>
      <c r="AA302" s="202" t="s">
        <v>494</v>
      </c>
      <c r="AB302" s="1058"/>
      <c r="AC302" s="202" t="s">
        <v>2004</v>
      </c>
      <c r="AD302" s="1061"/>
      <c r="AE302" s="264" t="s">
        <v>559</v>
      </c>
      <c r="AF302" s="1061"/>
      <c r="AG302" s="203" t="s">
        <v>36</v>
      </c>
      <c r="AH302" s="1096"/>
      <c r="AI302" s="204">
        <v>114</v>
      </c>
      <c r="AJ302" s="226" t="s">
        <v>2684</v>
      </c>
      <c r="AK302" s="345"/>
      <c r="AL302" s="1044" t="s">
        <v>570</v>
      </c>
      <c r="AM302" s="1045"/>
      <c r="AN302" s="27">
        <f t="shared" si="131"/>
        <v>0</v>
      </c>
      <c r="AO302" s="27">
        <f t="shared" si="132"/>
        <v>0</v>
      </c>
      <c r="AP302" s="191">
        <f t="shared" si="133"/>
        <v>0</v>
      </c>
      <c r="AQ302" s="35">
        <f t="shared" si="134"/>
        <v>0</v>
      </c>
      <c r="AR302" s="43">
        <f t="shared" si="135"/>
        <v>0</v>
      </c>
      <c r="AS302" s="43">
        <f t="shared" si="136"/>
        <v>0</v>
      </c>
      <c r="AT302" s="35">
        <f t="shared" si="137"/>
        <v>0</v>
      </c>
      <c r="AU302" s="43">
        <f t="shared" si="138"/>
        <v>0</v>
      </c>
      <c r="AV302" s="246" t="s">
        <v>33</v>
      </c>
      <c r="AW302" s="247" t="s">
        <v>41</v>
      </c>
      <c r="AX302" s="247" t="s">
        <v>42</v>
      </c>
      <c r="AY302" s="247"/>
      <c r="AZ302" s="433" t="s">
        <v>33</v>
      </c>
      <c r="BA302" s="227" t="s">
        <v>571</v>
      </c>
      <c r="BB302" s="467"/>
      <c r="BC302" s="468"/>
      <c r="BD302" s="182"/>
      <c r="BE302" s="229" t="str">
        <f>IF(AND(AL302=AV302,AV302="○",AZ302="1.はい"),"○","▼選択")</f>
        <v>▼選択</v>
      </c>
      <c r="BF302" s="230" t="s">
        <v>16</v>
      </c>
      <c r="BG302" s="229" t="s">
        <v>31</v>
      </c>
      <c r="BH302" s="177" t="s">
        <v>6</v>
      </c>
      <c r="BI302" s="177" t="s">
        <v>7</v>
      </c>
      <c r="BJ302" s="229" t="s">
        <v>32</v>
      </c>
      <c r="BK302" s="229"/>
      <c r="BL302" s="181" t="s">
        <v>33</v>
      </c>
      <c r="BM302" s="1032" t="s">
        <v>3398</v>
      </c>
      <c r="BN302" s="172"/>
      <c r="BO302" s="172"/>
      <c r="BP302" s="172"/>
      <c r="BQ302" s="172"/>
      <c r="BR302" s="172"/>
      <c r="BS302" s="172"/>
      <c r="BT302" s="172"/>
      <c r="BU302" s="172"/>
      <c r="BV302" s="182"/>
      <c r="BW302" s="182"/>
      <c r="BX302" s="438"/>
      <c r="BY302" s="75"/>
      <c r="BZ302" s="309" t="s">
        <v>2082</v>
      </c>
      <c r="CA302" s="218" t="s">
        <v>1582</v>
      </c>
      <c r="CB302" s="219" t="s">
        <v>1583</v>
      </c>
      <c r="CC302" s="55" t="s">
        <v>2445</v>
      </c>
      <c r="CD302" s="201" t="s">
        <v>1584</v>
      </c>
    </row>
    <row r="303" spans="1:82" ht="61.15" customHeight="1">
      <c r="A303" s="3" t="str">
        <f t="shared" si="140"/>
        <v/>
      </c>
      <c r="B303" s="5" t="s">
        <v>3047</v>
      </c>
      <c r="C303" s="3" t="str">
        <f t="shared" si="144"/>
        <v>Ⅲ.個人情報保護 (7)　個人情報保護に係る態勢整備・業務運営</v>
      </c>
      <c r="D303" s="3" t="str">
        <f t="shared" si="145"/>
        <v>⑰個人情報保護に係るシステム面の整備</v>
      </c>
      <c r="E303" s="3" t="str">
        <f t="shared" si="148"/>
        <v>基本 114</v>
      </c>
      <c r="F303" s="3" t="str">
        <f t="shared" si="149"/>
        <v>114 
114-2</v>
      </c>
      <c r="G303" s="11" t="str">
        <f t="shared" si="150"/>
        <v xml:space="preserve">
＿ ウイルス対策ソフトの更新状況やバージョンを本社のシステム担当部門・システム担当者が把握する態勢が整備されている
＿＿ </v>
      </c>
      <c r="H303" s="21" t="str">
        <f t="shared" si="146"/>
        <v>2023: 0
2024: ▼選択</v>
      </c>
      <c r="I303" s="21" t="str">
        <f t="shared" si="142"/>
        <v xml:space="preserve">2023: 0
2024: </v>
      </c>
      <c r="J303" s="21" t="str">
        <f t="shared" si="147"/>
        <v xml:space="preserve">2023: 0
2024: </v>
      </c>
      <c r="K303" s="21" t="str">
        <f t="shared" si="151"/>
        <v>▼選択</v>
      </c>
      <c r="L303" s="21" t="str">
        <f t="shared" si="152"/>
        <v>以下について、詳細説明欄の記載及び証跡資料「○○資料」P○により確認できた
・会社がパソコンを貸与し、システム制御により更新状況が把握できること
【または】
・自己申告により更新状況が把握できること</v>
      </c>
      <c r="M303" s="464" t="str">
        <f t="shared" si="153"/>
        <v xml:space="preserve">
</v>
      </c>
      <c r="N303" s="3"/>
      <c r="O303" s="19" t="s">
        <v>2446</v>
      </c>
      <c r="P303" s="19" t="s">
        <v>2737</v>
      </c>
      <c r="Q303" s="19" t="s">
        <v>559</v>
      </c>
      <c r="R303" s="19"/>
      <c r="S303" s="19"/>
      <c r="T303" s="159"/>
      <c r="U303" s="160"/>
      <c r="V303" s="19"/>
      <c r="W303" s="161"/>
      <c r="X303" s="19"/>
      <c r="Y303" s="19"/>
      <c r="Z303" s="20"/>
      <c r="AA303" s="202" t="s">
        <v>494</v>
      </c>
      <c r="AB303" s="1058"/>
      <c r="AC303" s="202" t="s">
        <v>2004</v>
      </c>
      <c r="AD303" s="1061"/>
      <c r="AE303" s="202" t="s">
        <v>559</v>
      </c>
      <c r="AF303" s="1061"/>
      <c r="AG303" s="203" t="s">
        <v>36</v>
      </c>
      <c r="AH303" s="1096"/>
      <c r="AI303" s="204">
        <v>114</v>
      </c>
      <c r="AJ303" s="226" t="s">
        <v>2685</v>
      </c>
      <c r="AK303" s="345"/>
      <c r="AL303" s="1044" t="s">
        <v>572</v>
      </c>
      <c r="AM303" s="1045"/>
      <c r="AN303" s="27">
        <f t="shared" si="131"/>
        <v>0</v>
      </c>
      <c r="AO303" s="27">
        <f t="shared" si="132"/>
        <v>0</v>
      </c>
      <c r="AP303" s="191">
        <f t="shared" si="133"/>
        <v>0</v>
      </c>
      <c r="AQ303" s="35">
        <f t="shared" si="134"/>
        <v>0</v>
      </c>
      <c r="AR303" s="43">
        <f t="shared" si="135"/>
        <v>0</v>
      </c>
      <c r="AS303" s="43">
        <f t="shared" si="136"/>
        <v>0</v>
      </c>
      <c r="AT303" s="35">
        <f t="shared" si="137"/>
        <v>0</v>
      </c>
      <c r="AU303" s="43">
        <f t="shared" si="138"/>
        <v>0</v>
      </c>
      <c r="AV303" s="246" t="s">
        <v>33</v>
      </c>
      <c r="AW303" s="247" t="s">
        <v>41</v>
      </c>
      <c r="AX303" s="247" t="s">
        <v>42</v>
      </c>
      <c r="AY303" s="247"/>
      <c r="AZ303" s="433" t="s">
        <v>33</v>
      </c>
      <c r="BA303" s="227" t="s">
        <v>544</v>
      </c>
      <c r="BB303" s="467"/>
      <c r="BC303" s="468"/>
      <c r="BD303" s="182"/>
      <c r="BE303" s="229" t="str">
        <f>IF(AND(AL303=AV303,AV303="○",AZ303="1.はい"),"○","▼選択")</f>
        <v>▼選択</v>
      </c>
      <c r="BF303" s="230" t="s">
        <v>16</v>
      </c>
      <c r="BG303" s="229" t="s">
        <v>31</v>
      </c>
      <c r="BH303" s="177" t="s">
        <v>6</v>
      </c>
      <c r="BI303" s="177" t="s">
        <v>7</v>
      </c>
      <c r="BJ303" s="229" t="s">
        <v>32</v>
      </c>
      <c r="BK303" s="229"/>
      <c r="BL303" s="181" t="s">
        <v>33</v>
      </c>
      <c r="BM303" s="1032" t="s">
        <v>3399</v>
      </c>
      <c r="BN303" s="172"/>
      <c r="BO303" s="172"/>
      <c r="BP303" s="172"/>
      <c r="BQ303" s="172"/>
      <c r="BR303" s="172"/>
      <c r="BS303" s="172"/>
      <c r="BT303" s="172"/>
      <c r="BU303" s="172"/>
      <c r="BV303" s="182"/>
      <c r="BW303" s="182"/>
      <c r="BX303" s="438"/>
      <c r="BY303" s="75"/>
      <c r="BZ303" s="309" t="s">
        <v>2083</v>
      </c>
      <c r="CA303" s="218" t="s">
        <v>1582</v>
      </c>
      <c r="CB303" s="219" t="s">
        <v>1585</v>
      </c>
      <c r="CC303" s="55" t="s">
        <v>2446</v>
      </c>
      <c r="CD303" s="201" t="s">
        <v>1586</v>
      </c>
    </row>
    <row r="304" spans="1:82" ht="68.45" customHeight="1">
      <c r="A304" s="3" t="str">
        <f t="shared" si="140"/>
        <v/>
      </c>
      <c r="B304" s="5" t="s">
        <v>3048</v>
      </c>
      <c r="C304" s="3" t="str">
        <f t="shared" si="144"/>
        <v>Ⅲ.個人情報保護 (7)　個人情報保護に係る態勢整備・業務運営</v>
      </c>
      <c r="D304" s="3" t="str">
        <f t="shared" si="145"/>
        <v>⑰個人情報保護に係るシステム面の整備</v>
      </c>
      <c r="E304" s="3" t="str">
        <f t="shared" si="148"/>
        <v>基本 114</v>
      </c>
      <c r="F304" s="3" t="str">
        <f t="shared" si="149"/>
        <v>114 
114-3</v>
      </c>
      <c r="G304" s="11" t="str">
        <f t="shared" si="150"/>
        <v xml:space="preserve">
＿ 本社のシステム担当部門・システム担当者がウイルスの発生を検知する仕組みが整備されている
＿＿ </v>
      </c>
      <c r="H304" s="21" t="str">
        <f t="shared" si="146"/>
        <v>2023: 0
2024: ▼選択</v>
      </c>
      <c r="I304" s="21" t="str">
        <f t="shared" si="142"/>
        <v xml:space="preserve">2023: 0
2024: </v>
      </c>
      <c r="J304" s="21" t="str">
        <f t="shared" si="147"/>
        <v xml:space="preserve">2023: 0
2024: </v>
      </c>
      <c r="K304" s="21" t="str">
        <f t="shared" si="151"/>
        <v>▼選択</v>
      </c>
      <c r="L304" s="21" t="str">
        <f t="shared" si="152"/>
        <v>以下について、詳細説明欄の記載及び証跡資料「○○資料」P○により確認できた
・会社がパソコンを貸与し、システム制御により発生時にアラートが上がる仕組みであること
【または】
・発生時にシステム部門・担当者への連絡が徹底されていること</v>
      </c>
      <c r="M304" s="464" t="str">
        <f t="shared" si="153"/>
        <v xml:space="preserve">
</v>
      </c>
      <c r="N304" s="3"/>
      <c r="O304" s="19" t="s">
        <v>2447</v>
      </c>
      <c r="P304" s="19" t="s">
        <v>2737</v>
      </c>
      <c r="Q304" s="19" t="s">
        <v>559</v>
      </c>
      <c r="R304" s="19"/>
      <c r="S304" s="19"/>
      <c r="T304" s="159"/>
      <c r="U304" s="160"/>
      <c r="V304" s="19"/>
      <c r="W304" s="161"/>
      <c r="X304" s="19"/>
      <c r="Y304" s="19"/>
      <c r="Z304" s="20"/>
      <c r="AA304" s="202" t="s">
        <v>494</v>
      </c>
      <c r="AB304" s="1058"/>
      <c r="AC304" s="202" t="s">
        <v>2004</v>
      </c>
      <c r="AD304" s="1061"/>
      <c r="AE304" s="202" t="s">
        <v>559</v>
      </c>
      <c r="AF304" s="1061"/>
      <c r="AG304" s="203" t="s">
        <v>36</v>
      </c>
      <c r="AH304" s="1096"/>
      <c r="AI304" s="204">
        <v>114</v>
      </c>
      <c r="AJ304" s="226" t="s">
        <v>2686</v>
      </c>
      <c r="AK304" s="345"/>
      <c r="AL304" s="1044" t="s">
        <v>573</v>
      </c>
      <c r="AM304" s="1045"/>
      <c r="AN304" s="27">
        <f t="shared" si="131"/>
        <v>0</v>
      </c>
      <c r="AO304" s="27">
        <f t="shared" si="132"/>
        <v>0</v>
      </c>
      <c r="AP304" s="191">
        <f t="shared" si="133"/>
        <v>0</v>
      </c>
      <c r="AQ304" s="35">
        <f t="shared" si="134"/>
        <v>0</v>
      </c>
      <c r="AR304" s="43">
        <f t="shared" si="135"/>
        <v>0</v>
      </c>
      <c r="AS304" s="43">
        <f t="shared" si="136"/>
        <v>0</v>
      </c>
      <c r="AT304" s="35">
        <f t="shared" si="137"/>
        <v>0</v>
      </c>
      <c r="AU304" s="43">
        <f t="shared" si="138"/>
        <v>0</v>
      </c>
      <c r="AV304" s="246" t="s">
        <v>33</v>
      </c>
      <c r="AW304" s="247" t="s">
        <v>41</v>
      </c>
      <c r="AX304" s="247" t="s">
        <v>42</v>
      </c>
      <c r="AY304" s="247"/>
      <c r="AZ304" s="433" t="s">
        <v>33</v>
      </c>
      <c r="BA304" s="227" t="s">
        <v>544</v>
      </c>
      <c r="BB304" s="467"/>
      <c r="BC304" s="468"/>
      <c r="BD304" s="182"/>
      <c r="BE304" s="229" t="str">
        <f>IF(AND(AL304=AV304,AV304="○",AZ304="1.はい"),"○","▼選択")</f>
        <v>▼選択</v>
      </c>
      <c r="BF304" s="230" t="s">
        <v>16</v>
      </c>
      <c r="BG304" s="229" t="s">
        <v>31</v>
      </c>
      <c r="BH304" s="177" t="s">
        <v>6</v>
      </c>
      <c r="BI304" s="177" t="s">
        <v>7</v>
      </c>
      <c r="BJ304" s="229" t="s">
        <v>32</v>
      </c>
      <c r="BK304" s="229"/>
      <c r="BL304" s="181" t="s">
        <v>33</v>
      </c>
      <c r="BM304" s="1032" t="s">
        <v>3400</v>
      </c>
      <c r="BN304" s="172"/>
      <c r="BO304" s="172"/>
      <c r="BP304" s="172"/>
      <c r="BQ304" s="172"/>
      <c r="BR304" s="172"/>
      <c r="BS304" s="172"/>
      <c r="BT304" s="172"/>
      <c r="BU304" s="172"/>
      <c r="BV304" s="182"/>
      <c r="BW304" s="182"/>
      <c r="BX304" s="438"/>
      <c r="BY304" s="75"/>
      <c r="BZ304" s="309" t="s">
        <v>2084</v>
      </c>
      <c r="CA304" s="218" t="s">
        <v>1582</v>
      </c>
      <c r="CB304" s="219" t="s">
        <v>1587</v>
      </c>
      <c r="CC304" s="55" t="s">
        <v>2447</v>
      </c>
      <c r="CD304" s="201" t="s">
        <v>1588</v>
      </c>
    </row>
    <row r="305" spans="1:82" ht="47.25">
      <c r="A305" s="3" t="str">
        <f t="shared" si="140"/>
        <v/>
      </c>
      <c r="B305" s="5" t="s">
        <v>3049</v>
      </c>
      <c r="C305" s="3" t="str">
        <f t="shared" si="144"/>
        <v>Ⅲ.個人情報保護 (7)　個人情報保護に係る態勢整備・業務運営</v>
      </c>
      <c r="D305" s="3" t="str">
        <f t="shared" si="145"/>
        <v>⑰個人情報保護に係るシステム面の整備</v>
      </c>
      <c r="E305" s="3" t="str">
        <f t="shared" si="148"/>
        <v>基本 115</v>
      </c>
      <c r="F305" s="3" t="str">
        <f t="shared" si="149"/>
        <v xml:space="preserve">115 
</v>
      </c>
      <c r="G305" s="11" t="str">
        <f t="shared" si="150"/>
        <v xml:space="preserve">業務用パソコンにおいて、安全性が確保されたネットワーク接続を行っている
＿ 
＿＿ </v>
      </c>
      <c r="H305" s="21" t="str">
        <f t="shared" si="146"/>
        <v>2023: 0
2024: ▼選択</v>
      </c>
      <c r="I305" s="21" t="str">
        <f t="shared" si="142"/>
        <v xml:space="preserve">2023: 0
2024: </v>
      </c>
      <c r="J305" s="21" t="str">
        <f t="shared" si="147"/>
        <v xml:space="preserve">2023: 0
2024: </v>
      </c>
      <c r="K305" s="21" t="str">
        <f t="shared" si="151"/>
        <v>▼選択</v>
      </c>
      <c r="L305" s="21" t="str">
        <f t="shared" si="152"/>
        <v>以下について、詳細説明欄の記載及び証跡資料「○○資料」P○により確認できた
・安全性が確保されたネットワークを構築していること</v>
      </c>
      <c r="M305" s="464" t="str">
        <f t="shared" si="153"/>
        <v xml:space="preserve">
</v>
      </c>
      <c r="N305" s="3"/>
      <c r="O305" s="19" t="s">
        <v>2448</v>
      </c>
      <c r="P305" s="19" t="s">
        <v>2737</v>
      </c>
      <c r="Q305" s="19" t="s">
        <v>559</v>
      </c>
      <c r="R305" s="19"/>
      <c r="S305" s="19"/>
      <c r="T305" s="159"/>
      <c r="U305" s="160"/>
      <c r="V305" s="19"/>
      <c r="W305" s="161"/>
      <c r="X305" s="19"/>
      <c r="Y305" s="19"/>
      <c r="Z305" s="20"/>
      <c r="AA305" s="202" t="s">
        <v>494</v>
      </c>
      <c r="AB305" s="1058"/>
      <c r="AC305" s="202" t="s">
        <v>2004</v>
      </c>
      <c r="AD305" s="1061"/>
      <c r="AE305" s="202" t="s">
        <v>559</v>
      </c>
      <c r="AF305" s="1061"/>
      <c r="AG305" s="203" t="s">
        <v>36</v>
      </c>
      <c r="AH305" s="1096"/>
      <c r="AI305" s="254">
        <v>115</v>
      </c>
      <c r="AJ305" s="190" t="s">
        <v>26</v>
      </c>
      <c r="AK305" s="1046" t="s">
        <v>574</v>
      </c>
      <c r="AL305" s="1047"/>
      <c r="AM305" s="1048"/>
      <c r="AN305" s="27">
        <f t="shared" si="131"/>
        <v>0</v>
      </c>
      <c r="AO305" s="27">
        <f t="shared" si="132"/>
        <v>0</v>
      </c>
      <c r="AP305" s="191">
        <f t="shared" si="133"/>
        <v>0</v>
      </c>
      <c r="AQ305" s="35">
        <f t="shared" si="134"/>
        <v>0</v>
      </c>
      <c r="AR305" s="43">
        <f t="shared" si="135"/>
        <v>0</v>
      </c>
      <c r="AS305" s="43">
        <f t="shared" si="136"/>
        <v>0</v>
      </c>
      <c r="AT305" s="35">
        <f t="shared" si="137"/>
        <v>0</v>
      </c>
      <c r="AU305" s="43">
        <f t="shared" si="138"/>
        <v>0</v>
      </c>
      <c r="AV305" s="246" t="s">
        <v>33</v>
      </c>
      <c r="AW305" s="247" t="s">
        <v>41</v>
      </c>
      <c r="AX305" s="247" t="s">
        <v>42</v>
      </c>
      <c r="AY305" s="247"/>
      <c r="AZ305" s="433" t="s">
        <v>33</v>
      </c>
      <c r="BA305" s="227" t="s">
        <v>575</v>
      </c>
      <c r="BB305" s="467"/>
      <c r="BC305" s="468"/>
      <c r="BD305" s="248" t="str">
        <f t="shared" ref="BD305:BD310" si="158">BL305</f>
        <v>▼選択</v>
      </c>
      <c r="BE305" s="229" t="s">
        <v>33</v>
      </c>
      <c r="BF305" s="230" t="s">
        <v>16</v>
      </c>
      <c r="BG305" s="229" t="s">
        <v>31</v>
      </c>
      <c r="BH305" s="177" t="s">
        <v>6</v>
      </c>
      <c r="BI305" s="177" t="s">
        <v>7</v>
      </c>
      <c r="BJ305" s="229" t="s">
        <v>32</v>
      </c>
      <c r="BK305" s="229"/>
      <c r="BL305" s="181" t="s">
        <v>33</v>
      </c>
      <c r="BM305" s="1032" t="s">
        <v>3401</v>
      </c>
      <c r="BN305" s="172"/>
      <c r="BO305" s="172"/>
      <c r="BP305" s="172"/>
      <c r="BQ305" s="172"/>
      <c r="BR305" s="172"/>
      <c r="BS305" s="172"/>
      <c r="BT305" s="172"/>
      <c r="BU305" s="172"/>
      <c r="BV305" s="182"/>
      <c r="BW305" s="182"/>
      <c r="BX305" s="438"/>
      <c r="BY305" s="75"/>
      <c r="BZ305" s="309" t="s">
        <v>2085</v>
      </c>
      <c r="CA305" s="218" t="s">
        <v>1589</v>
      </c>
      <c r="CB305" s="219" t="s">
        <v>1590</v>
      </c>
      <c r="CC305" s="55" t="s">
        <v>2448</v>
      </c>
      <c r="CD305" s="201" t="s">
        <v>1591</v>
      </c>
    </row>
    <row r="306" spans="1:82" ht="68.45" customHeight="1">
      <c r="A306" s="3" t="str">
        <f t="shared" si="140"/>
        <v/>
      </c>
      <c r="B306" s="5" t="s">
        <v>3050</v>
      </c>
      <c r="C306" s="3" t="str">
        <f t="shared" si="144"/>
        <v>Ⅲ.個人情報保護 (7)　個人情報保護に係る態勢整備・業務運営</v>
      </c>
      <c r="D306" s="3" t="str">
        <f t="shared" si="145"/>
        <v>⑰個人情報保護に係るシステム面の整備</v>
      </c>
      <c r="E306" s="3" t="str">
        <f t="shared" si="148"/>
        <v>基本 116</v>
      </c>
      <c r="F306" s="3" t="str">
        <f t="shared" si="149"/>
        <v xml:space="preserve">116 
</v>
      </c>
      <c r="G306" s="11" t="str">
        <f t="shared" si="150"/>
        <v xml:space="preserve">従業員が会社所定（会社がセキュリティ上問題ないと判断したもの）以外のメールアドレスを業務上使用できないようシステム制御している
＿ 
＿＿ </v>
      </c>
      <c r="H306" s="21" t="str">
        <f t="shared" si="146"/>
        <v>2023: 0
2024: ▼選択</v>
      </c>
      <c r="I306" s="21" t="str">
        <f t="shared" si="142"/>
        <v xml:space="preserve">2023: 0
2024: </v>
      </c>
      <c r="J306" s="21" t="str">
        <f t="shared" si="147"/>
        <v xml:space="preserve">2023: 0
2024: </v>
      </c>
      <c r="K306" s="21" t="str">
        <f t="shared" si="151"/>
        <v>▼選択</v>
      </c>
      <c r="L306" s="21" t="str">
        <f t="shared" si="152"/>
        <v>以下について、詳細説明欄の記載及び証跡資料「○○資料」P○により確認できた
・システム制御により会社所定以外のWebメールのサイトへのアクセスを禁止していること
【または】
・会社所定以外のWebメールサイトへのアクセスの禁止はしていないものの、アクセスしたことを管理部門が事後的に検知できる仕組みがあること</v>
      </c>
      <c r="M306" s="464" t="str">
        <f t="shared" si="153"/>
        <v xml:space="preserve">
</v>
      </c>
      <c r="N306" s="3"/>
      <c r="O306" s="19" t="s">
        <v>2449</v>
      </c>
      <c r="P306" s="19" t="s">
        <v>2737</v>
      </c>
      <c r="Q306" s="19" t="s">
        <v>559</v>
      </c>
      <c r="R306" s="19"/>
      <c r="S306" s="19"/>
      <c r="T306" s="159"/>
      <c r="U306" s="160"/>
      <c r="V306" s="19"/>
      <c r="W306" s="161"/>
      <c r="X306" s="19"/>
      <c r="Y306" s="19"/>
      <c r="Z306" s="20"/>
      <c r="AA306" s="202" t="s">
        <v>494</v>
      </c>
      <c r="AB306" s="1058"/>
      <c r="AC306" s="202" t="s">
        <v>2004</v>
      </c>
      <c r="AD306" s="1061"/>
      <c r="AE306" s="202" t="s">
        <v>559</v>
      </c>
      <c r="AF306" s="1061"/>
      <c r="AG306" s="203" t="s">
        <v>36</v>
      </c>
      <c r="AH306" s="1096"/>
      <c r="AI306" s="254">
        <v>116</v>
      </c>
      <c r="AJ306" s="190" t="s">
        <v>26</v>
      </c>
      <c r="AK306" s="1046" t="s">
        <v>576</v>
      </c>
      <c r="AL306" s="1047"/>
      <c r="AM306" s="1048"/>
      <c r="AN306" s="27">
        <f t="shared" si="131"/>
        <v>0</v>
      </c>
      <c r="AO306" s="27">
        <f t="shared" si="132"/>
        <v>0</v>
      </c>
      <c r="AP306" s="191">
        <f t="shared" si="133"/>
        <v>0</v>
      </c>
      <c r="AQ306" s="35">
        <f t="shared" si="134"/>
        <v>0</v>
      </c>
      <c r="AR306" s="43">
        <f t="shared" si="135"/>
        <v>0</v>
      </c>
      <c r="AS306" s="43">
        <f t="shared" si="136"/>
        <v>0</v>
      </c>
      <c r="AT306" s="35">
        <f t="shared" si="137"/>
        <v>0</v>
      </c>
      <c r="AU306" s="43">
        <f t="shared" si="138"/>
        <v>0</v>
      </c>
      <c r="AV306" s="246" t="s">
        <v>33</v>
      </c>
      <c r="AW306" s="247" t="s">
        <v>41</v>
      </c>
      <c r="AX306" s="247" t="s">
        <v>42</v>
      </c>
      <c r="AY306" s="247"/>
      <c r="AZ306" s="433" t="s">
        <v>33</v>
      </c>
      <c r="BA306" s="227" t="s">
        <v>544</v>
      </c>
      <c r="BB306" s="467"/>
      <c r="BC306" s="468"/>
      <c r="BD306" s="248" t="str">
        <f t="shared" si="158"/>
        <v>▼選択</v>
      </c>
      <c r="BE306" s="229" t="s">
        <v>33</v>
      </c>
      <c r="BF306" s="230" t="s">
        <v>16</v>
      </c>
      <c r="BG306" s="229" t="s">
        <v>31</v>
      </c>
      <c r="BH306" s="177" t="s">
        <v>6</v>
      </c>
      <c r="BI306" s="177" t="s">
        <v>7</v>
      </c>
      <c r="BJ306" s="229" t="s">
        <v>32</v>
      </c>
      <c r="BK306" s="229"/>
      <c r="BL306" s="181" t="s">
        <v>33</v>
      </c>
      <c r="BM306" s="1032" t="s">
        <v>3402</v>
      </c>
      <c r="BN306" s="172"/>
      <c r="BO306" s="172"/>
      <c r="BP306" s="172"/>
      <c r="BQ306" s="172"/>
      <c r="BR306" s="172"/>
      <c r="BS306" s="172"/>
      <c r="BT306" s="172"/>
      <c r="BU306" s="172"/>
      <c r="BV306" s="182"/>
      <c r="BW306" s="182"/>
      <c r="BX306" s="438"/>
      <c r="BY306" s="75"/>
      <c r="BZ306" s="309" t="s">
        <v>1595</v>
      </c>
      <c r="CA306" s="218" t="s">
        <v>1592</v>
      </c>
      <c r="CB306" s="219" t="s">
        <v>1593</v>
      </c>
      <c r="CC306" s="55" t="s">
        <v>2449</v>
      </c>
      <c r="CD306" s="201" t="s">
        <v>1594</v>
      </c>
    </row>
    <row r="307" spans="1:82" ht="114" customHeight="1">
      <c r="A307" s="3" t="str">
        <f t="shared" si="140"/>
        <v/>
      </c>
      <c r="B307" s="5" t="s">
        <v>3051</v>
      </c>
      <c r="C307" s="3" t="str">
        <f t="shared" si="144"/>
        <v>Ⅲ.個人情報保護 (7)　個人情報保護に係る態勢整備・業務運営</v>
      </c>
      <c r="D307" s="3" t="str">
        <f t="shared" si="145"/>
        <v>⑰個人情報保護に係るシステム面の整備</v>
      </c>
      <c r="E307" s="3" t="str">
        <f t="shared" si="148"/>
        <v>基本 117</v>
      </c>
      <c r="F307" s="3" t="str">
        <f t="shared" si="149"/>
        <v xml:space="preserve">117 
</v>
      </c>
      <c r="G307" s="11" t="str">
        <f t="shared" si="150"/>
        <v xml:space="preserve">個人データを添付ファイルに記載して社外にメール送信する際の情報漏えい（宛先誤りの誤送信）をシステムにより防止する仕組み（送信が自動で保留となり、宛先や添付内容を送信者がセルフチェックした上で改めて送信する仕組み、上席者の事前承認が必須な仕組み等）がある
※個人データを添付ファイルに記載して社外にメール送信することを禁止している場合は「3.対象外」を選択
＿ 
＿＿ </v>
      </c>
      <c r="H307" s="21" t="str">
        <f t="shared" si="146"/>
        <v>2023: 0
2024: ▼選択</v>
      </c>
      <c r="I307" s="21" t="str">
        <f t="shared" si="142"/>
        <v xml:space="preserve">2023: 0
2024: </v>
      </c>
      <c r="J307" s="21" t="str">
        <f t="shared" si="147"/>
        <v xml:space="preserve">2023: 0
2024: </v>
      </c>
      <c r="K307" s="21" t="str">
        <f t="shared" si="151"/>
        <v>▼選択</v>
      </c>
      <c r="L307" s="21" t="str">
        <f t="shared" si="152"/>
        <v xml:space="preserve">以下について、詳細説明欄の記載及び証跡資料「○○資料」P○により確認できた
・送信が自動で保留となり、宛先や添付内容を送信者がセルフチェックした上で改めて送信するシステムが導入されていること
【または】
・上席者の事前承認が必須なシステムが導入されていること
（対象外の場合）
個人データを添付ファイルに記載して社外にメール送信することを規程・マニュアルで禁止し、従業員に徹底していることを詳細説明欄で確認
</v>
      </c>
      <c r="M307" s="464" t="str">
        <f t="shared" si="153"/>
        <v xml:space="preserve">
</v>
      </c>
      <c r="N307" s="3"/>
      <c r="O307" s="19" t="s">
        <v>2450</v>
      </c>
      <c r="P307" s="19" t="s">
        <v>2737</v>
      </c>
      <c r="Q307" s="19" t="s">
        <v>559</v>
      </c>
      <c r="R307" s="19"/>
      <c r="S307" s="19"/>
      <c r="T307" s="159"/>
      <c r="U307" s="160"/>
      <c r="V307" s="19"/>
      <c r="W307" s="161"/>
      <c r="X307" s="19"/>
      <c r="Y307" s="19"/>
      <c r="Z307" s="20"/>
      <c r="AA307" s="202" t="s">
        <v>494</v>
      </c>
      <c r="AB307" s="1058"/>
      <c r="AC307" s="202" t="s">
        <v>2004</v>
      </c>
      <c r="AD307" s="1061"/>
      <c r="AE307" s="202" t="s">
        <v>559</v>
      </c>
      <c r="AF307" s="1061"/>
      <c r="AG307" s="203" t="s">
        <v>36</v>
      </c>
      <c r="AH307" s="1096"/>
      <c r="AI307" s="254">
        <v>117</v>
      </c>
      <c r="AJ307" s="190" t="s">
        <v>26</v>
      </c>
      <c r="AK307" s="1046" t="s">
        <v>1596</v>
      </c>
      <c r="AL307" s="1047"/>
      <c r="AM307" s="1048"/>
      <c r="AN307" s="27">
        <f t="shared" si="131"/>
        <v>0</v>
      </c>
      <c r="AO307" s="27">
        <f t="shared" si="132"/>
        <v>0</v>
      </c>
      <c r="AP307" s="191">
        <f t="shared" si="133"/>
        <v>0</v>
      </c>
      <c r="AQ307" s="35">
        <f t="shared" si="134"/>
        <v>0</v>
      </c>
      <c r="AR307" s="43">
        <f t="shared" si="135"/>
        <v>0</v>
      </c>
      <c r="AS307" s="43">
        <f t="shared" si="136"/>
        <v>0</v>
      </c>
      <c r="AT307" s="35">
        <f t="shared" si="137"/>
        <v>0</v>
      </c>
      <c r="AU307" s="43">
        <f t="shared" si="138"/>
        <v>0</v>
      </c>
      <c r="AV307" s="246" t="s">
        <v>33</v>
      </c>
      <c r="AW307" s="247" t="s">
        <v>41</v>
      </c>
      <c r="AX307" s="247" t="s">
        <v>42</v>
      </c>
      <c r="AY307" s="247" t="s">
        <v>195</v>
      </c>
      <c r="AZ307" s="433" t="s">
        <v>33</v>
      </c>
      <c r="BA307" s="227" t="str">
        <f>IF(AZ307&lt;&gt;"3.対象外","具体取組み","「対象外」と申告する理由")</f>
        <v>具体取組み</v>
      </c>
      <c r="BB307" s="467"/>
      <c r="BC307" s="468"/>
      <c r="BD307" s="248" t="str">
        <f t="shared" si="158"/>
        <v>▼選択</v>
      </c>
      <c r="BE307" s="229" t="s">
        <v>33</v>
      </c>
      <c r="BF307" s="230" t="s">
        <v>16</v>
      </c>
      <c r="BG307" s="229" t="s">
        <v>31</v>
      </c>
      <c r="BH307" s="177" t="s">
        <v>6</v>
      </c>
      <c r="BI307" s="177" t="s">
        <v>7</v>
      </c>
      <c r="BJ307" s="229" t="s">
        <v>32</v>
      </c>
      <c r="BK307" s="229" t="s">
        <v>897</v>
      </c>
      <c r="BL307" s="181" t="s">
        <v>33</v>
      </c>
      <c r="BM307" s="1032" t="s">
        <v>1600</v>
      </c>
      <c r="BN307" s="172"/>
      <c r="BO307" s="172"/>
      <c r="BP307" s="172"/>
      <c r="BQ307" s="172"/>
      <c r="BR307" s="172"/>
      <c r="BS307" s="172"/>
      <c r="BT307" s="172"/>
      <c r="BU307" s="172"/>
      <c r="BV307" s="182"/>
      <c r="BW307" s="182"/>
      <c r="BX307" s="438"/>
      <c r="BY307" s="75"/>
      <c r="BZ307" s="309" t="s">
        <v>1600</v>
      </c>
      <c r="CA307" s="218" t="s">
        <v>1597</v>
      </c>
      <c r="CB307" s="219" t="s">
        <v>1598</v>
      </c>
      <c r="CC307" s="55" t="s">
        <v>2450</v>
      </c>
      <c r="CD307" s="201" t="s">
        <v>1599</v>
      </c>
    </row>
    <row r="308" spans="1:82" ht="111.6" customHeight="1">
      <c r="A308" s="3" t="str">
        <f t="shared" si="140"/>
        <v/>
      </c>
      <c r="B308" s="5" t="s">
        <v>3052</v>
      </c>
      <c r="C308" s="3" t="str">
        <f t="shared" si="144"/>
        <v>Ⅲ.個人情報保護 (7)　個人情報保護に係る態勢整備・業務運営</v>
      </c>
      <c r="D308" s="3" t="str">
        <f t="shared" si="145"/>
        <v>⑰個人情報保護に係るシステム面の整備</v>
      </c>
      <c r="E308" s="3" t="str">
        <f t="shared" si="148"/>
        <v>基本 118</v>
      </c>
      <c r="F308" s="3" t="str">
        <f t="shared" si="149"/>
        <v xml:space="preserve">118 
</v>
      </c>
      <c r="G308" s="11" t="str">
        <f t="shared" si="150"/>
        <v xml:space="preserve">個人データを添付ファイルに記載して社外にメール送信する際に、システムによりデータを暗号化する仕組み（添付ファイルは自動暗号化され、開封PWは別途送信等）がある
※個人データを添付ファイルに記載して社外にメール送信することを禁止している場合は「3.対象外」を選択
＿ 
＿＿ </v>
      </c>
      <c r="H308" s="21" t="str">
        <f t="shared" si="146"/>
        <v>2023: 0
2024: ▼選択</v>
      </c>
      <c r="I308" s="21" t="str">
        <f t="shared" si="142"/>
        <v xml:space="preserve">2023: 0
2024: </v>
      </c>
      <c r="J308" s="21" t="str">
        <f t="shared" si="147"/>
        <v xml:space="preserve">2023: 0
2024: </v>
      </c>
      <c r="K308" s="21" t="str">
        <f t="shared" si="151"/>
        <v>▼選択</v>
      </c>
      <c r="L308" s="21" t="str">
        <f t="shared" si="152"/>
        <v>以下について、詳細説明欄の記載及び証跡資料「○○資料」P○により確認できた
・添付ファイルが自動で暗号化されるシステムが導入されていること
【または】
・URLが貼られリンク先から添付ファイルを取得する等のシステムが導入されていること
（対象外の場合）
個人データを添付ファイルに記載して社外にメール送信することを規程・マニュアルで禁止し、従業員に徹底していることを詳細説明欄で確認</v>
      </c>
      <c r="M308" s="464" t="str">
        <f t="shared" si="153"/>
        <v xml:space="preserve">
</v>
      </c>
      <c r="N308" s="3"/>
      <c r="O308" s="19" t="s">
        <v>2451</v>
      </c>
      <c r="P308" s="19" t="s">
        <v>2737</v>
      </c>
      <c r="Q308" s="19" t="s">
        <v>559</v>
      </c>
      <c r="R308" s="19"/>
      <c r="S308" s="19"/>
      <c r="T308" s="159"/>
      <c r="U308" s="160"/>
      <c r="V308" s="19"/>
      <c r="W308" s="161"/>
      <c r="X308" s="19"/>
      <c r="Y308" s="19"/>
      <c r="Z308" s="20"/>
      <c r="AA308" s="202" t="s">
        <v>494</v>
      </c>
      <c r="AB308" s="1058"/>
      <c r="AC308" s="202" t="s">
        <v>2004</v>
      </c>
      <c r="AD308" s="1061"/>
      <c r="AE308" s="346" t="s">
        <v>559</v>
      </c>
      <c r="AF308" s="1061"/>
      <c r="AG308" s="203" t="s">
        <v>36</v>
      </c>
      <c r="AH308" s="1096"/>
      <c r="AI308" s="254">
        <v>118</v>
      </c>
      <c r="AJ308" s="190" t="s">
        <v>26</v>
      </c>
      <c r="AK308" s="1046" t="s">
        <v>1601</v>
      </c>
      <c r="AL308" s="1047"/>
      <c r="AM308" s="1048"/>
      <c r="AN308" s="27">
        <f t="shared" si="131"/>
        <v>0</v>
      </c>
      <c r="AO308" s="27">
        <f t="shared" si="132"/>
        <v>0</v>
      </c>
      <c r="AP308" s="191">
        <f t="shared" si="133"/>
        <v>0</v>
      </c>
      <c r="AQ308" s="35">
        <f t="shared" si="134"/>
        <v>0</v>
      </c>
      <c r="AR308" s="43">
        <f t="shared" si="135"/>
        <v>0</v>
      </c>
      <c r="AS308" s="43">
        <f t="shared" si="136"/>
        <v>0</v>
      </c>
      <c r="AT308" s="35">
        <f t="shared" si="137"/>
        <v>0</v>
      </c>
      <c r="AU308" s="43">
        <f t="shared" si="138"/>
        <v>0</v>
      </c>
      <c r="AV308" s="246" t="s">
        <v>33</v>
      </c>
      <c r="AW308" s="247" t="s">
        <v>41</v>
      </c>
      <c r="AX308" s="247" t="s">
        <v>42</v>
      </c>
      <c r="AY308" s="247" t="s">
        <v>195</v>
      </c>
      <c r="AZ308" s="433" t="s">
        <v>33</v>
      </c>
      <c r="BA308" s="227" t="str">
        <f>IF(AZ308&lt;&gt;"3.対象外","具体取組み","「対象外」と申告する理由")</f>
        <v>具体取組み</v>
      </c>
      <c r="BB308" s="467"/>
      <c r="BC308" s="468"/>
      <c r="BD308" s="248" t="str">
        <f t="shared" si="158"/>
        <v>▼選択</v>
      </c>
      <c r="BE308" s="229" t="s">
        <v>33</v>
      </c>
      <c r="BF308" s="230" t="s">
        <v>16</v>
      </c>
      <c r="BG308" s="229" t="s">
        <v>31</v>
      </c>
      <c r="BH308" s="177" t="s">
        <v>6</v>
      </c>
      <c r="BI308" s="177" t="s">
        <v>7</v>
      </c>
      <c r="BJ308" s="229" t="s">
        <v>32</v>
      </c>
      <c r="BK308" s="229" t="s">
        <v>897</v>
      </c>
      <c r="BL308" s="181" t="s">
        <v>33</v>
      </c>
      <c r="BM308" s="1032" t="s">
        <v>2086</v>
      </c>
      <c r="BN308" s="172"/>
      <c r="BO308" s="172"/>
      <c r="BP308" s="172"/>
      <c r="BQ308" s="172"/>
      <c r="BR308" s="172"/>
      <c r="BS308" s="172"/>
      <c r="BT308" s="172"/>
      <c r="BU308" s="172"/>
      <c r="BV308" s="182"/>
      <c r="BW308" s="182"/>
      <c r="BX308" s="438"/>
      <c r="BY308" s="75"/>
      <c r="BZ308" s="309" t="s">
        <v>2086</v>
      </c>
      <c r="CA308" s="218" t="s">
        <v>1602</v>
      </c>
      <c r="CB308" s="219" t="s">
        <v>1603</v>
      </c>
      <c r="CC308" s="55" t="s">
        <v>2451</v>
      </c>
      <c r="CD308" s="201" t="s">
        <v>1604</v>
      </c>
    </row>
    <row r="309" spans="1:82" ht="79.150000000000006" customHeight="1">
      <c r="A309" s="3" t="str">
        <f t="shared" si="140"/>
        <v/>
      </c>
      <c r="B309" s="5" t="s">
        <v>3053</v>
      </c>
      <c r="C309" s="3" t="str">
        <f t="shared" si="144"/>
        <v>Ⅲ.個人情報保護 (7)　個人情報保護に係る態勢整備・業務運営</v>
      </c>
      <c r="D309" s="3" t="str">
        <f t="shared" si="145"/>
        <v>⑰個人情報保護に係るシステム面の整備</v>
      </c>
      <c r="E309" s="3" t="str">
        <f t="shared" si="148"/>
        <v>基本 119</v>
      </c>
      <c r="F309" s="3" t="str">
        <f t="shared" si="149"/>
        <v xml:space="preserve">119 
</v>
      </c>
      <c r="G309" s="11" t="str">
        <f t="shared" si="150"/>
        <v xml:space="preserve">従業員が業務上利用する電子機器へのソフトウェアのインストールをシステム制御（権限設定によりインストール不可、インストールした際は事後的にシステムで検知および削除を指示等）している
＿ 
＿＿ </v>
      </c>
      <c r="H309" s="21" t="str">
        <f t="shared" si="146"/>
        <v>2023: 0
2024: ▼選択</v>
      </c>
      <c r="I309" s="21" t="str">
        <f t="shared" si="142"/>
        <v xml:space="preserve">2023: 0
2024: </v>
      </c>
      <c r="J309" s="21" t="str">
        <f t="shared" si="147"/>
        <v xml:space="preserve">2023: 0
2024: </v>
      </c>
      <c r="K309" s="21" t="str">
        <f t="shared" si="151"/>
        <v>▼選択</v>
      </c>
      <c r="L309" s="21" t="str">
        <f t="shared" si="152"/>
        <v>以下について、詳細説明欄の記載及び証跡資料「○○資料」P○により確認できた
・権限設定により従業員によるインストールを不可としていること
【または】
インストールはできるものの、管理部門が事後的にシステムでインストールをしたことが検知でき、検知した際は削除を指示していること</v>
      </c>
      <c r="M309" s="464" t="str">
        <f t="shared" si="153"/>
        <v xml:space="preserve">
</v>
      </c>
      <c r="N309" s="3"/>
      <c r="O309" s="19" t="s">
        <v>2452</v>
      </c>
      <c r="P309" s="19" t="s">
        <v>2737</v>
      </c>
      <c r="Q309" s="19" t="s">
        <v>559</v>
      </c>
      <c r="R309" s="19"/>
      <c r="S309" s="19"/>
      <c r="T309" s="159"/>
      <c r="U309" s="160"/>
      <c r="V309" s="19"/>
      <c r="W309" s="161"/>
      <c r="X309" s="19"/>
      <c r="Y309" s="19"/>
      <c r="Z309" s="20"/>
      <c r="AA309" s="202" t="s">
        <v>494</v>
      </c>
      <c r="AB309" s="1058"/>
      <c r="AC309" s="202" t="s">
        <v>2004</v>
      </c>
      <c r="AD309" s="1061"/>
      <c r="AE309" s="346" t="s">
        <v>559</v>
      </c>
      <c r="AF309" s="1061"/>
      <c r="AG309" s="203" t="s">
        <v>36</v>
      </c>
      <c r="AH309" s="1096"/>
      <c r="AI309" s="254">
        <v>119</v>
      </c>
      <c r="AJ309" s="190" t="s">
        <v>26</v>
      </c>
      <c r="AK309" s="1046" t="s">
        <v>577</v>
      </c>
      <c r="AL309" s="1047"/>
      <c r="AM309" s="1048"/>
      <c r="AN309" s="27">
        <f t="shared" si="131"/>
        <v>0</v>
      </c>
      <c r="AO309" s="27">
        <f t="shared" si="132"/>
        <v>0</v>
      </c>
      <c r="AP309" s="191">
        <f t="shared" si="133"/>
        <v>0</v>
      </c>
      <c r="AQ309" s="35">
        <f t="shared" si="134"/>
        <v>0</v>
      </c>
      <c r="AR309" s="43">
        <f t="shared" si="135"/>
        <v>0</v>
      </c>
      <c r="AS309" s="43">
        <f t="shared" si="136"/>
        <v>0</v>
      </c>
      <c r="AT309" s="35">
        <f t="shared" si="137"/>
        <v>0</v>
      </c>
      <c r="AU309" s="43">
        <f t="shared" si="138"/>
        <v>0</v>
      </c>
      <c r="AV309" s="246" t="s">
        <v>33</v>
      </c>
      <c r="AW309" s="247" t="s">
        <v>41</v>
      </c>
      <c r="AX309" s="247" t="s">
        <v>42</v>
      </c>
      <c r="AY309" s="247"/>
      <c r="AZ309" s="433" t="s">
        <v>33</v>
      </c>
      <c r="BA309" s="227" t="s">
        <v>544</v>
      </c>
      <c r="BB309" s="467"/>
      <c r="BC309" s="468"/>
      <c r="BD309" s="248" t="str">
        <f t="shared" si="158"/>
        <v>▼選択</v>
      </c>
      <c r="BE309" s="229" t="s">
        <v>33</v>
      </c>
      <c r="BF309" s="230" t="s">
        <v>16</v>
      </c>
      <c r="BG309" s="229" t="s">
        <v>31</v>
      </c>
      <c r="BH309" s="177" t="s">
        <v>6</v>
      </c>
      <c r="BI309" s="177" t="s">
        <v>7</v>
      </c>
      <c r="BJ309" s="229" t="s">
        <v>32</v>
      </c>
      <c r="BK309" s="229"/>
      <c r="BL309" s="181" t="s">
        <v>33</v>
      </c>
      <c r="BM309" s="1032" t="s">
        <v>3403</v>
      </c>
      <c r="BN309" s="172"/>
      <c r="BO309" s="172"/>
      <c r="BP309" s="172"/>
      <c r="BQ309" s="172"/>
      <c r="BR309" s="172"/>
      <c r="BS309" s="172"/>
      <c r="BT309" s="172"/>
      <c r="BU309" s="172"/>
      <c r="BV309" s="182"/>
      <c r="BW309" s="182"/>
      <c r="BX309" s="438"/>
      <c r="BY309" s="75"/>
      <c r="BZ309" s="309" t="s">
        <v>2087</v>
      </c>
      <c r="CA309" s="218" t="s">
        <v>1605</v>
      </c>
      <c r="CB309" s="219" t="s">
        <v>1606</v>
      </c>
      <c r="CC309" s="55" t="s">
        <v>2452</v>
      </c>
      <c r="CD309" s="201" t="s">
        <v>1607</v>
      </c>
    </row>
    <row r="310" spans="1:82" ht="79.150000000000006" customHeight="1">
      <c r="A310" s="3" t="str">
        <f t="shared" si="140"/>
        <v/>
      </c>
      <c r="B310" s="5" t="s">
        <v>3054</v>
      </c>
      <c r="C310" s="3" t="str">
        <f t="shared" si="144"/>
        <v>Ⅲ.個人情報保護 (7)　個人情報保護に係る態勢整備・業務運営</v>
      </c>
      <c r="D310" s="3" t="str">
        <f t="shared" si="145"/>
        <v>⑰個人情報保護に係るシステム面の整備</v>
      </c>
      <c r="E310" s="3" t="str">
        <f t="shared" si="148"/>
        <v>基本 120</v>
      </c>
      <c r="F310" s="3" t="str">
        <f t="shared" si="149"/>
        <v xml:space="preserve">120 
</v>
      </c>
      <c r="G310" s="11" t="str">
        <f t="shared" si="150"/>
        <v xml:space="preserve">OS/ソフトウェアの更新状況を本社のシステム担当部門・あるいはシステム担当者が把握・管理する仕組みが整備され、保守サポートが切れたOS/ソフトウェアを使用していない
＿ 
＿＿ </v>
      </c>
      <c r="H310" s="21" t="str">
        <f t="shared" si="146"/>
        <v>2023: 0
2024: ▼選択</v>
      </c>
      <c r="I310" s="21" t="str">
        <f t="shared" si="142"/>
        <v xml:space="preserve">2023: 0
2024: </v>
      </c>
      <c r="J310" s="21" t="str">
        <f t="shared" si="147"/>
        <v xml:space="preserve">2023: 0
2024: </v>
      </c>
      <c r="K310" s="21" t="str">
        <f t="shared" si="151"/>
        <v>▼選択</v>
      </c>
      <c r="L310" s="21" t="str">
        <f t="shared" si="152"/>
        <v>システム担当部門や担当者が一元的に更新を管理していることは、「○○資料」P○を確認
【または】
以下について、詳細説明欄の記載及び証跡資料により確認できた
・更新が必要な場合にシステム担当部門や担当者から従業員宛に連絡をしていることは、「○○資料」を確認
・定期的にOSやセキュリティパッチのバージョンを確認していることは、「○○資料」を確認</v>
      </c>
      <c r="M310" s="464" t="str">
        <f t="shared" si="153"/>
        <v xml:space="preserve">
</v>
      </c>
      <c r="N310" s="3"/>
      <c r="O310" s="19" t="s">
        <v>2453</v>
      </c>
      <c r="P310" s="19" t="s">
        <v>2737</v>
      </c>
      <c r="Q310" s="19" t="s">
        <v>559</v>
      </c>
      <c r="R310" s="19"/>
      <c r="S310" s="19"/>
      <c r="T310" s="159"/>
      <c r="U310" s="160"/>
      <c r="V310" s="19"/>
      <c r="W310" s="161"/>
      <c r="X310" s="19"/>
      <c r="Y310" s="19"/>
      <c r="Z310" s="20"/>
      <c r="AA310" s="202" t="s">
        <v>494</v>
      </c>
      <c r="AB310" s="1058"/>
      <c r="AC310" s="202" t="s">
        <v>2004</v>
      </c>
      <c r="AD310" s="1061"/>
      <c r="AE310" s="202" t="s">
        <v>559</v>
      </c>
      <c r="AF310" s="1061"/>
      <c r="AG310" s="203" t="s">
        <v>36</v>
      </c>
      <c r="AH310" s="1096"/>
      <c r="AI310" s="254">
        <v>120</v>
      </c>
      <c r="AJ310" s="190" t="s">
        <v>26</v>
      </c>
      <c r="AK310" s="1046" t="s">
        <v>578</v>
      </c>
      <c r="AL310" s="1047"/>
      <c r="AM310" s="1048"/>
      <c r="AN310" s="27">
        <f t="shared" si="131"/>
        <v>0</v>
      </c>
      <c r="AO310" s="27">
        <f t="shared" si="132"/>
        <v>0</v>
      </c>
      <c r="AP310" s="191">
        <f t="shared" si="133"/>
        <v>0</v>
      </c>
      <c r="AQ310" s="35">
        <f t="shared" si="134"/>
        <v>0</v>
      </c>
      <c r="AR310" s="43">
        <f t="shared" si="135"/>
        <v>0</v>
      </c>
      <c r="AS310" s="43">
        <f t="shared" si="136"/>
        <v>0</v>
      </c>
      <c r="AT310" s="35">
        <f t="shared" si="137"/>
        <v>0</v>
      </c>
      <c r="AU310" s="43">
        <f t="shared" si="138"/>
        <v>0</v>
      </c>
      <c r="AV310" s="246" t="s">
        <v>33</v>
      </c>
      <c r="AW310" s="247" t="s">
        <v>41</v>
      </c>
      <c r="AX310" s="247" t="s">
        <v>42</v>
      </c>
      <c r="AY310" s="247"/>
      <c r="AZ310" s="433" t="s">
        <v>33</v>
      </c>
      <c r="BA310" s="227" t="s">
        <v>579</v>
      </c>
      <c r="BB310" s="467"/>
      <c r="BC310" s="468"/>
      <c r="BD310" s="248" t="str">
        <f t="shared" si="158"/>
        <v>▼選択</v>
      </c>
      <c r="BE310" s="229" t="s">
        <v>33</v>
      </c>
      <c r="BF310" s="230" t="s">
        <v>16</v>
      </c>
      <c r="BG310" s="229" t="s">
        <v>31</v>
      </c>
      <c r="BH310" s="177" t="s">
        <v>6</v>
      </c>
      <c r="BI310" s="177" t="s">
        <v>7</v>
      </c>
      <c r="BJ310" s="229" t="s">
        <v>32</v>
      </c>
      <c r="BK310" s="229"/>
      <c r="BL310" s="181" t="s">
        <v>33</v>
      </c>
      <c r="BM310" s="1032" t="s">
        <v>3404</v>
      </c>
      <c r="BN310" s="172"/>
      <c r="BO310" s="172"/>
      <c r="BP310" s="172"/>
      <c r="BQ310" s="172"/>
      <c r="BR310" s="172"/>
      <c r="BS310" s="172"/>
      <c r="BT310" s="172"/>
      <c r="BU310" s="172"/>
      <c r="BV310" s="182"/>
      <c r="BW310" s="182"/>
      <c r="BX310" s="438"/>
      <c r="BY310" s="75"/>
      <c r="BZ310" s="309" t="s">
        <v>1611</v>
      </c>
      <c r="CA310" s="218" t="s">
        <v>1608</v>
      </c>
      <c r="CB310" s="219" t="s">
        <v>1609</v>
      </c>
      <c r="CC310" s="55" t="s">
        <v>2453</v>
      </c>
      <c r="CD310" s="201" t="s">
        <v>1610</v>
      </c>
    </row>
    <row r="311" spans="1:82" ht="42.75">
      <c r="A311" s="3" t="str">
        <f t="shared" si="140"/>
        <v/>
      </c>
      <c r="B311" s="5" t="s">
        <v>3055</v>
      </c>
      <c r="C311" s="3" t="str">
        <f t="shared" si="144"/>
        <v>Ⅲ.個人情報保護 (7)　個人情報保護に係る態勢整備・業務運営</v>
      </c>
      <c r="D311" s="3" t="str">
        <f t="shared" si="145"/>
        <v>⑰個人情報保護に係るシステム面の整備</v>
      </c>
      <c r="E311" s="3" t="str">
        <f t="shared" si="148"/>
        <v>基本 121</v>
      </c>
      <c r="F311" s="3" t="str">
        <f t="shared" si="149"/>
        <v>121 
見出し</v>
      </c>
      <c r="G311" s="11" t="str">
        <f t="shared" si="150"/>
        <v xml:space="preserve">持ち出し可能な業務用パソコンがある代理店のみ対象
＿ 
＿＿ </v>
      </c>
      <c r="H311" s="21" t="str">
        <f t="shared" si="146"/>
        <v>2023: 0
2024: ▼選択</v>
      </c>
      <c r="I311" s="21" t="str">
        <f t="shared" si="142"/>
        <v xml:space="preserve">2023: 0
2024: </v>
      </c>
      <c r="J311" s="21" t="str">
        <f t="shared" si="147"/>
        <v xml:space="preserve">2023: 0
2024: </v>
      </c>
      <c r="K311" s="21" t="str">
        <f t="shared" si="151"/>
        <v xml:space="preserve"> ― </v>
      </c>
      <c r="L311" s="21" t="str">
        <f t="shared" si="152"/>
        <v xml:space="preserve"> ― </v>
      </c>
      <c r="M311" s="464" t="str">
        <f t="shared" si="153"/>
        <v xml:space="preserve">
</v>
      </c>
      <c r="N311" s="3"/>
      <c r="O311" s="19" t="s">
        <v>2454</v>
      </c>
      <c r="P311" s="19" t="s">
        <v>2737</v>
      </c>
      <c r="Q311" s="19" t="s">
        <v>559</v>
      </c>
      <c r="R311" s="19"/>
      <c r="S311" s="19"/>
      <c r="T311" s="159"/>
      <c r="U311" s="160"/>
      <c r="V311" s="19"/>
      <c r="W311" s="161"/>
      <c r="X311" s="19"/>
      <c r="Y311" s="19"/>
      <c r="Z311" s="20"/>
      <c r="AA311" s="202" t="s">
        <v>494</v>
      </c>
      <c r="AB311" s="1058"/>
      <c r="AC311" s="202" t="s">
        <v>2004</v>
      </c>
      <c r="AD311" s="1061"/>
      <c r="AE311" s="202" t="s">
        <v>559</v>
      </c>
      <c r="AF311" s="1061"/>
      <c r="AG311" s="203" t="s">
        <v>36</v>
      </c>
      <c r="AH311" s="1096"/>
      <c r="AI311" s="168">
        <v>121</v>
      </c>
      <c r="AJ311" s="282" t="s">
        <v>2642</v>
      </c>
      <c r="AK311" s="1072" t="s">
        <v>580</v>
      </c>
      <c r="AL311" s="1073"/>
      <c r="AM311" s="1074"/>
      <c r="AN311" s="29">
        <f t="shared" si="131"/>
        <v>0</v>
      </c>
      <c r="AO311" s="29">
        <f t="shared" si="132"/>
        <v>0</v>
      </c>
      <c r="AP311" s="239">
        <f t="shared" si="133"/>
        <v>0</v>
      </c>
      <c r="AQ311" s="37">
        <f t="shared" si="134"/>
        <v>0</v>
      </c>
      <c r="AR311" s="45">
        <f t="shared" si="135"/>
        <v>0</v>
      </c>
      <c r="AS311" s="45">
        <f t="shared" si="136"/>
        <v>0</v>
      </c>
      <c r="AT311" s="37">
        <f t="shared" si="137"/>
        <v>0</v>
      </c>
      <c r="AU311" s="45">
        <f t="shared" si="138"/>
        <v>0</v>
      </c>
      <c r="AV311" s="235" t="s">
        <v>33</v>
      </c>
      <c r="AW311" s="236" t="s">
        <v>91</v>
      </c>
      <c r="AX311" s="236" t="s">
        <v>9</v>
      </c>
      <c r="AY311" s="236"/>
      <c r="AZ311" s="433" t="s">
        <v>33</v>
      </c>
      <c r="BA311" s="194" t="s">
        <v>29</v>
      </c>
      <c r="BB311" s="466"/>
      <c r="BC311" s="466"/>
      <c r="BD311" s="210"/>
      <c r="BE311" s="210"/>
      <c r="BF311" s="210"/>
      <c r="BG311" s="210"/>
      <c r="BH311" s="210"/>
      <c r="BI311" s="209"/>
      <c r="BJ311" s="210"/>
      <c r="BK311" s="210"/>
      <c r="BL311" s="211"/>
      <c r="BM311" s="1033"/>
      <c r="BN311" s="195"/>
      <c r="BO311" s="195"/>
      <c r="BP311" s="195"/>
      <c r="BQ311" s="195"/>
      <c r="BR311" s="195"/>
      <c r="BS311" s="195"/>
      <c r="BT311" s="195"/>
      <c r="BU311" s="195"/>
      <c r="BV311" s="210"/>
      <c r="BW311" s="210"/>
      <c r="BX311" s="354"/>
      <c r="BY311" s="75"/>
      <c r="BZ311" s="195"/>
      <c r="CA311" s="218" t="s">
        <v>1612</v>
      </c>
      <c r="CB311" s="219" t="s">
        <v>1613</v>
      </c>
      <c r="CC311" s="55" t="s">
        <v>2454</v>
      </c>
      <c r="CD311" s="201" t="s">
        <v>1614</v>
      </c>
    </row>
    <row r="312" spans="1:82" ht="99.75">
      <c r="A312" s="3" t="str">
        <f t="shared" si="140"/>
        <v/>
      </c>
      <c r="B312" s="5" t="s">
        <v>3056</v>
      </c>
      <c r="C312" s="3" t="str">
        <f t="shared" si="144"/>
        <v>Ⅲ.個人情報保護 (7)　個人情報保護に係る態勢整備・業務運営</v>
      </c>
      <c r="D312" s="3" t="str">
        <f t="shared" si="145"/>
        <v>⑰個人情報保護に係るシステム面の整備</v>
      </c>
      <c r="E312" s="3" t="str">
        <f t="shared" si="148"/>
        <v>基本 121</v>
      </c>
      <c r="F312" s="3" t="str">
        <f t="shared" si="149"/>
        <v xml:space="preserve">121 
</v>
      </c>
      <c r="G312" s="11" t="str">
        <f t="shared" si="150"/>
        <v xml:space="preserve">
＿ 持ち出し可能な業務用パソコンの紛失時の個人情報漏えい対策としてパソコン立ち上げ時の機械本体へのパスワード入力以外に以下の対応を行っている（該当するもの全てに「1.はい」で回答）
※本設問の達成・未達成は以下全ての回答内容から判断（全てに「1.はい」を求めるものではない）
＿＿ </v>
      </c>
      <c r="H312" s="21" t="str">
        <f t="shared" si="146"/>
        <v>2023: 0
2024: －</v>
      </c>
      <c r="I312" s="21" t="str">
        <f t="shared" si="142"/>
        <v xml:space="preserve">2023: 0
2024: </v>
      </c>
      <c r="J312" s="21" t="str">
        <f t="shared" si="147"/>
        <v xml:space="preserve">2023: 0
2024: </v>
      </c>
      <c r="K312" s="21" t="str">
        <f t="shared" si="151"/>
        <v>▼選択</v>
      </c>
      <c r="L312" s="21">
        <f t="shared" si="152"/>
        <v>0</v>
      </c>
      <c r="M312" s="464" t="str">
        <f t="shared" si="153"/>
        <v xml:space="preserve">
</v>
      </c>
      <c r="N312" s="3"/>
      <c r="O312" s="19" t="s">
        <v>2455</v>
      </c>
      <c r="P312" s="19" t="s">
        <v>2737</v>
      </c>
      <c r="Q312" s="19" t="s">
        <v>559</v>
      </c>
      <c r="R312" s="19"/>
      <c r="S312" s="19"/>
      <c r="T312" s="159"/>
      <c r="U312" s="160"/>
      <c r="V312" s="19"/>
      <c r="W312" s="161"/>
      <c r="X312" s="19"/>
      <c r="Y312" s="19"/>
      <c r="Z312" s="20"/>
      <c r="AA312" s="202" t="s">
        <v>494</v>
      </c>
      <c r="AB312" s="1058"/>
      <c r="AC312" s="202" t="s">
        <v>2004</v>
      </c>
      <c r="AD312" s="1061"/>
      <c r="AE312" s="202" t="s">
        <v>559</v>
      </c>
      <c r="AF312" s="1061"/>
      <c r="AG312" s="203" t="s">
        <v>36</v>
      </c>
      <c r="AH312" s="1096"/>
      <c r="AI312" s="286">
        <v>121</v>
      </c>
      <c r="AJ312" s="284" t="s">
        <v>26</v>
      </c>
      <c r="AK312" s="240"/>
      <c r="AL312" s="1044" t="s">
        <v>1615</v>
      </c>
      <c r="AM312" s="1045"/>
      <c r="AN312" s="27">
        <f t="shared" si="131"/>
        <v>0</v>
      </c>
      <c r="AO312" s="27">
        <f t="shared" si="132"/>
        <v>0</v>
      </c>
      <c r="AP312" s="191">
        <f t="shared" si="133"/>
        <v>0</v>
      </c>
      <c r="AQ312" s="35">
        <f t="shared" si="134"/>
        <v>0</v>
      </c>
      <c r="AR312" s="43">
        <f t="shared" si="135"/>
        <v>0</v>
      </c>
      <c r="AS312" s="43">
        <f t="shared" si="136"/>
        <v>0</v>
      </c>
      <c r="AT312" s="35">
        <f t="shared" si="137"/>
        <v>0</v>
      </c>
      <c r="AU312" s="43">
        <f t="shared" si="138"/>
        <v>0</v>
      </c>
      <c r="AV312" s="262"/>
      <c r="AW312" s="263"/>
      <c r="AX312" s="263"/>
      <c r="AY312" s="263"/>
      <c r="AZ312" s="175" t="s">
        <v>661</v>
      </c>
      <c r="BA312" s="194" t="s">
        <v>29</v>
      </c>
      <c r="BB312" s="466"/>
      <c r="BC312" s="466"/>
      <c r="BD312" s="248" t="str">
        <f>BL312</f>
        <v>▼選択</v>
      </c>
      <c r="BE312" s="229" t="s">
        <v>33</v>
      </c>
      <c r="BF312" s="234" t="s">
        <v>16</v>
      </c>
      <c r="BG312" s="229" t="s">
        <v>31</v>
      </c>
      <c r="BH312" s="177" t="s">
        <v>6</v>
      </c>
      <c r="BI312" s="177" t="s">
        <v>7</v>
      </c>
      <c r="BJ312" s="229" t="s">
        <v>32</v>
      </c>
      <c r="BK312" s="182" t="s">
        <v>897</v>
      </c>
      <c r="BL312" s="198" t="s">
        <v>33</v>
      </c>
      <c r="BM312" s="1033"/>
      <c r="BN312" s="195"/>
      <c r="BO312" s="195"/>
      <c r="BP312" s="195"/>
      <c r="BQ312" s="195"/>
      <c r="BR312" s="195"/>
      <c r="BS312" s="195"/>
      <c r="BT312" s="195"/>
      <c r="BU312" s="195"/>
      <c r="BV312" s="182"/>
      <c r="BW312" s="182"/>
      <c r="BX312" s="438"/>
      <c r="BY312" s="75"/>
      <c r="BZ312" s="195"/>
      <c r="CA312" s="199"/>
      <c r="CB312" s="200"/>
      <c r="CC312" s="55" t="s">
        <v>2455</v>
      </c>
      <c r="CD312" s="201" t="s">
        <v>1614</v>
      </c>
    </row>
    <row r="313" spans="1:82" ht="47.25">
      <c r="A313" s="3" t="str">
        <f t="shared" si="140"/>
        <v/>
      </c>
      <c r="B313" s="5" t="s">
        <v>3057</v>
      </c>
      <c r="C313" s="3" t="str">
        <f t="shared" si="144"/>
        <v>Ⅲ.個人情報保護 (7)　個人情報保護に係る態勢整備・業務運営</v>
      </c>
      <c r="D313" s="3" t="str">
        <f t="shared" si="145"/>
        <v>⑰個人情報保護に係るシステム面の整備</v>
      </c>
      <c r="E313" s="3" t="str">
        <f t="shared" si="148"/>
        <v>基本 121</v>
      </c>
      <c r="F313" s="3" t="str">
        <f t="shared" si="149"/>
        <v>121 
121-1</v>
      </c>
      <c r="G313" s="11" t="str">
        <f t="shared" si="150"/>
        <v xml:space="preserve">
＿ 
＿＿ パソコンのハードディスクの暗号化</v>
      </c>
      <c r="H313" s="21" t="str">
        <f t="shared" si="146"/>
        <v>2023: 0
2024: ▼選択</v>
      </c>
      <c r="I313" s="21" t="str">
        <f t="shared" si="142"/>
        <v xml:space="preserve">2023: 0
2024: </v>
      </c>
      <c r="J313" s="21" t="str">
        <f t="shared" si="147"/>
        <v xml:space="preserve">2023: 0
2024: </v>
      </c>
      <c r="K313" s="21" t="str">
        <f t="shared" si="151"/>
        <v>▼選択</v>
      </c>
      <c r="L313" s="21" t="str">
        <f t="shared" si="152"/>
        <v>以下について、詳細説明欄の記載及び証跡資料「○○資料」P○により確認できた
・パソコンのハードディスクの暗号化をしていること</v>
      </c>
      <c r="M313" s="464" t="str">
        <f t="shared" si="153"/>
        <v xml:space="preserve">
</v>
      </c>
      <c r="N313" s="3"/>
      <c r="O313" s="19" t="s">
        <v>2456</v>
      </c>
      <c r="P313" s="19" t="s">
        <v>2737</v>
      </c>
      <c r="Q313" s="19" t="s">
        <v>559</v>
      </c>
      <c r="R313" s="19"/>
      <c r="S313" s="19"/>
      <c r="T313" s="159"/>
      <c r="U313" s="160"/>
      <c r="V313" s="19"/>
      <c r="W313" s="161"/>
      <c r="X313" s="19"/>
      <c r="Y313" s="19"/>
      <c r="Z313" s="20"/>
      <c r="AA313" s="202" t="s">
        <v>494</v>
      </c>
      <c r="AB313" s="1058"/>
      <c r="AC313" s="202" t="s">
        <v>2004</v>
      </c>
      <c r="AD313" s="1061"/>
      <c r="AE313" s="202" t="s">
        <v>559</v>
      </c>
      <c r="AF313" s="1061"/>
      <c r="AG313" s="203" t="s">
        <v>36</v>
      </c>
      <c r="AH313" s="1096"/>
      <c r="AI313" s="204">
        <v>121</v>
      </c>
      <c r="AJ313" s="226" t="s">
        <v>2687</v>
      </c>
      <c r="AK313" s="240"/>
      <c r="AL313" s="212"/>
      <c r="AM313" s="231" t="s">
        <v>582</v>
      </c>
      <c r="AN313" s="27">
        <f t="shared" si="131"/>
        <v>0</v>
      </c>
      <c r="AO313" s="27">
        <f t="shared" si="132"/>
        <v>0</v>
      </c>
      <c r="AP313" s="191">
        <f t="shared" si="133"/>
        <v>0</v>
      </c>
      <c r="AQ313" s="35">
        <f t="shared" si="134"/>
        <v>0</v>
      </c>
      <c r="AR313" s="43">
        <f t="shared" si="135"/>
        <v>0</v>
      </c>
      <c r="AS313" s="43">
        <f t="shared" si="136"/>
        <v>0</v>
      </c>
      <c r="AT313" s="35">
        <f t="shared" si="137"/>
        <v>0</v>
      </c>
      <c r="AU313" s="43">
        <f t="shared" si="138"/>
        <v>0</v>
      </c>
      <c r="AV313" s="246" t="s">
        <v>33</v>
      </c>
      <c r="AW313" s="247" t="s">
        <v>41</v>
      </c>
      <c r="AX313" s="247" t="s">
        <v>42</v>
      </c>
      <c r="AY313" s="247"/>
      <c r="AZ313" s="433" t="s">
        <v>33</v>
      </c>
      <c r="BA313" s="227" t="s">
        <v>543</v>
      </c>
      <c r="BB313" s="467"/>
      <c r="BC313" s="468"/>
      <c r="BD313" s="182"/>
      <c r="BE313" s="229" t="str">
        <f>IF(AND(AL313=AV313,AV313="○",AZ313="1.はい"),"○","▼選択")</f>
        <v>▼選択</v>
      </c>
      <c r="BF313" s="230" t="s">
        <v>16</v>
      </c>
      <c r="BG313" s="229" t="s">
        <v>31</v>
      </c>
      <c r="BH313" s="177" t="s">
        <v>6</v>
      </c>
      <c r="BI313" s="177" t="s">
        <v>7</v>
      </c>
      <c r="BJ313" s="229" t="s">
        <v>32</v>
      </c>
      <c r="BK313" s="229"/>
      <c r="BL313" s="181" t="s">
        <v>33</v>
      </c>
      <c r="BM313" s="1032" t="s">
        <v>2088</v>
      </c>
      <c r="BN313" s="172"/>
      <c r="BO313" s="172"/>
      <c r="BP313" s="172"/>
      <c r="BQ313" s="172"/>
      <c r="BR313" s="172"/>
      <c r="BS313" s="172"/>
      <c r="BT313" s="172"/>
      <c r="BU313" s="172"/>
      <c r="BV313" s="182"/>
      <c r="BW313" s="182"/>
      <c r="BX313" s="438"/>
      <c r="BY313" s="75"/>
      <c r="BZ313" s="309" t="s">
        <v>2088</v>
      </c>
      <c r="CA313" s="218" t="s">
        <v>1612</v>
      </c>
      <c r="CB313" s="219" t="s">
        <v>1616</v>
      </c>
      <c r="CC313" s="55" t="s">
        <v>2456</v>
      </c>
      <c r="CD313" s="201" t="s">
        <v>1617</v>
      </c>
    </row>
    <row r="314" spans="1:82" ht="57">
      <c r="A314" s="3" t="str">
        <f t="shared" si="140"/>
        <v/>
      </c>
      <c r="B314" s="5" t="s">
        <v>3058</v>
      </c>
      <c r="C314" s="3" t="str">
        <f t="shared" si="144"/>
        <v>Ⅲ.個人情報保護 (7)　個人情報保護に係る態勢整備・業務運営</v>
      </c>
      <c r="D314" s="3" t="str">
        <f t="shared" si="145"/>
        <v>⑰個人情報保護に係るシステム面の整備</v>
      </c>
      <c r="E314" s="3" t="str">
        <f t="shared" si="148"/>
        <v>基本 121</v>
      </c>
      <c r="F314" s="3" t="str">
        <f t="shared" si="149"/>
        <v>121 
121-2</v>
      </c>
      <c r="G314" s="11" t="str">
        <f t="shared" si="150"/>
        <v xml:space="preserve">
＿ 
＿＿ リモートデータ消去（紛失時に遠隔でパソコン内のデータを削除するシステム）</v>
      </c>
      <c r="H314" s="21" t="str">
        <f t="shared" si="146"/>
        <v>2023: 0
2024: ▼選択</v>
      </c>
      <c r="I314" s="21" t="str">
        <f t="shared" si="142"/>
        <v xml:space="preserve">2023: 0
2024: </v>
      </c>
      <c r="J314" s="21" t="str">
        <f t="shared" si="147"/>
        <v xml:space="preserve">2023: 0
2024: </v>
      </c>
      <c r="K314" s="21" t="str">
        <f t="shared" si="151"/>
        <v>▼選択</v>
      </c>
      <c r="L314" s="21" t="str">
        <f t="shared" si="152"/>
        <v>以下について、詳細説明欄の記載及び証跡資料「○○資料」P○により確認できた
・リモートデータ消去の仕組みがあること</v>
      </c>
      <c r="M314" s="464" t="str">
        <f t="shared" si="153"/>
        <v xml:space="preserve">
</v>
      </c>
      <c r="N314" s="3"/>
      <c r="O314" s="19" t="s">
        <v>2457</v>
      </c>
      <c r="P314" s="19" t="s">
        <v>2737</v>
      </c>
      <c r="Q314" s="19" t="s">
        <v>559</v>
      </c>
      <c r="R314" s="19"/>
      <c r="S314" s="19"/>
      <c r="T314" s="159"/>
      <c r="U314" s="160"/>
      <c r="V314" s="19"/>
      <c r="W314" s="161"/>
      <c r="X314" s="19"/>
      <c r="Y314" s="19"/>
      <c r="Z314" s="20"/>
      <c r="AA314" s="202" t="s">
        <v>494</v>
      </c>
      <c r="AB314" s="1058"/>
      <c r="AC314" s="202" t="s">
        <v>2004</v>
      </c>
      <c r="AD314" s="1061"/>
      <c r="AE314" s="202" t="s">
        <v>559</v>
      </c>
      <c r="AF314" s="1061"/>
      <c r="AG314" s="203" t="s">
        <v>36</v>
      </c>
      <c r="AH314" s="1096"/>
      <c r="AI314" s="204">
        <v>121</v>
      </c>
      <c r="AJ314" s="226" t="s">
        <v>2688</v>
      </c>
      <c r="AK314" s="240"/>
      <c r="AL314" s="212"/>
      <c r="AM314" s="231" t="s">
        <v>584</v>
      </c>
      <c r="AN314" s="27">
        <f t="shared" ref="AN314:AN378" si="159">R314</f>
        <v>0</v>
      </c>
      <c r="AO314" s="27">
        <f t="shared" ref="AO314:AO378" si="160">S314</f>
        <v>0</v>
      </c>
      <c r="AP314" s="191">
        <f t="shared" ref="AP314:AP378" si="161">T314</f>
        <v>0</v>
      </c>
      <c r="AQ314" s="35">
        <f t="shared" ref="AQ314:AQ378" si="162">U314</f>
        <v>0</v>
      </c>
      <c r="AR314" s="43">
        <f t="shared" ref="AR314:AR378" si="163">V314</f>
        <v>0</v>
      </c>
      <c r="AS314" s="43">
        <f t="shared" ref="AS314:AS378" si="164">W314</f>
        <v>0</v>
      </c>
      <c r="AT314" s="35">
        <f t="shared" ref="AT314:AT378" si="165">X314</f>
        <v>0</v>
      </c>
      <c r="AU314" s="43">
        <f t="shared" ref="AU314:AU378" si="166">Y314</f>
        <v>0</v>
      </c>
      <c r="AV314" s="246" t="s">
        <v>33</v>
      </c>
      <c r="AW314" s="247" t="s">
        <v>41</v>
      </c>
      <c r="AX314" s="247" t="s">
        <v>42</v>
      </c>
      <c r="AY314" s="247"/>
      <c r="AZ314" s="433" t="s">
        <v>33</v>
      </c>
      <c r="BA314" s="227" t="s">
        <v>543</v>
      </c>
      <c r="BB314" s="467"/>
      <c r="BC314" s="468"/>
      <c r="BD314" s="182"/>
      <c r="BE314" s="229" t="str">
        <f>IF(AND(AL314=AV314,AV314="○",AZ314="1.はい"),"○","▼選択")</f>
        <v>▼選択</v>
      </c>
      <c r="BF314" s="230" t="s">
        <v>16</v>
      </c>
      <c r="BG314" s="229" t="s">
        <v>31</v>
      </c>
      <c r="BH314" s="177" t="s">
        <v>6</v>
      </c>
      <c r="BI314" s="177" t="s">
        <v>7</v>
      </c>
      <c r="BJ314" s="229" t="s">
        <v>32</v>
      </c>
      <c r="BK314" s="229"/>
      <c r="BL314" s="181" t="s">
        <v>33</v>
      </c>
      <c r="BM314" s="1032" t="s">
        <v>2089</v>
      </c>
      <c r="BN314" s="172"/>
      <c r="BO314" s="172"/>
      <c r="BP314" s="172"/>
      <c r="BQ314" s="172"/>
      <c r="BR314" s="172"/>
      <c r="BS314" s="172"/>
      <c r="BT314" s="172"/>
      <c r="BU314" s="172"/>
      <c r="BV314" s="182"/>
      <c r="BW314" s="182"/>
      <c r="BX314" s="438"/>
      <c r="BY314" s="75"/>
      <c r="BZ314" s="309" t="s">
        <v>2089</v>
      </c>
      <c r="CA314" s="218" t="s">
        <v>1612</v>
      </c>
      <c r="CB314" s="219" t="s">
        <v>1618</v>
      </c>
      <c r="CC314" s="55" t="s">
        <v>2457</v>
      </c>
      <c r="CD314" s="201" t="s">
        <v>1619</v>
      </c>
    </row>
    <row r="315" spans="1:82" ht="57">
      <c r="A315" s="3" t="str">
        <f t="shared" si="140"/>
        <v/>
      </c>
      <c r="B315" s="5" t="s">
        <v>3059</v>
      </c>
      <c r="C315" s="3" t="str">
        <f t="shared" si="144"/>
        <v>Ⅲ.個人情報保護 (7)　個人情報保護に係る態勢整備・業務運営</v>
      </c>
      <c r="D315" s="3" t="str">
        <f t="shared" si="145"/>
        <v>⑰個人情報保護に係るシステム面の整備</v>
      </c>
      <c r="E315" s="3" t="str">
        <f t="shared" si="148"/>
        <v>基本 121</v>
      </c>
      <c r="F315" s="3" t="str">
        <f t="shared" si="149"/>
        <v>121 
121-3</v>
      </c>
      <c r="G315" s="11" t="str">
        <f t="shared" si="150"/>
        <v xml:space="preserve">
＿ 
＿＿ シンクライアント端末の利用（パソコン本体へのファイルの保存を禁止するシステム）</v>
      </c>
      <c r="H315" s="21" t="str">
        <f t="shared" si="146"/>
        <v>2023: 0
2024: ▼選択</v>
      </c>
      <c r="I315" s="21" t="str">
        <f t="shared" si="142"/>
        <v xml:space="preserve">2023: 0
2024: </v>
      </c>
      <c r="J315" s="21" t="str">
        <f t="shared" si="147"/>
        <v xml:space="preserve">2023: 0
2024: </v>
      </c>
      <c r="K315" s="21" t="str">
        <f t="shared" si="151"/>
        <v>▼選択</v>
      </c>
      <c r="L315" s="21" t="str">
        <f t="shared" si="152"/>
        <v>以下について、詳細説明欄の記載及び証跡資料「○○資料」P○により確認できた
・シンクライアント端末を利用していること</v>
      </c>
      <c r="M315" s="464" t="str">
        <f t="shared" si="153"/>
        <v xml:space="preserve">
</v>
      </c>
      <c r="N315" s="3"/>
      <c r="O315" s="19" t="s">
        <v>2458</v>
      </c>
      <c r="P315" s="19" t="s">
        <v>2737</v>
      </c>
      <c r="Q315" s="19" t="s">
        <v>559</v>
      </c>
      <c r="R315" s="19"/>
      <c r="S315" s="19"/>
      <c r="T315" s="159"/>
      <c r="U315" s="160"/>
      <c r="V315" s="19"/>
      <c r="W315" s="161"/>
      <c r="X315" s="19"/>
      <c r="Y315" s="19"/>
      <c r="Z315" s="20"/>
      <c r="AA315" s="202" t="s">
        <v>494</v>
      </c>
      <c r="AB315" s="1058"/>
      <c r="AC315" s="202" t="s">
        <v>2004</v>
      </c>
      <c r="AD315" s="1061"/>
      <c r="AE315" s="202" t="s">
        <v>559</v>
      </c>
      <c r="AF315" s="1061"/>
      <c r="AG315" s="203" t="s">
        <v>36</v>
      </c>
      <c r="AH315" s="1096"/>
      <c r="AI315" s="204">
        <v>121</v>
      </c>
      <c r="AJ315" s="226" t="s">
        <v>2689</v>
      </c>
      <c r="AK315" s="240"/>
      <c r="AL315" s="212"/>
      <c r="AM315" s="191" t="s">
        <v>585</v>
      </c>
      <c r="AN315" s="27">
        <f t="shared" si="159"/>
        <v>0</v>
      </c>
      <c r="AO315" s="27">
        <f t="shared" si="160"/>
        <v>0</v>
      </c>
      <c r="AP315" s="191">
        <f t="shared" si="161"/>
        <v>0</v>
      </c>
      <c r="AQ315" s="35">
        <f t="shared" si="162"/>
        <v>0</v>
      </c>
      <c r="AR315" s="43">
        <f t="shared" si="163"/>
        <v>0</v>
      </c>
      <c r="AS315" s="43">
        <f t="shared" si="164"/>
        <v>0</v>
      </c>
      <c r="AT315" s="35">
        <f t="shared" si="165"/>
        <v>0</v>
      </c>
      <c r="AU315" s="43">
        <f t="shared" si="166"/>
        <v>0</v>
      </c>
      <c r="AV315" s="246" t="s">
        <v>33</v>
      </c>
      <c r="AW315" s="247" t="s">
        <v>41</v>
      </c>
      <c r="AX315" s="247" t="s">
        <v>42</v>
      </c>
      <c r="AY315" s="247"/>
      <c r="AZ315" s="433" t="s">
        <v>33</v>
      </c>
      <c r="BA315" s="227" t="s">
        <v>543</v>
      </c>
      <c r="BB315" s="467"/>
      <c r="BC315" s="468"/>
      <c r="BD315" s="182"/>
      <c r="BE315" s="229" t="str">
        <f>IF(AND(AL315=AV315,AV315="○",AZ315="1.はい"),"○","▼選択")</f>
        <v>▼選択</v>
      </c>
      <c r="BF315" s="230" t="s">
        <v>16</v>
      </c>
      <c r="BG315" s="229" t="s">
        <v>31</v>
      </c>
      <c r="BH315" s="177" t="s">
        <v>6</v>
      </c>
      <c r="BI315" s="177" t="s">
        <v>7</v>
      </c>
      <c r="BJ315" s="229" t="s">
        <v>32</v>
      </c>
      <c r="BK315" s="229"/>
      <c r="BL315" s="181" t="s">
        <v>33</v>
      </c>
      <c r="BM315" s="1032" t="s">
        <v>2090</v>
      </c>
      <c r="BN315" s="172"/>
      <c r="BO315" s="172"/>
      <c r="BP315" s="172"/>
      <c r="BQ315" s="172"/>
      <c r="BR315" s="172"/>
      <c r="BS315" s="172"/>
      <c r="BT315" s="172"/>
      <c r="BU315" s="172"/>
      <c r="BV315" s="182"/>
      <c r="BW315" s="182"/>
      <c r="BX315" s="438"/>
      <c r="BY315" s="75"/>
      <c r="BZ315" s="309" t="s">
        <v>2090</v>
      </c>
      <c r="CA315" s="218" t="s">
        <v>1612</v>
      </c>
      <c r="CB315" s="219" t="s">
        <v>1620</v>
      </c>
      <c r="CC315" s="55" t="s">
        <v>2458</v>
      </c>
      <c r="CD315" s="201" t="s">
        <v>1621</v>
      </c>
    </row>
    <row r="316" spans="1:82" ht="47.25">
      <c r="A316" s="3" t="str">
        <f t="shared" si="140"/>
        <v/>
      </c>
      <c r="B316" s="5" t="s">
        <v>3060</v>
      </c>
      <c r="C316" s="3" t="str">
        <f t="shared" si="144"/>
        <v>Ⅲ.個人情報保護 (7)　個人情報保護に係る態勢整備・業務運営</v>
      </c>
      <c r="D316" s="3" t="str">
        <f t="shared" si="145"/>
        <v>⑰個人情報保護に係るシステム面の整備</v>
      </c>
      <c r="E316" s="3" t="str">
        <f t="shared" si="148"/>
        <v>基本 121</v>
      </c>
      <c r="F316" s="3" t="str">
        <f t="shared" si="149"/>
        <v>121 
121-4</v>
      </c>
      <c r="G316" s="11" t="str">
        <f t="shared" si="150"/>
        <v xml:space="preserve">
＿ 
＿＿ その他</v>
      </c>
      <c r="H316" s="21" t="str">
        <f t="shared" si="146"/>
        <v>2023: 0
2024: ▼選択</v>
      </c>
      <c r="I316" s="21" t="str">
        <f t="shared" si="142"/>
        <v xml:space="preserve">2023: 0
2024: </v>
      </c>
      <c r="J316" s="21" t="str">
        <f t="shared" si="147"/>
        <v xml:space="preserve">2023: 0
2024: </v>
      </c>
      <c r="K316" s="21" t="str">
        <f t="shared" si="151"/>
        <v>▼選択</v>
      </c>
      <c r="L316" s="21" t="str">
        <f t="shared" si="152"/>
        <v>以下について、詳細説明欄の記載及び証跡資料「○○資料」P○により確認できた
・□□□は、「○○資料」を確認</v>
      </c>
      <c r="M316" s="464" t="str">
        <f t="shared" si="153"/>
        <v xml:space="preserve">
</v>
      </c>
      <c r="N316" s="3"/>
      <c r="O316" s="19" t="s">
        <v>2459</v>
      </c>
      <c r="P316" s="19" t="s">
        <v>2737</v>
      </c>
      <c r="Q316" s="19" t="s">
        <v>559</v>
      </c>
      <c r="R316" s="19"/>
      <c r="S316" s="19"/>
      <c r="T316" s="159"/>
      <c r="U316" s="160"/>
      <c r="V316" s="19"/>
      <c r="W316" s="161"/>
      <c r="X316" s="19"/>
      <c r="Y316" s="19"/>
      <c r="Z316" s="20"/>
      <c r="AA316" s="202" t="s">
        <v>494</v>
      </c>
      <c r="AB316" s="1058"/>
      <c r="AC316" s="202" t="s">
        <v>2004</v>
      </c>
      <c r="AD316" s="1061"/>
      <c r="AE316" s="202" t="s">
        <v>559</v>
      </c>
      <c r="AF316" s="1061"/>
      <c r="AG316" s="203" t="s">
        <v>36</v>
      </c>
      <c r="AH316" s="1096"/>
      <c r="AI316" s="244">
        <v>121</v>
      </c>
      <c r="AJ316" s="226" t="s">
        <v>2690</v>
      </c>
      <c r="AK316" s="240"/>
      <c r="AL316" s="212"/>
      <c r="AM316" s="191" t="s">
        <v>553</v>
      </c>
      <c r="AN316" s="27">
        <f t="shared" si="159"/>
        <v>0</v>
      </c>
      <c r="AO316" s="27">
        <f t="shared" si="160"/>
        <v>0</v>
      </c>
      <c r="AP316" s="191">
        <f t="shared" si="161"/>
        <v>0</v>
      </c>
      <c r="AQ316" s="35">
        <f t="shared" si="162"/>
        <v>0</v>
      </c>
      <c r="AR316" s="43">
        <f t="shared" si="163"/>
        <v>0</v>
      </c>
      <c r="AS316" s="43">
        <f t="shared" si="164"/>
        <v>0</v>
      </c>
      <c r="AT316" s="35">
        <f t="shared" si="165"/>
        <v>0</v>
      </c>
      <c r="AU316" s="43">
        <f t="shared" si="166"/>
        <v>0</v>
      </c>
      <c r="AV316" s="246" t="s">
        <v>33</v>
      </c>
      <c r="AW316" s="247" t="s">
        <v>41</v>
      </c>
      <c r="AX316" s="247" t="s">
        <v>42</v>
      </c>
      <c r="AY316" s="247"/>
      <c r="AZ316" s="433" t="s">
        <v>33</v>
      </c>
      <c r="BA316" s="227" t="s">
        <v>544</v>
      </c>
      <c r="BB316" s="467"/>
      <c r="BC316" s="468"/>
      <c r="BD316" s="182"/>
      <c r="BE316" s="229" t="str">
        <f>IF(AND(AL316=AV316,AV316="○",AZ316="1.はい"),"○","▼選択")</f>
        <v>▼選択</v>
      </c>
      <c r="BF316" s="230" t="s">
        <v>16</v>
      </c>
      <c r="BG316" s="229" t="s">
        <v>31</v>
      </c>
      <c r="BH316" s="177" t="s">
        <v>6</v>
      </c>
      <c r="BI316" s="177" t="s">
        <v>7</v>
      </c>
      <c r="BJ316" s="229" t="s">
        <v>32</v>
      </c>
      <c r="BK316" s="229"/>
      <c r="BL316" s="181" t="s">
        <v>33</v>
      </c>
      <c r="BM316" s="1032" t="s">
        <v>2079</v>
      </c>
      <c r="BN316" s="172"/>
      <c r="BO316" s="172"/>
      <c r="BP316" s="172"/>
      <c r="BQ316" s="172"/>
      <c r="BR316" s="172"/>
      <c r="BS316" s="172"/>
      <c r="BT316" s="172"/>
      <c r="BU316" s="172"/>
      <c r="BV316" s="182"/>
      <c r="BW316" s="182"/>
      <c r="BX316" s="438"/>
      <c r="BY316" s="75"/>
      <c r="BZ316" s="309" t="s">
        <v>2079</v>
      </c>
      <c r="CA316" s="218" t="s">
        <v>1612</v>
      </c>
      <c r="CB316" s="219" t="s">
        <v>1622</v>
      </c>
      <c r="CC316" s="55" t="s">
        <v>2459</v>
      </c>
      <c r="CD316" s="201" t="s">
        <v>1623</v>
      </c>
    </row>
    <row r="317" spans="1:82" ht="57">
      <c r="A317" s="3" t="str">
        <f t="shared" si="140"/>
        <v/>
      </c>
      <c r="B317" s="5" t="s">
        <v>3061</v>
      </c>
      <c r="C317" s="3" t="str">
        <f t="shared" si="144"/>
        <v>Ⅲ.個人情報保護 (7)　個人情報保護に係る態勢整備・業務運営</v>
      </c>
      <c r="D317" s="3" t="str">
        <f t="shared" si="145"/>
        <v>⑰個人情報保護に係るシステム面の整備</v>
      </c>
      <c r="E317" s="3" t="str">
        <f t="shared" si="148"/>
        <v>基本 122</v>
      </c>
      <c r="F317" s="3" t="str">
        <f t="shared" si="149"/>
        <v>122 
見出し</v>
      </c>
      <c r="G317" s="11" t="str">
        <f t="shared" si="150"/>
        <v xml:space="preserve">ホームページ上で個人情報を取り扱う代理店のみ対象（問合せフォームに個人情報を入力する場合、顧客管理システム等と接続されている場合を含む）
＿ 
＿＿ </v>
      </c>
      <c r="H317" s="21" t="str">
        <f t="shared" si="146"/>
        <v>2023: 0
2024: ▼選択</v>
      </c>
      <c r="I317" s="21" t="str">
        <f t="shared" si="142"/>
        <v xml:space="preserve">2023: 0
2024: </v>
      </c>
      <c r="J317" s="21" t="str">
        <f t="shared" si="147"/>
        <v xml:space="preserve">2023: 0
2024: </v>
      </c>
      <c r="K317" s="21" t="str">
        <f t="shared" si="151"/>
        <v xml:space="preserve"> ― </v>
      </c>
      <c r="L317" s="21" t="str">
        <f t="shared" si="152"/>
        <v xml:space="preserve"> ― </v>
      </c>
      <c r="M317" s="464" t="str">
        <f t="shared" si="153"/>
        <v xml:space="preserve">
</v>
      </c>
      <c r="N317" s="3"/>
      <c r="O317" s="19" t="s">
        <v>2460</v>
      </c>
      <c r="P317" s="19" t="s">
        <v>2737</v>
      </c>
      <c r="Q317" s="19" t="s">
        <v>559</v>
      </c>
      <c r="R317" s="19"/>
      <c r="S317" s="19"/>
      <c r="T317" s="159"/>
      <c r="U317" s="160"/>
      <c r="V317" s="19"/>
      <c r="W317" s="161"/>
      <c r="X317" s="19"/>
      <c r="Y317" s="19"/>
      <c r="Z317" s="20"/>
      <c r="AA317" s="202" t="s">
        <v>494</v>
      </c>
      <c r="AB317" s="1058"/>
      <c r="AC317" s="202" t="s">
        <v>2004</v>
      </c>
      <c r="AD317" s="1061"/>
      <c r="AE317" s="202" t="s">
        <v>559</v>
      </c>
      <c r="AF317" s="1061"/>
      <c r="AG317" s="203" t="s">
        <v>36</v>
      </c>
      <c r="AH317" s="1096"/>
      <c r="AI317" s="168">
        <v>122</v>
      </c>
      <c r="AJ317" s="282" t="s">
        <v>3235</v>
      </c>
      <c r="AK317" s="1072" t="s">
        <v>586</v>
      </c>
      <c r="AL317" s="1073"/>
      <c r="AM317" s="1088"/>
      <c r="AN317" s="29">
        <f t="shared" si="159"/>
        <v>0</v>
      </c>
      <c r="AO317" s="29">
        <f t="shared" si="160"/>
        <v>0</v>
      </c>
      <c r="AP317" s="239">
        <f t="shared" si="161"/>
        <v>0</v>
      </c>
      <c r="AQ317" s="37">
        <f t="shared" si="162"/>
        <v>0</v>
      </c>
      <c r="AR317" s="45">
        <f t="shared" si="163"/>
        <v>0</v>
      </c>
      <c r="AS317" s="45">
        <f t="shared" si="164"/>
        <v>0</v>
      </c>
      <c r="AT317" s="37">
        <f t="shared" si="165"/>
        <v>0</v>
      </c>
      <c r="AU317" s="45">
        <f t="shared" si="166"/>
        <v>0</v>
      </c>
      <c r="AV317" s="235" t="s">
        <v>33</v>
      </c>
      <c r="AW317" s="236" t="s">
        <v>91</v>
      </c>
      <c r="AX317" s="236" t="s">
        <v>9</v>
      </c>
      <c r="AY317" s="236"/>
      <c r="AZ317" s="433" t="s">
        <v>33</v>
      </c>
      <c r="BA317" s="194" t="s">
        <v>29</v>
      </c>
      <c r="BB317" s="466"/>
      <c r="BC317" s="466"/>
      <c r="BD317" s="210"/>
      <c r="BE317" s="210"/>
      <c r="BF317" s="210"/>
      <c r="BG317" s="210"/>
      <c r="BH317" s="210"/>
      <c r="BI317" s="209"/>
      <c r="BJ317" s="210"/>
      <c r="BK317" s="210"/>
      <c r="BL317" s="211"/>
      <c r="BM317" s="1033"/>
      <c r="BN317" s="195"/>
      <c r="BO317" s="195"/>
      <c r="BP317" s="195"/>
      <c r="BQ317" s="195"/>
      <c r="BR317" s="195"/>
      <c r="BS317" s="195"/>
      <c r="BT317" s="195"/>
      <c r="BU317" s="195"/>
      <c r="BV317" s="210"/>
      <c r="BW317" s="210"/>
      <c r="BX317" s="354"/>
      <c r="BY317" s="75"/>
      <c r="BZ317" s="195"/>
      <c r="CA317" s="218" t="s">
        <v>1624</v>
      </c>
      <c r="CB317" s="219" t="s">
        <v>1625</v>
      </c>
      <c r="CC317" s="55" t="s">
        <v>2460</v>
      </c>
      <c r="CD317" s="201" t="s">
        <v>1626</v>
      </c>
    </row>
    <row r="318" spans="1:82" ht="71.25">
      <c r="A318" s="3" t="str">
        <f t="shared" si="140"/>
        <v/>
      </c>
      <c r="B318" s="5" t="s">
        <v>3062</v>
      </c>
      <c r="C318" s="3" t="str">
        <f t="shared" si="144"/>
        <v>Ⅲ.個人情報保護 (7)　個人情報保護に係る態勢整備・業務運営</v>
      </c>
      <c r="D318" s="3" t="str">
        <f t="shared" si="145"/>
        <v>⑰個人情報保護に係るシステム面の整備</v>
      </c>
      <c r="E318" s="3" t="str">
        <f t="shared" si="148"/>
        <v>基本 122</v>
      </c>
      <c r="F318" s="3" t="str">
        <f t="shared" si="149"/>
        <v xml:space="preserve">122 
</v>
      </c>
      <c r="G318" s="11" t="str">
        <f t="shared" si="150"/>
        <v xml:space="preserve">
＿ ホームページに対して、以下のセキュリティ対策を実施している（該当するもの全てに「1.はい」で回答）
※全て「1.はい」であれば達成
＿＿ </v>
      </c>
      <c r="H318" s="21" t="str">
        <f t="shared" si="146"/>
        <v>2023: 0
2024: －</v>
      </c>
      <c r="I318" s="21" t="str">
        <f t="shared" si="142"/>
        <v xml:space="preserve">2023: 0
2024: </v>
      </c>
      <c r="J318" s="21" t="str">
        <f t="shared" si="147"/>
        <v xml:space="preserve">2023: 0
2024: </v>
      </c>
      <c r="K318" s="21" t="str">
        <f t="shared" si="151"/>
        <v>▼選択</v>
      </c>
      <c r="L318" s="21">
        <f t="shared" si="152"/>
        <v>0</v>
      </c>
      <c r="M318" s="464" t="str">
        <f t="shared" si="153"/>
        <v xml:space="preserve">
</v>
      </c>
      <c r="N318" s="3"/>
      <c r="O318" s="19" t="s">
        <v>2461</v>
      </c>
      <c r="P318" s="19" t="s">
        <v>2737</v>
      </c>
      <c r="Q318" s="19" t="s">
        <v>559</v>
      </c>
      <c r="R318" s="19"/>
      <c r="S318" s="19"/>
      <c r="T318" s="159"/>
      <c r="U318" s="160"/>
      <c r="V318" s="19"/>
      <c r="W318" s="161"/>
      <c r="X318" s="19"/>
      <c r="Y318" s="19"/>
      <c r="Z318" s="20"/>
      <c r="AA318" s="202" t="s">
        <v>494</v>
      </c>
      <c r="AB318" s="1058"/>
      <c r="AC318" s="202" t="s">
        <v>2004</v>
      </c>
      <c r="AD318" s="1061"/>
      <c r="AE318" s="202" t="s">
        <v>559</v>
      </c>
      <c r="AF318" s="1061"/>
      <c r="AG318" s="203" t="s">
        <v>36</v>
      </c>
      <c r="AH318" s="1096"/>
      <c r="AI318" s="286">
        <v>122</v>
      </c>
      <c r="AJ318" s="284" t="s">
        <v>26</v>
      </c>
      <c r="AK318" s="328"/>
      <c r="AL318" s="1044" t="s">
        <v>1627</v>
      </c>
      <c r="AM318" s="1045"/>
      <c r="AN318" s="27">
        <f t="shared" si="159"/>
        <v>0</v>
      </c>
      <c r="AO318" s="27">
        <f t="shared" si="160"/>
        <v>0</v>
      </c>
      <c r="AP318" s="191">
        <f t="shared" si="161"/>
        <v>0</v>
      </c>
      <c r="AQ318" s="35">
        <f t="shared" si="162"/>
        <v>0</v>
      </c>
      <c r="AR318" s="43">
        <f t="shared" si="163"/>
        <v>0</v>
      </c>
      <c r="AS318" s="43">
        <f t="shared" si="164"/>
        <v>0</v>
      </c>
      <c r="AT318" s="35">
        <f t="shared" si="165"/>
        <v>0</v>
      </c>
      <c r="AU318" s="43">
        <f t="shared" si="166"/>
        <v>0</v>
      </c>
      <c r="AV318" s="262"/>
      <c r="AW318" s="263"/>
      <c r="AX318" s="263"/>
      <c r="AY318" s="263"/>
      <c r="AZ318" s="175" t="s">
        <v>661</v>
      </c>
      <c r="BA318" s="194" t="s">
        <v>29</v>
      </c>
      <c r="BB318" s="466"/>
      <c r="BC318" s="466"/>
      <c r="BD318" s="248" t="str">
        <f>BL318</f>
        <v>▼選択</v>
      </c>
      <c r="BE318" s="229" t="s">
        <v>33</v>
      </c>
      <c r="BF318" s="230" t="s">
        <v>16</v>
      </c>
      <c r="BG318" s="229" t="s">
        <v>31</v>
      </c>
      <c r="BH318" s="177" t="s">
        <v>6</v>
      </c>
      <c r="BI318" s="177" t="s">
        <v>7</v>
      </c>
      <c r="BJ318" s="229" t="s">
        <v>32</v>
      </c>
      <c r="BK318" s="229" t="s">
        <v>897</v>
      </c>
      <c r="BL318" s="198" t="s">
        <v>33</v>
      </c>
      <c r="BM318" s="1033"/>
      <c r="BN318" s="195"/>
      <c r="BO318" s="195"/>
      <c r="BP318" s="195"/>
      <c r="BQ318" s="195"/>
      <c r="BR318" s="195"/>
      <c r="BS318" s="195"/>
      <c r="BT318" s="195"/>
      <c r="BU318" s="195"/>
      <c r="BV318" s="182"/>
      <c r="BW318" s="182"/>
      <c r="BX318" s="438"/>
      <c r="BY318" s="75"/>
      <c r="BZ318" s="195"/>
      <c r="CA318" s="199"/>
      <c r="CB318" s="200"/>
      <c r="CC318" s="55" t="s">
        <v>2461</v>
      </c>
      <c r="CD318" s="201" t="s">
        <v>1626</v>
      </c>
    </row>
    <row r="319" spans="1:82" ht="57">
      <c r="A319" s="3" t="str">
        <f t="shared" si="140"/>
        <v/>
      </c>
      <c r="B319" s="5" t="s">
        <v>3063</v>
      </c>
      <c r="C319" s="3" t="str">
        <f t="shared" si="144"/>
        <v>Ⅲ.個人情報保護 (7)　個人情報保護に係る態勢整備・業務運営</v>
      </c>
      <c r="D319" s="3" t="str">
        <f t="shared" si="145"/>
        <v>⑰個人情報保護に係るシステム面の整備</v>
      </c>
      <c r="E319" s="3" t="str">
        <f t="shared" si="148"/>
        <v>基本 122</v>
      </c>
      <c r="F319" s="3" t="str">
        <f t="shared" si="149"/>
        <v>122 
122-1</v>
      </c>
      <c r="G319" s="11" t="str">
        <f t="shared" si="150"/>
        <v xml:space="preserve">
＿ 
＿＿ 個人データを取扱うページはSSL通信（URLがhttpsで始まる）となっている</v>
      </c>
      <c r="H319" s="21" t="str">
        <f t="shared" si="146"/>
        <v>2023: 0
2024: ▼選択</v>
      </c>
      <c r="I319" s="21" t="str">
        <f t="shared" si="142"/>
        <v xml:space="preserve">2023: 0
2024: </v>
      </c>
      <c r="J319" s="21" t="str">
        <f t="shared" si="147"/>
        <v xml:space="preserve">2023: 0
2024: </v>
      </c>
      <c r="K319" s="21" t="str">
        <f t="shared" si="151"/>
        <v>▼選択</v>
      </c>
      <c r="L319" s="21" t="str">
        <f t="shared" si="152"/>
        <v>以下について、詳細説明欄の記載及び証跡資料「○○資料」P○により確認できた
・個人データを取扱うページはSSL通信となっていること</v>
      </c>
      <c r="M319" s="464" t="str">
        <f t="shared" si="153"/>
        <v xml:space="preserve">
</v>
      </c>
      <c r="N319" s="3"/>
      <c r="O319" s="19" t="s">
        <v>2462</v>
      </c>
      <c r="P319" s="19" t="s">
        <v>2737</v>
      </c>
      <c r="Q319" s="19" t="s">
        <v>559</v>
      </c>
      <c r="R319" s="19"/>
      <c r="S319" s="19"/>
      <c r="T319" s="159"/>
      <c r="U319" s="160"/>
      <c r="V319" s="19"/>
      <c r="W319" s="161"/>
      <c r="X319" s="19"/>
      <c r="Y319" s="19"/>
      <c r="Z319" s="20"/>
      <c r="AA319" s="202" t="s">
        <v>494</v>
      </c>
      <c r="AB319" s="1058"/>
      <c r="AC319" s="202" t="s">
        <v>2004</v>
      </c>
      <c r="AD319" s="1061"/>
      <c r="AE319" s="202" t="s">
        <v>559</v>
      </c>
      <c r="AF319" s="1061"/>
      <c r="AG319" s="203" t="s">
        <v>36</v>
      </c>
      <c r="AH319" s="1096"/>
      <c r="AI319" s="204">
        <v>122</v>
      </c>
      <c r="AJ319" s="226" t="s">
        <v>581</v>
      </c>
      <c r="AK319" s="240"/>
      <c r="AL319" s="266"/>
      <c r="AM319" s="231" t="s">
        <v>588</v>
      </c>
      <c r="AN319" s="27">
        <f t="shared" si="159"/>
        <v>0</v>
      </c>
      <c r="AO319" s="27">
        <f t="shared" si="160"/>
        <v>0</v>
      </c>
      <c r="AP319" s="191">
        <f t="shared" si="161"/>
        <v>0</v>
      </c>
      <c r="AQ319" s="35">
        <f t="shared" si="162"/>
        <v>0</v>
      </c>
      <c r="AR319" s="43">
        <f t="shared" si="163"/>
        <v>0</v>
      </c>
      <c r="AS319" s="43">
        <f t="shared" si="164"/>
        <v>0</v>
      </c>
      <c r="AT319" s="35">
        <f t="shared" si="165"/>
        <v>0</v>
      </c>
      <c r="AU319" s="43">
        <f t="shared" si="166"/>
        <v>0</v>
      </c>
      <c r="AV319" s="246" t="s">
        <v>33</v>
      </c>
      <c r="AW319" s="247" t="s">
        <v>41</v>
      </c>
      <c r="AX319" s="247" t="s">
        <v>42</v>
      </c>
      <c r="AY319" s="247"/>
      <c r="AZ319" s="433" t="s">
        <v>33</v>
      </c>
      <c r="BA319" s="227" t="s">
        <v>589</v>
      </c>
      <c r="BB319" s="467"/>
      <c r="BC319" s="468"/>
      <c r="BD319" s="182"/>
      <c r="BE319" s="229" t="str">
        <f>IF(AND(AL319=AV319,AV319="○",AZ319="1.はい"),"○","▼選択")</f>
        <v>▼選択</v>
      </c>
      <c r="BF319" s="230" t="s">
        <v>16</v>
      </c>
      <c r="BG319" s="229" t="s">
        <v>31</v>
      </c>
      <c r="BH319" s="177" t="s">
        <v>6</v>
      </c>
      <c r="BI319" s="177" t="s">
        <v>7</v>
      </c>
      <c r="BJ319" s="229" t="s">
        <v>32</v>
      </c>
      <c r="BK319" s="229"/>
      <c r="BL319" s="181" t="s">
        <v>33</v>
      </c>
      <c r="BM319" s="1032" t="s">
        <v>2091</v>
      </c>
      <c r="BN319" s="172"/>
      <c r="BO319" s="172"/>
      <c r="BP319" s="172"/>
      <c r="BQ319" s="172"/>
      <c r="BR319" s="172"/>
      <c r="BS319" s="172"/>
      <c r="BT319" s="172"/>
      <c r="BU319" s="172"/>
      <c r="BV319" s="182"/>
      <c r="BW319" s="182"/>
      <c r="BX319" s="438"/>
      <c r="BY319" s="75"/>
      <c r="BZ319" s="309" t="s">
        <v>2091</v>
      </c>
      <c r="CA319" s="218" t="s">
        <v>1624</v>
      </c>
      <c r="CB319" s="219" t="s">
        <v>1628</v>
      </c>
      <c r="CC319" s="55" t="s">
        <v>2462</v>
      </c>
      <c r="CD319" s="201" t="s">
        <v>1629</v>
      </c>
    </row>
    <row r="320" spans="1:82" ht="71.25">
      <c r="A320" s="3" t="str">
        <f t="shared" si="140"/>
        <v/>
      </c>
      <c r="B320" s="5" t="s">
        <v>3064</v>
      </c>
      <c r="C320" s="3" t="str">
        <f t="shared" si="144"/>
        <v>Ⅲ.個人情報保護 (7)　個人情報保護に係る態勢整備・業務運営</v>
      </c>
      <c r="D320" s="3" t="str">
        <f t="shared" si="145"/>
        <v>⑰個人情報保護に係るシステム面の整備</v>
      </c>
      <c r="E320" s="3" t="str">
        <f t="shared" si="148"/>
        <v>基本 122</v>
      </c>
      <c r="F320" s="3" t="str">
        <f t="shared" si="149"/>
        <v>122 
122-2</v>
      </c>
      <c r="G320" s="11" t="str">
        <f t="shared" si="150"/>
        <v xml:space="preserve">
＿ 
＿＿ 脆弱性（セキュリティホール）を防ぐ観点で、ホームページが稼働するwebサーバー等におけるOS・ソフトウェアの最新化を実施している（＝保守切れをおこしていない）</v>
      </c>
      <c r="H320" s="21" t="str">
        <f t="shared" si="146"/>
        <v>2023: 0
2024: ▼選択</v>
      </c>
      <c r="I320" s="21" t="str">
        <f t="shared" si="142"/>
        <v xml:space="preserve">2023: 0
2024: </v>
      </c>
      <c r="J320" s="21" t="str">
        <f t="shared" si="147"/>
        <v xml:space="preserve">2023: 0
2024: </v>
      </c>
      <c r="K320" s="21" t="str">
        <f t="shared" si="151"/>
        <v>▼選択</v>
      </c>
      <c r="L320" s="21" t="str">
        <f t="shared" si="152"/>
        <v>以下について、詳細説明欄の記載及び証跡資料「○○資料」P○により確認できた
・脆弱性を防ぐ観点で、ホームページが稼働するwebサーバ等におけるOS・ソフトウェアの最新化を実施していること</v>
      </c>
      <c r="M320" s="464" t="str">
        <f t="shared" si="153"/>
        <v xml:space="preserve">
</v>
      </c>
      <c r="N320" s="3"/>
      <c r="O320" s="19" t="s">
        <v>2463</v>
      </c>
      <c r="P320" s="19" t="s">
        <v>2737</v>
      </c>
      <c r="Q320" s="19" t="s">
        <v>559</v>
      </c>
      <c r="R320" s="19"/>
      <c r="S320" s="19"/>
      <c r="T320" s="159"/>
      <c r="U320" s="160"/>
      <c r="V320" s="19"/>
      <c r="W320" s="161"/>
      <c r="X320" s="19"/>
      <c r="Y320" s="19"/>
      <c r="Z320" s="20"/>
      <c r="AA320" s="250" t="s">
        <v>494</v>
      </c>
      <c r="AB320" s="1059"/>
      <c r="AC320" s="250" t="s">
        <v>2004</v>
      </c>
      <c r="AD320" s="1062"/>
      <c r="AE320" s="250" t="s">
        <v>559</v>
      </c>
      <c r="AF320" s="1062"/>
      <c r="AG320" s="251" t="s">
        <v>36</v>
      </c>
      <c r="AH320" s="1079"/>
      <c r="AI320" s="244">
        <v>122</v>
      </c>
      <c r="AJ320" s="278" t="s">
        <v>583</v>
      </c>
      <c r="AK320" s="285"/>
      <c r="AL320" s="321"/>
      <c r="AM320" s="191" t="s">
        <v>591</v>
      </c>
      <c r="AN320" s="27">
        <f t="shared" si="159"/>
        <v>0</v>
      </c>
      <c r="AO320" s="27">
        <f t="shared" si="160"/>
        <v>0</v>
      </c>
      <c r="AP320" s="191">
        <f t="shared" si="161"/>
        <v>0</v>
      </c>
      <c r="AQ320" s="35">
        <f t="shared" si="162"/>
        <v>0</v>
      </c>
      <c r="AR320" s="43">
        <f t="shared" si="163"/>
        <v>0</v>
      </c>
      <c r="AS320" s="43">
        <f t="shared" si="164"/>
        <v>0</v>
      </c>
      <c r="AT320" s="35">
        <f t="shared" si="165"/>
        <v>0</v>
      </c>
      <c r="AU320" s="43">
        <f t="shared" si="166"/>
        <v>0</v>
      </c>
      <c r="AV320" s="246" t="s">
        <v>33</v>
      </c>
      <c r="AW320" s="247" t="s">
        <v>41</v>
      </c>
      <c r="AX320" s="247" t="s">
        <v>42</v>
      </c>
      <c r="AY320" s="247"/>
      <c r="AZ320" s="433" t="s">
        <v>33</v>
      </c>
      <c r="BA320" s="227" t="s">
        <v>579</v>
      </c>
      <c r="BB320" s="467"/>
      <c r="BC320" s="468"/>
      <c r="BD320" s="182"/>
      <c r="BE320" s="229" t="str">
        <f>IF(AND(AL320=AV320,AV320="○",AZ320="1.はい"),"○","▼選択")</f>
        <v>▼選択</v>
      </c>
      <c r="BF320" s="230" t="s">
        <v>16</v>
      </c>
      <c r="BG320" s="229" t="s">
        <v>31</v>
      </c>
      <c r="BH320" s="177" t="s">
        <v>6</v>
      </c>
      <c r="BI320" s="177" t="s">
        <v>7</v>
      </c>
      <c r="BJ320" s="229" t="s">
        <v>32</v>
      </c>
      <c r="BK320" s="229"/>
      <c r="BL320" s="181" t="s">
        <v>33</v>
      </c>
      <c r="BM320" s="1032" t="s">
        <v>2092</v>
      </c>
      <c r="BN320" s="172"/>
      <c r="BO320" s="172"/>
      <c r="BP320" s="172"/>
      <c r="BQ320" s="172"/>
      <c r="BR320" s="172"/>
      <c r="BS320" s="172"/>
      <c r="BT320" s="172"/>
      <c r="BU320" s="172"/>
      <c r="BV320" s="182"/>
      <c r="BW320" s="182"/>
      <c r="BX320" s="438"/>
      <c r="BY320" s="75"/>
      <c r="BZ320" s="309" t="s">
        <v>2092</v>
      </c>
      <c r="CA320" s="218" t="s">
        <v>1624</v>
      </c>
      <c r="CB320" s="219" t="s">
        <v>1630</v>
      </c>
      <c r="CC320" s="55" t="s">
        <v>2463</v>
      </c>
      <c r="CD320" s="201" t="s">
        <v>1631</v>
      </c>
    </row>
    <row r="321" spans="1:82" ht="57">
      <c r="A321" s="3" t="str">
        <f t="shared" si="140"/>
        <v/>
      </c>
      <c r="B321" s="5" t="s">
        <v>3065</v>
      </c>
      <c r="C321" s="3" t="str">
        <f t="shared" si="144"/>
        <v>Ⅲ.個人情報保護 (7)　個人情報保護に係る態勢整備・業務運営</v>
      </c>
      <c r="D321" s="3" t="str">
        <f t="shared" si="145"/>
        <v>⑰個人情報保護に係るシステム面の整備</v>
      </c>
      <c r="E321" s="3" t="str">
        <f t="shared" si="148"/>
        <v>応用 123</v>
      </c>
      <c r="F321" s="3" t="str">
        <f t="shared" si="149"/>
        <v>123 
見出し</v>
      </c>
      <c r="G321" s="11" t="str">
        <f t="shared" si="150"/>
        <v xml:space="preserve">ホームページ上で個人情報を取り扱う代理店のみ対象（問合せフォームに個人情報を入力する場合、顧客管理システム等と接続されている場合を含む）
＿ 
＿＿ </v>
      </c>
      <c r="H321" s="21" t="str">
        <f t="shared" si="146"/>
        <v>2023: 0
2024: ▼選択</v>
      </c>
      <c r="I321" s="21" t="str">
        <f t="shared" si="142"/>
        <v xml:space="preserve">2023: 0
2024: </v>
      </c>
      <c r="J321" s="21" t="str">
        <f t="shared" si="147"/>
        <v xml:space="preserve">2023: 0
2024: </v>
      </c>
      <c r="K321" s="21" t="str">
        <f t="shared" si="151"/>
        <v xml:space="preserve"> ― </v>
      </c>
      <c r="L321" s="21" t="str">
        <f t="shared" si="152"/>
        <v xml:space="preserve"> ― </v>
      </c>
      <c r="M321" s="464" t="str">
        <f t="shared" si="153"/>
        <v xml:space="preserve">
</v>
      </c>
      <c r="N321" s="3"/>
      <c r="O321" s="19" t="s">
        <v>2464</v>
      </c>
      <c r="P321" s="19" t="s">
        <v>2737</v>
      </c>
      <c r="Q321" s="19" t="s">
        <v>559</v>
      </c>
      <c r="R321" s="19"/>
      <c r="S321" s="19"/>
      <c r="T321" s="159"/>
      <c r="U321" s="160"/>
      <c r="V321" s="19"/>
      <c r="W321" s="161"/>
      <c r="X321" s="19"/>
      <c r="Y321" s="19"/>
      <c r="Z321" s="20"/>
      <c r="AA321" s="261" t="s">
        <v>490</v>
      </c>
      <c r="AB321" s="1049" t="s">
        <v>491</v>
      </c>
      <c r="AC321" s="275" t="s">
        <v>2004</v>
      </c>
      <c r="AD321" s="1060" t="s">
        <v>492</v>
      </c>
      <c r="AE321" s="261" t="s">
        <v>1985</v>
      </c>
      <c r="AF321" s="1063" t="s">
        <v>558</v>
      </c>
      <c r="AG321" s="253" t="s">
        <v>140</v>
      </c>
      <c r="AH321" s="1064" t="s">
        <v>228</v>
      </c>
      <c r="AI321" s="168">
        <v>123</v>
      </c>
      <c r="AJ321" s="282" t="s">
        <v>2642</v>
      </c>
      <c r="AK321" s="1072" t="s">
        <v>586</v>
      </c>
      <c r="AL321" s="1073"/>
      <c r="AM321" s="1074"/>
      <c r="AN321" s="29">
        <f t="shared" si="159"/>
        <v>0</v>
      </c>
      <c r="AO321" s="29">
        <f t="shared" si="160"/>
        <v>0</v>
      </c>
      <c r="AP321" s="239">
        <f t="shared" si="161"/>
        <v>0</v>
      </c>
      <c r="AQ321" s="37">
        <f t="shared" si="162"/>
        <v>0</v>
      </c>
      <c r="AR321" s="45">
        <f t="shared" si="163"/>
        <v>0</v>
      </c>
      <c r="AS321" s="45">
        <f t="shared" si="164"/>
        <v>0</v>
      </c>
      <c r="AT321" s="37">
        <f t="shared" si="165"/>
        <v>0</v>
      </c>
      <c r="AU321" s="45">
        <f t="shared" si="166"/>
        <v>0</v>
      </c>
      <c r="AV321" s="235" t="s">
        <v>33</v>
      </c>
      <c r="AW321" s="236" t="s">
        <v>91</v>
      </c>
      <c r="AX321" s="236" t="s">
        <v>9</v>
      </c>
      <c r="AY321" s="236"/>
      <c r="AZ321" s="433" t="s">
        <v>33</v>
      </c>
      <c r="BA321" s="194" t="s">
        <v>29</v>
      </c>
      <c r="BB321" s="466"/>
      <c r="BC321" s="466"/>
      <c r="BD321" s="210"/>
      <c r="BE321" s="210"/>
      <c r="BF321" s="210"/>
      <c r="BG321" s="210"/>
      <c r="BH321" s="210"/>
      <c r="BI321" s="210"/>
      <c r="BJ321" s="210"/>
      <c r="BK321" s="210"/>
      <c r="BL321" s="211"/>
      <c r="BM321" s="1033"/>
      <c r="BN321" s="195"/>
      <c r="BO321" s="195"/>
      <c r="BP321" s="195"/>
      <c r="BQ321" s="195"/>
      <c r="BR321" s="195"/>
      <c r="BS321" s="195"/>
      <c r="BT321" s="195"/>
      <c r="BU321" s="195"/>
      <c r="BV321" s="210"/>
      <c r="BW321" s="210"/>
      <c r="BX321" s="354"/>
      <c r="BY321" s="75"/>
      <c r="BZ321" s="195"/>
      <c r="CA321" s="218" t="s">
        <v>1632</v>
      </c>
      <c r="CB321" s="219" t="s">
        <v>1633</v>
      </c>
      <c r="CC321" s="55" t="s">
        <v>2464</v>
      </c>
      <c r="CD321" s="201" t="s">
        <v>1634</v>
      </c>
    </row>
    <row r="322" spans="1:82" ht="85.5">
      <c r="A322" s="3" t="str">
        <f t="shared" ref="A322:A384" si="167">ASC($BB$5)</f>
        <v/>
      </c>
      <c r="B322" s="5" t="s">
        <v>3066</v>
      </c>
      <c r="C322" s="3" t="str">
        <f t="shared" si="144"/>
        <v>Ⅲ.個人情報保護 (7)　個人情報保護に係る態勢整備・業務運営</v>
      </c>
      <c r="D322" s="3" t="str">
        <f t="shared" si="145"/>
        <v>⑰個人情報保護に係るシステム面の整備</v>
      </c>
      <c r="E322" s="3" t="str">
        <f t="shared" si="148"/>
        <v>応用 123</v>
      </c>
      <c r="F322" s="3" t="str">
        <f t="shared" si="149"/>
        <v xml:space="preserve">123 
</v>
      </c>
      <c r="G322" s="11" t="str">
        <f t="shared" si="150"/>
        <v xml:space="preserve">
＿ ホームページに対して、以下のセキュリティ対策を実施している（該当するもの全てに「1.はい」で回答）
※本設問の達成・未達成は以下全ての回答内容から判断（全てに「1.はい」を求めるものではない）
＿＿ </v>
      </c>
      <c r="H322" s="21" t="str">
        <f t="shared" si="146"/>
        <v>2023: 0
2024: －</v>
      </c>
      <c r="I322" s="21" t="str">
        <f t="shared" si="142"/>
        <v xml:space="preserve">2023: 0
2024: </v>
      </c>
      <c r="J322" s="21" t="str">
        <f t="shared" si="147"/>
        <v xml:space="preserve">2023: 0
2024: </v>
      </c>
      <c r="K322" s="21" t="str">
        <f t="shared" si="151"/>
        <v>▼選択</v>
      </c>
      <c r="L322" s="21">
        <f t="shared" si="152"/>
        <v>0</v>
      </c>
      <c r="M322" s="464" t="str">
        <f t="shared" si="153"/>
        <v xml:space="preserve">
</v>
      </c>
      <c r="N322" s="3"/>
      <c r="O322" s="19" t="s">
        <v>2465</v>
      </c>
      <c r="P322" s="19" t="s">
        <v>2737</v>
      </c>
      <c r="Q322" s="19" t="s">
        <v>559</v>
      </c>
      <c r="R322" s="19"/>
      <c r="S322" s="19"/>
      <c r="T322" s="159"/>
      <c r="U322" s="160"/>
      <c r="V322" s="19"/>
      <c r="W322" s="161"/>
      <c r="X322" s="19"/>
      <c r="Y322" s="19"/>
      <c r="Z322" s="20"/>
      <c r="AA322" s="202" t="s">
        <v>494</v>
      </c>
      <c r="AB322" s="1058"/>
      <c r="AC322" s="202" t="s">
        <v>2004</v>
      </c>
      <c r="AD322" s="1061"/>
      <c r="AE322" s="202" t="s">
        <v>559</v>
      </c>
      <c r="AF322" s="1061"/>
      <c r="AG322" s="256" t="s">
        <v>140</v>
      </c>
      <c r="AH322" s="1065"/>
      <c r="AI322" s="286">
        <v>123</v>
      </c>
      <c r="AJ322" s="284" t="s">
        <v>26</v>
      </c>
      <c r="AK322" s="328"/>
      <c r="AL322" s="1044" t="s">
        <v>1635</v>
      </c>
      <c r="AM322" s="1045"/>
      <c r="AN322" s="27">
        <f t="shared" si="159"/>
        <v>0</v>
      </c>
      <c r="AO322" s="27">
        <f t="shared" si="160"/>
        <v>0</v>
      </c>
      <c r="AP322" s="191">
        <f t="shared" si="161"/>
        <v>0</v>
      </c>
      <c r="AQ322" s="35">
        <f t="shared" si="162"/>
        <v>0</v>
      </c>
      <c r="AR322" s="43">
        <f t="shared" si="163"/>
        <v>0</v>
      </c>
      <c r="AS322" s="43">
        <f t="shared" si="164"/>
        <v>0</v>
      </c>
      <c r="AT322" s="35">
        <f t="shared" si="165"/>
        <v>0</v>
      </c>
      <c r="AU322" s="43">
        <f t="shared" si="166"/>
        <v>0</v>
      </c>
      <c r="AV322" s="262"/>
      <c r="AW322" s="263"/>
      <c r="AX322" s="263"/>
      <c r="AY322" s="263"/>
      <c r="AZ322" s="175" t="s">
        <v>661</v>
      </c>
      <c r="BA322" s="194" t="s">
        <v>29</v>
      </c>
      <c r="BB322" s="466"/>
      <c r="BC322" s="466"/>
      <c r="BD322" s="255" t="str">
        <f>BL322</f>
        <v>▼選択</v>
      </c>
      <c r="BE322" s="229" t="s">
        <v>33</v>
      </c>
      <c r="BF322" s="230" t="s">
        <v>16</v>
      </c>
      <c r="BG322" s="229" t="s">
        <v>31</v>
      </c>
      <c r="BH322" s="177" t="s">
        <v>6</v>
      </c>
      <c r="BI322" s="177" t="s">
        <v>7</v>
      </c>
      <c r="BJ322" s="229" t="s">
        <v>32</v>
      </c>
      <c r="BK322" s="229" t="s">
        <v>897</v>
      </c>
      <c r="BL322" s="198" t="s">
        <v>33</v>
      </c>
      <c r="BM322" s="1033"/>
      <c r="BN322" s="195"/>
      <c r="BO322" s="195"/>
      <c r="BP322" s="195"/>
      <c r="BQ322" s="195"/>
      <c r="BR322" s="195"/>
      <c r="BS322" s="195"/>
      <c r="BT322" s="195"/>
      <c r="BU322" s="195"/>
      <c r="BV322" s="182"/>
      <c r="BW322" s="182"/>
      <c r="BX322" s="438"/>
      <c r="BY322" s="75"/>
      <c r="BZ322" s="195"/>
      <c r="CA322" s="199"/>
      <c r="CB322" s="200"/>
      <c r="CC322" s="55" t="s">
        <v>2465</v>
      </c>
      <c r="CD322" s="201" t="s">
        <v>1634</v>
      </c>
    </row>
    <row r="323" spans="1:82" ht="47.25">
      <c r="A323" s="3" t="str">
        <f t="shared" si="167"/>
        <v/>
      </c>
      <c r="B323" s="5" t="s">
        <v>3067</v>
      </c>
      <c r="C323" s="3" t="str">
        <f t="shared" si="144"/>
        <v>Ⅲ.個人情報保護 (7)　個人情報保護に係る態勢整備・業務運営</v>
      </c>
      <c r="D323" s="3" t="str">
        <f t="shared" si="145"/>
        <v>⑰個人情報保護に係るシステム面の整備</v>
      </c>
      <c r="E323" s="3" t="str">
        <f t="shared" si="148"/>
        <v>応用 123</v>
      </c>
      <c r="F323" s="3" t="str">
        <f t="shared" si="149"/>
        <v>123 
123-1</v>
      </c>
      <c r="G323" s="11" t="str">
        <f t="shared" si="150"/>
        <v xml:space="preserve">
＿ 
＿＿ ファイアウォール（必須）</v>
      </c>
      <c r="H323" s="21" t="str">
        <f t="shared" si="146"/>
        <v>2023: 0
2024: ▼選択</v>
      </c>
      <c r="I323" s="21" t="str">
        <f t="shared" si="142"/>
        <v xml:space="preserve">2023: 0
2024: </v>
      </c>
      <c r="J323" s="21" t="str">
        <f t="shared" si="147"/>
        <v xml:space="preserve">2023: 0
2024: </v>
      </c>
      <c r="K323" s="21" t="str">
        <f t="shared" si="151"/>
        <v>▼選択</v>
      </c>
      <c r="L323" s="21" t="str">
        <f t="shared" si="152"/>
        <v>以下について、詳細説明欄の記載及び証跡資料「○○資料」P○により確認できた
・ファイアウォールを導入していること</v>
      </c>
      <c r="M323" s="464" t="str">
        <f t="shared" si="153"/>
        <v xml:space="preserve">
</v>
      </c>
      <c r="N323" s="3"/>
      <c r="O323" s="19" t="s">
        <v>2466</v>
      </c>
      <c r="P323" s="19" t="s">
        <v>2737</v>
      </c>
      <c r="Q323" s="19" t="s">
        <v>559</v>
      </c>
      <c r="R323" s="19"/>
      <c r="S323" s="19"/>
      <c r="T323" s="159"/>
      <c r="U323" s="160"/>
      <c r="V323" s="19"/>
      <c r="W323" s="161"/>
      <c r="X323" s="19"/>
      <c r="Y323" s="19"/>
      <c r="Z323" s="20"/>
      <c r="AA323" s="202" t="s">
        <v>494</v>
      </c>
      <c r="AB323" s="1058"/>
      <c r="AC323" s="202" t="s">
        <v>2004</v>
      </c>
      <c r="AD323" s="1061"/>
      <c r="AE323" s="202" t="s">
        <v>559</v>
      </c>
      <c r="AF323" s="1061"/>
      <c r="AG323" s="256" t="s">
        <v>140</v>
      </c>
      <c r="AH323" s="1065"/>
      <c r="AI323" s="204">
        <v>123</v>
      </c>
      <c r="AJ323" s="226" t="s">
        <v>587</v>
      </c>
      <c r="AK323" s="240"/>
      <c r="AL323" s="266"/>
      <c r="AM323" s="182" t="s">
        <v>592</v>
      </c>
      <c r="AN323" s="31">
        <f t="shared" si="159"/>
        <v>0</v>
      </c>
      <c r="AO323" s="31">
        <f t="shared" si="160"/>
        <v>0</v>
      </c>
      <c r="AP323" s="182">
        <f t="shared" si="161"/>
        <v>0</v>
      </c>
      <c r="AQ323" s="38">
        <f t="shared" si="162"/>
        <v>0</v>
      </c>
      <c r="AR323" s="46">
        <f t="shared" si="163"/>
        <v>0</v>
      </c>
      <c r="AS323" s="46">
        <f t="shared" si="164"/>
        <v>0</v>
      </c>
      <c r="AT323" s="38">
        <f t="shared" si="165"/>
        <v>0</v>
      </c>
      <c r="AU323" s="46">
        <f t="shared" si="166"/>
        <v>0</v>
      </c>
      <c r="AV323" s="246" t="s">
        <v>33</v>
      </c>
      <c r="AW323" s="247" t="s">
        <v>41</v>
      </c>
      <c r="AX323" s="247" t="s">
        <v>42</v>
      </c>
      <c r="AY323" s="247"/>
      <c r="AZ323" s="433" t="s">
        <v>33</v>
      </c>
      <c r="BA323" s="227" t="s">
        <v>547</v>
      </c>
      <c r="BB323" s="467"/>
      <c r="BC323" s="468"/>
      <c r="BD323" s="182"/>
      <c r="BE323" s="229" t="str">
        <f>IF(AND(AL323=AV323,AV323="○",AZ323="1.はい"),"○","▼選択")</f>
        <v>▼選択</v>
      </c>
      <c r="BF323" s="230" t="s">
        <v>16</v>
      </c>
      <c r="BG323" s="229" t="s">
        <v>31</v>
      </c>
      <c r="BH323" s="177" t="s">
        <v>6</v>
      </c>
      <c r="BI323" s="177" t="s">
        <v>7</v>
      </c>
      <c r="BJ323" s="229" t="s">
        <v>32</v>
      </c>
      <c r="BK323" s="229"/>
      <c r="BL323" s="181" t="s">
        <v>33</v>
      </c>
      <c r="BM323" s="1032" t="s">
        <v>2093</v>
      </c>
      <c r="BN323" s="172"/>
      <c r="BO323" s="172"/>
      <c r="BP323" s="172"/>
      <c r="BQ323" s="172"/>
      <c r="BR323" s="172"/>
      <c r="BS323" s="172"/>
      <c r="BT323" s="172"/>
      <c r="BU323" s="172"/>
      <c r="BV323" s="182"/>
      <c r="BW323" s="182"/>
      <c r="BX323" s="438"/>
      <c r="BY323" s="75"/>
      <c r="BZ323" s="309" t="s">
        <v>2093</v>
      </c>
      <c r="CA323" s="218" t="s">
        <v>1632</v>
      </c>
      <c r="CB323" s="219" t="s">
        <v>1636</v>
      </c>
      <c r="CC323" s="55" t="s">
        <v>2466</v>
      </c>
      <c r="CD323" s="201" t="s">
        <v>1637</v>
      </c>
    </row>
    <row r="324" spans="1:82" ht="42.75">
      <c r="A324" s="3" t="str">
        <f t="shared" si="167"/>
        <v/>
      </c>
      <c r="B324" s="5" t="s">
        <v>3068</v>
      </c>
      <c r="C324" s="3" t="str">
        <f t="shared" si="144"/>
        <v>Ⅲ.個人情報保護 (7)　個人情報保護に係る態勢整備・業務運営</v>
      </c>
      <c r="D324" s="3" t="str">
        <f t="shared" si="145"/>
        <v>⑰個人情報保護に係るシステム面の整備</v>
      </c>
      <c r="E324" s="3" t="str">
        <f t="shared" si="148"/>
        <v>応用 123</v>
      </c>
      <c r="F324" s="3" t="str">
        <f t="shared" si="149"/>
        <v>123 
123-2</v>
      </c>
      <c r="G324" s="11" t="str">
        <f t="shared" si="150"/>
        <v xml:space="preserve">
＿ 
＿＿ IDS</v>
      </c>
      <c r="H324" s="21" t="str">
        <f t="shared" si="146"/>
        <v>2023: 0
2024: ▼選択</v>
      </c>
      <c r="I324" s="21" t="str">
        <f t="shared" si="142"/>
        <v xml:space="preserve">2023: 0
2024: </v>
      </c>
      <c r="J324" s="21" t="str">
        <f t="shared" si="147"/>
        <v xml:space="preserve">2023: 0
2024: </v>
      </c>
      <c r="K324" s="21" t="str">
        <f t="shared" si="151"/>
        <v>▼選択</v>
      </c>
      <c r="L324" s="21" t="str">
        <f t="shared" si="152"/>
        <v>IDSを導入していることは、「○○資料」P○を確認</v>
      </c>
      <c r="M324" s="464" t="str">
        <f t="shared" si="153"/>
        <v xml:space="preserve">
</v>
      </c>
      <c r="N324" s="3"/>
      <c r="O324" s="19" t="s">
        <v>2467</v>
      </c>
      <c r="P324" s="19" t="s">
        <v>2737</v>
      </c>
      <c r="Q324" s="19" t="s">
        <v>559</v>
      </c>
      <c r="R324" s="19"/>
      <c r="S324" s="19"/>
      <c r="T324" s="159"/>
      <c r="U324" s="160"/>
      <c r="V324" s="19"/>
      <c r="W324" s="161"/>
      <c r="X324" s="19"/>
      <c r="Y324" s="19"/>
      <c r="Z324" s="20"/>
      <c r="AA324" s="202" t="s">
        <v>494</v>
      </c>
      <c r="AB324" s="1058"/>
      <c r="AC324" s="202" t="s">
        <v>2004</v>
      </c>
      <c r="AD324" s="1061"/>
      <c r="AE324" s="202" t="s">
        <v>559</v>
      </c>
      <c r="AF324" s="1061"/>
      <c r="AG324" s="256" t="s">
        <v>140</v>
      </c>
      <c r="AH324" s="1065"/>
      <c r="AI324" s="204">
        <v>123</v>
      </c>
      <c r="AJ324" s="226" t="s">
        <v>590</v>
      </c>
      <c r="AK324" s="240"/>
      <c r="AL324" s="212"/>
      <c r="AM324" s="191" t="s">
        <v>549</v>
      </c>
      <c r="AN324" s="27">
        <f t="shared" si="159"/>
        <v>0</v>
      </c>
      <c r="AO324" s="27">
        <f t="shared" si="160"/>
        <v>0</v>
      </c>
      <c r="AP324" s="191">
        <f t="shared" si="161"/>
        <v>0</v>
      </c>
      <c r="AQ324" s="35">
        <f t="shared" si="162"/>
        <v>0</v>
      </c>
      <c r="AR324" s="43">
        <f t="shared" si="163"/>
        <v>0</v>
      </c>
      <c r="AS324" s="43">
        <f t="shared" si="164"/>
        <v>0</v>
      </c>
      <c r="AT324" s="35">
        <f t="shared" si="165"/>
        <v>0</v>
      </c>
      <c r="AU324" s="43">
        <f t="shared" si="166"/>
        <v>0</v>
      </c>
      <c r="AV324" s="246" t="s">
        <v>33</v>
      </c>
      <c r="AW324" s="247" t="s">
        <v>41</v>
      </c>
      <c r="AX324" s="247" t="s">
        <v>42</v>
      </c>
      <c r="AY324" s="247"/>
      <c r="AZ324" s="433" t="s">
        <v>33</v>
      </c>
      <c r="BA324" s="227" t="s">
        <v>547</v>
      </c>
      <c r="BB324" s="467"/>
      <c r="BC324" s="468"/>
      <c r="BD324" s="182"/>
      <c r="BE324" s="229" t="str">
        <f>IF(AND(AL324=AV324,AV324="○",AZ324="1.はい"),"○","▼選択")</f>
        <v>▼選択</v>
      </c>
      <c r="BF324" s="230" t="s">
        <v>16</v>
      </c>
      <c r="BG324" s="229" t="s">
        <v>31</v>
      </c>
      <c r="BH324" s="177" t="s">
        <v>6</v>
      </c>
      <c r="BI324" s="177" t="s">
        <v>7</v>
      </c>
      <c r="BJ324" s="229" t="s">
        <v>32</v>
      </c>
      <c r="BK324" s="229"/>
      <c r="BL324" s="181" t="s">
        <v>33</v>
      </c>
      <c r="BM324" s="1032" t="s">
        <v>550</v>
      </c>
      <c r="BN324" s="172"/>
      <c r="BO324" s="172"/>
      <c r="BP324" s="172"/>
      <c r="BQ324" s="172"/>
      <c r="BR324" s="172"/>
      <c r="BS324" s="172"/>
      <c r="BT324" s="172"/>
      <c r="BU324" s="172"/>
      <c r="BV324" s="182"/>
      <c r="BW324" s="182"/>
      <c r="BX324" s="438"/>
      <c r="BY324" s="75"/>
      <c r="BZ324" s="309" t="s">
        <v>550</v>
      </c>
      <c r="CA324" s="218" t="s">
        <v>1632</v>
      </c>
      <c r="CB324" s="219" t="s">
        <v>1638</v>
      </c>
      <c r="CC324" s="55" t="s">
        <v>2467</v>
      </c>
      <c r="CD324" s="201" t="s">
        <v>1639</v>
      </c>
    </row>
    <row r="325" spans="1:82" ht="42.75">
      <c r="A325" s="3" t="str">
        <f t="shared" si="167"/>
        <v/>
      </c>
      <c r="B325" s="5" t="s">
        <v>3069</v>
      </c>
      <c r="C325" s="3" t="str">
        <f t="shared" si="144"/>
        <v>Ⅲ.個人情報保護 (7)　個人情報保護に係る態勢整備・業務運営</v>
      </c>
      <c r="D325" s="3" t="str">
        <f t="shared" si="145"/>
        <v>⑰個人情報保護に係るシステム面の整備</v>
      </c>
      <c r="E325" s="3" t="str">
        <f t="shared" si="148"/>
        <v>応用 123</v>
      </c>
      <c r="F325" s="3" t="str">
        <f t="shared" si="149"/>
        <v>123 
123-3</v>
      </c>
      <c r="G325" s="11" t="str">
        <f t="shared" si="150"/>
        <v xml:space="preserve">
＿ 
＿＿ IPS</v>
      </c>
      <c r="H325" s="21" t="str">
        <f t="shared" si="146"/>
        <v>2023: 0
2024: ▼選択</v>
      </c>
      <c r="I325" s="21" t="str">
        <f t="shared" si="142"/>
        <v xml:space="preserve">2023: 0
2024: </v>
      </c>
      <c r="J325" s="21" t="str">
        <f t="shared" si="147"/>
        <v xml:space="preserve">2023: 0
2024: </v>
      </c>
      <c r="K325" s="21" t="str">
        <f t="shared" si="151"/>
        <v>▼選択</v>
      </c>
      <c r="L325" s="21" t="str">
        <f t="shared" si="152"/>
        <v>IPSを導入していることは、「○○資料」P○を確認</v>
      </c>
      <c r="M325" s="464" t="str">
        <f t="shared" si="153"/>
        <v xml:space="preserve">
</v>
      </c>
      <c r="N325" s="3"/>
      <c r="O325" s="19" t="s">
        <v>2468</v>
      </c>
      <c r="P325" s="19" t="s">
        <v>2737</v>
      </c>
      <c r="Q325" s="19" t="s">
        <v>559</v>
      </c>
      <c r="R325" s="19"/>
      <c r="S325" s="19"/>
      <c r="T325" s="159"/>
      <c r="U325" s="160"/>
      <c r="V325" s="19"/>
      <c r="W325" s="161"/>
      <c r="X325" s="19"/>
      <c r="Y325" s="19"/>
      <c r="Z325" s="20"/>
      <c r="AA325" s="202" t="s">
        <v>494</v>
      </c>
      <c r="AB325" s="1058"/>
      <c r="AC325" s="202" t="s">
        <v>2004</v>
      </c>
      <c r="AD325" s="1061"/>
      <c r="AE325" s="202" t="s">
        <v>559</v>
      </c>
      <c r="AF325" s="1061"/>
      <c r="AG325" s="256" t="s">
        <v>140</v>
      </c>
      <c r="AH325" s="1065"/>
      <c r="AI325" s="204">
        <v>123</v>
      </c>
      <c r="AJ325" s="226" t="s">
        <v>2691</v>
      </c>
      <c r="AK325" s="240"/>
      <c r="AL325" s="266"/>
      <c r="AM325" s="191" t="s">
        <v>546</v>
      </c>
      <c r="AN325" s="27">
        <f t="shared" si="159"/>
        <v>0</v>
      </c>
      <c r="AO325" s="27">
        <f t="shared" si="160"/>
        <v>0</v>
      </c>
      <c r="AP325" s="191">
        <f t="shared" si="161"/>
        <v>0</v>
      </c>
      <c r="AQ325" s="35">
        <f t="shared" si="162"/>
        <v>0</v>
      </c>
      <c r="AR325" s="43">
        <f t="shared" si="163"/>
        <v>0</v>
      </c>
      <c r="AS325" s="43">
        <f t="shared" si="164"/>
        <v>0</v>
      </c>
      <c r="AT325" s="35">
        <f t="shared" si="165"/>
        <v>0</v>
      </c>
      <c r="AU325" s="43">
        <f t="shared" si="166"/>
        <v>0</v>
      </c>
      <c r="AV325" s="246" t="s">
        <v>33</v>
      </c>
      <c r="AW325" s="247" t="s">
        <v>41</v>
      </c>
      <c r="AX325" s="247" t="s">
        <v>42</v>
      </c>
      <c r="AY325" s="247"/>
      <c r="AZ325" s="433" t="s">
        <v>33</v>
      </c>
      <c r="BA325" s="227" t="s">
        <v>547</v>
      </c>
      <c r="BB325" s="467"/>
      <c r="BC325" s="468"/>
      <c r="BD325" s="182"/>
      <c r="BE325" s="229" t="str">
        <f>IF(AND(AL325=AV325,AV325="○",AZ325="1.はい"),"○","▼選択")</f>
        <v>▼選択</v>
      </c>
      <c r="BF325" s="230" t="s">
        <v>16</v>
      </c>
      <c r="BG325" s="229" t="s">
        <v>31</v>
      </c>
      <c r="BH325" s="177" t="s">
        <v>6</v>
      </c>
      <c r="BI325" s="177" t="s">
        <v>7</v>
      </c>
      <c r="BJ325" s="229" t="s">
        <v>32</v>
      </c>
      <c r="BK325" s="229"/>
      <c r="BL325" s="181" t="s">
        <v>33</v>
      </c>
      <c r="BM325" s="1032" t="s">
        <v>548</v>
      </c>
      <c r="BN325" s="172"/>
      <c r="BO325" s="172"/>
      <c r="BP325" s="172"/>
      <c r="BQ325" s="172"/>
      <c r="BR325" s="172"/>
      <c r="BS325" s="172"/>
      <c r="BT325" s="172"/>
      <c r="BU325" s="172"/>
      <c r="BV325" s="182"/>
      <c r="BW325" s="182"/>
      <c r="BX325" s="438"/>
      <c r="BY325" s="75"/>
      <c r="BZ325" s="309" t="s">
        <v>548</v>
      </c>
      <c r="CA325" s="218" t="s">
        <v>1632</v>
      </c>
      <c r="CB325" s="219" t="s">
        <v>1640</v>
      </c>
      <c r="CC325" s="55" t="s">
        <v>2468</v>
      </c>
      <c r="CD325" s="201" t="s">
        <v>1641</v>
      </c>
    </row>
    <row r="326" spans="1:82" ht="42.75">
      <c r="A326" s="3" t="str">
        <f t="shared" si="167"/>
        <v/>
      </c>
      <c r="B326" s="5" t="s">
        <v>3070</v>
      </c>
      <c r="C326" s="3" t="str">
        <f t="shared" si="144"/>
        <v>Ⅲ.個人情報保護 (7)　個人情報保護に係る態勢整備・業務運営</v>
      </c>
      <c r="D326" s="3" t="str">
        <f t="shared" si="145"/>
        <v>⑰個人情報保護に係るシステム面の整備</v>
      </c>
      <c r="E326" s="3" t="str">
        <f t="shared" si="148"/>
        <v>応用 123</v>
      </c>
      <c r="F326" s="3" t="str">
        <f t="shared" si="149"/>
        <v>123 
123-4</v>
      </c>
      <c r="G326" s="11" t="str">
        <f t="shared" si="150"/>
        <v xml:space="preserve">
＿ 
＿＿ WAF</v>
      </c>
      <c r="H326" s="21" t="str">
        <f t="shared" si="146"/>
        <v>2023: 0
2024: ▼選択</v>
      </c>
      <c r="I326" s="21" t="str">
        <f t="shared" si="142"/>
        <v xml:space="preserve">2023: 0
2024: </v>
      </c>
      <c r="J326" s="21" t="str">
        <f t="shared" si="147"/>
        <v xml:space="preserve">2023: 0
2024: </v>
      </c>
      <c r="K326" s="21" t="str">
        <f t="shared" si="151"/>
        <v>▼選択</v>
      </c>
      <c r="L326" s="21" t="str">
        <f t="shared" si="152"/>
        <v>WAFを導入していることは、「○○資料」P○を確認</v>
      </c>
      <c r="M326" s="464" t="str">
        <f t="shared" si="153"/>
        <v xml:space="preserve">
</v>
      </c>
      <c r="N326" s="3"/>
      <c r="O326" s="19" t="s">
        <v>2469</v>
      </c>
      <c r="P326" s="19" t="s">
        <v>2737</v>
      </c>
      <c r="Q326" s="19" t="s">
        <v>559</v>
      </c>
      <c r="R326" s="19"/>
      <c r="S326" s="19"/>
      <c r="T326" s="159"/>
      <c r="U326" s="160"/>
      <c r="V326" s="19"/>
      <c r="W326" s="161"/>
      <c r="X326" s="19"/>
      <c r="Y326" s="19"/>
      <c r="Z326" s="20"/>
      <c r="AA326" s="202" t="s">
        <v>494</v>
      </c>
      <c r="AB326" s="1058"/>
      <c r="AC326" s="202" t="s">
        <v>2004</v>
      </c>
      <c r="AD326" s="1061"/>
      <c r="AE326" s="202" t="s">
        <v>559</v>
      </c>
      <c r="AF326" s="1061"/>
      <c r="AG326" s="256" t="s">
        <v>140</v>
      </c>
      <c r="AH326" s="1065"/>
      <c r="AI326" s="204">
        <v>123</v>
      </c>
      <c r="AJ326" s="226" t="s">
        <v>2692</v>
      </c>
      <c r="AK326" s="240"/>
      <c r="AL326" s="212"/>
      <c r="AM326" s="191" t="s">
        <v>551</v>
      </c>
      <c r="AN326" s="27">
        <f t="shared" si="159"/>
        <v>0</v>
      </c>
      <c r="AO326" s="27">
        <f t="shared" si="160"/>
        <v>0</v>
      </c>
      <c r="AP326" s="191">
        <f t="shared" si="161"/>
        <v>0</v>
      </c>
      <c r="AQ326" s="35">
        <f t="shared" si="162"/>
        <v>0</v>
      </c>
      <c r="AR326" s="43">
        <f t="shared" si="163"/>
        <v>0</v>
      </c>
      <c r="AS326" s="43">
        <f t="shared" si="164"/>
        <v>0</v>
      </c>
      <c r="AT326" s="35">
        <f t="shared" si="165"/>
        <v>0</v>
      </c>
      <c r="AU326" s="43">
        <f t="shared" si="166"/>
        <v>0</v>
      </c>
      <c r="AV326" s="246" t="s">
        <v>33</v>
      </c>
      <c r="AW326" s="247" t="s">
        <v>41</v>
      </c>
      <c r="AX326" s="247" t="s">
        <v>42</v>
      </c>
      <c r="AY326" s="247"/>
      <c r="AZ326" s="433" t="s">
        <v>33</v>
      </c>
      <c r="BA326" s="227" t="s">
        <v>547</v>
      </c>
      <c r="BB326" s="467"/>
      <c r="BC326" s="468"/>
      <c r="BD326" s="182"/>
      <c r="BE326" s="229" t="str">
        <f>IF(AND(AL326=AV326,AV326="○",AZ326="1.はい"),"○","▼選択")</f>
        <v>▼選択</v>
      </c>
      <c r="BF326" s="230" t="s">
        <v>16</v>
      </c>
      <c r="BG326" s="229" t="s">
        <v>31</v>
      </c>
      <c r="BH326" s="177" t="s">
        <v>6</v>
      </c>
      <c r="BI326" s="177" t="s">
        <v>7</v>
      </c>
      <c r="BJ326" s="229" t="s">
        <v>32</v>
      </c>
      <c r="BK326" s="229"/>
      <c r="BL326" s="181" t="s">
        <v>33</v>
      </c>
      <c r="BM326" s="1032" t="s">
        <v>552</v>
      </c>
      <c r="BN326" s="172"/>
      <c r="BO326" s="172"/>
      <c r="BP326" s="172"/>
      <c r="BQ326" s="172"/>
      <c r="BR326" s="172"/>
      <c r="BS326" s="172"/>
      <c r="BT326" s="172"/>
      <c r="BU326" s="172"/>
      <c r="BV326" s="182"/>
      <c r="BW326" s="182"/>
      <c r="BX326" s="438"/>
      <c r="BY326" s="75"/>
      <c r="BZ326" s="309" t="s">
        <v>552</v>
      </c>
      <c r="CA326" s="218" t="s">
        <v>1632</v>
      </c>
      <c r="CB326" s="219" t="s">
        <v>1642</v>
      </c>
      <c r="CC326" s="55" t="s">
        <v>2469</v>
      </c>
      <c r="CD326" s="201" t="s">
        <v>1643</v>
      </c>
    </row>
    <row r="327" spans="1:82" ht="47.25">
      <c r="A327" s="3" t="str">
        <f t="shared" si="167"/>
        <v/>
      </c>
      <c r="B327" s="5" t="s">
        <v>3071</v>
      </c>
      <c r="C327" s="3" t="str">
        <f t="shared" si="144"/>
        <v>Ⅲ.個人情報保護 (7)　個人情報保護に係る態勢整備・業務運営</v>
      </c>
      <c r="D327" s="3" t="str">
        <f t="shared" si="145"/>
        <v>⑰個人情報保護に係るシステム面の整備</v>
      </c>
      <c r="E327" s="3" t="str">
        <f t="shared" si="148"/>
        <v>応用 123</v>
      </c>
      <c r="F327" s="3" t="str">
        <f t="shared" si="149"/>
        <v>123 
123-5</v>
      </c>
      <c r="G327" s="11" t="str">
        <f t="shared" si="150"/>
        <v xml:space="preserve">
＿ 
＿＿ その他</v>
      </c>
      <c r="H327" s="21" t="str">
        <f t="shared" si="146"/>
        <v>2023: 0
2024: ▼選択</v>
      </c>
      <c r="I327" s="21" t="str">
        <f t="shared" si="142"/>
        <v xml:space="preserve">2023: 0
2024: </v>
      </c>
      <c r="J327" s="21" t="str">
        <f t="shared" si="147"/>
        <v xml:space="preserve">2023: 0
2024: </v>
      </c>
      <c r="K327" s="21" t="str">
        <f t="shared" si="151"/>
        <v>▼選択</v>
      </c>
      <c r="L327" s="21" t="str">
        <f t="shared" si="152"/>
        <v>以下について、詳細説明欄の記載及び証跡資料「○○資料」P○により確認できた
・□□□は、「○○資料」を確認</v>
      </c>
      <c r="M327" s="464" t="str">
        <f t="shared" si="153"/>
        <v xml:space="preserve">
</v>
      </c>
      <c r="N327" s="3"/>
      <c r="O327" s="19" t="s">
        <v>2470</v>
      </c>
      <c r="P327" s="19" t="s">
        <v>2737</v>
      </c>
      <c r="Q327" s="19" t="s">
        <v>559</v>
      </c>
      <c r="R327" s="19"/>
      <c r="S327" s="19"/>
      <c r="T327" s="159"/>
      <c r="U327" s="160"/>
      <c r="V327" s="19"/>
      <c r="W327" s="161"/>
      <c r="X327" s="19"/>
      <c r="Y327" s="19"/>
      <c r="Z327" s="20"/>
      <c r="AA327" s="202" t="s">
        <v>494</v>
      </c>
      <c r="AB327" s="1058"/>
      <c r="AC327" s="202" t="s">
        <v>2004</v>
      </c>
      <c r="AD327" s="1061"/>
      <c r="AE327" s="202" t="s">
        <v>559</v>
      </c>
      <c r="AF327" s="1061"/>
      <c r="AG327" s="256" t="s">
        <v>140</v>
      </c>
      <c r="AH327" s="1065"/>
      <c r="AI327" s="244">
        <v>123</v>
      </c>
      <c r="AJ327" s="226" t="s">
        <v>2693</v>
      </c>
      <c r="AK327" s="240"/>
      <c r="AL327" s="321"/>
      <c r="AM327" s="191" t="s">
        <v>553</v>
      </c>
      <c r="AN327" s="27">
        <f t="shared" si="159"/>
        <v>0</v>
      </c>
      <c r="AO327" s="27">
        <f t="shared" si="160"/>
        <v>0</v>
      </c>
      <c r="AP327" s="191">
        <f t="shared" si="161"/>
        <v>0</v>
      </c>
      <c r="AQ327" s="35">
        <f t="shared" si="162"/>
        <v>0</v>
      </c>
      <c r="AR327" s="43">
        <f t="shared" si="163"/>
        <v>0</v>
      </c>
      <c r="AS327" s="43">
        <f t="shared" si="164"/>
        <v>0</v>
      </c>
      <c r="AT327" s="35">
        <f t="shared" si="165"/>
        <v>0</v>
      </c>
      <c r="AU327" s="43">
        <f t="shared" si="166"/>
        <v>0</v>
      </c>
      <c r="AV327" s="246" t="s">
        <v>33</v>
      </c>
      <c r="AW327" s="247" t="s">
        <v>41</v>
      </c>
      <c r="AX327" s="247" t="s">
        <v>42</v>
      </c>
      <c r="AY327" s="247"/>
      <c r="AZ327" s="433" t="s">
        <v>33</v>
      </c>
      <c r="BA327" s="227" t="s">
        <v>544</v>
      </c>
      <c r="BB327" s="467"/>
      <c r="BC327" s="468"/>
      <c r="BD327" s="182"/>
      <c r="BE327" s="229" t="str">
        <f>IF(AND(AL327=AV327,AV327="○",AZ327="1.はい"),"○","▼選択")</f>
        <v>▼選択</v>
      </c>
      <c r="BF327" s="230" t="s">
        <v>16</v>
      </c>
      <c r="BG327" s="229" t="s">
        <v>31</v>
      </c>
      <c r="BH327" s="177" t="s">
        <v>6</v>
      </c>
      <c r="BI327" s="177" t="s">
        <v>7</v>
      </c>
      <c r="BJ327" s="229" t="s">
        <v>32</v>
      </c>
      <c r="BK327" s="229"/>
      <c r="BL327" s="181" t="s">
        <v>33</v>
      </c>
      <c r="BM327" s="1032" t="s">
        <v>2079</v>
      </c>
      <c r="BN327" s="172"/>
      <c r="BO327" s="172"/>
      <c r="BP327" s="172"/>
      <c r="BQ327" s="172"/>
      <c r="BR327" s="172"/>
      <c r="BS327" s="172"/>
      <c r="BT327" s="172"/>
      <c r="BU327" s="172"/>
      <c r="BV327" s="182"/>
      <c r="BW327" s="182"/>
      <c r="BX327" s="438"/>
      <c r="BY327" s="75"/>
      <c r="BZ327" s="309" t="s">
        <v>2079</v>
      </c>
      <c r="CA327" s="218" t="s">
        <v>1632</v>
      </c>
      <c r="CB327" s="219" t="s">
        <v>1644</v>
      </c>
      <c r="CC327" s="55" t="s">
        <v>2470</v>
      </c>
      <c r="CD327" s="201" t="s">
        <v>1645</v>
      </c>
    </row>
    <row r="328" spans="1:82" ht="63">
      <c r="A328" s="3" t="str">
        <f t="shared" si="167"/>
        <v/>
      </c>
      <c r="B328" s="5" t="s">
        <v>3072</v>
      </c>
      <c r="C328" s="3" t="str">
        <f t="shared" si="144"/>
        <v>Ⅲ.個人情報保護 (7)　個人情報保護に係る態勢整備・業務運営</v>
      </c>
      <c r="D328" s="3" t="str">
        <f t="shared" si="145"/>
        <v>⑰個人情報保護に係るシステム面の整備</v>
      </c>
      <c r="E328" s="3" t="str">
        <f t="shared" si="148"/>
        <v>応用 124</v>
      </c>
      <c r="F328" s="3" t="str">
        <f t="shared" si="149"/>
        <v xml:space="preserve">124 
</v>
      </c>
      <c r="G328" s="11" t="str">
        <f t="shared" si="150"/>
        <v xml:space="preserve">
＿ ホームページでの脆弱性発生について定期的に情報収集・確認を行い、適宜改善を図っている
＿＿ </v>
      </c>
      <c r="H328" s="21" t="str">
        <f t="shared" si="146"/>
        <v>2023: 0
2024: ▼選択</v>
      </c>
      <c r="I328" s="21" t="str">
        <f t="shared" si="142"/>
        <v xml:space="preserve">2023: 0
2024: </v>
      </c>
      <c r="J328" s="21" t="str">
        <f t="shared" si="147"/>
        <v xml:space="preserve">2023: 0
2024: </v>
      </c>
      <c r="K328" s="21" t="str">
        <f t="shared" si="151"/>
        <v>▼選択</v>
      </c>
      <c r="L328" s="21" t="str">
        <f t="shared" si="152"/>
        <v>以下について、詳細説明欄の記載及び証跡資料により確認できた
・直近１年以内の脆弱性発生に関する定期的な情報収集の方法は、「○○資料」を確認
・適宜対応した対策（ある場合）は、「○○資料」を確認</v>
      </c>
      <c r="M328" s="464" t="str">
        <f t="shared" si="153"/>
        <v xml:space="preserve">
</v>
      </c>
      <c r="N328" s="3"/>
      <c r="O328" s="19" t="s">
        <v>2471</v>
      </c>
      <c r="P328" s="19" t="s">
        <v>2737</v>
      </c>
      <c r="Q328" s="19" t="s">
        <v>559</v>
      </c>
      <c r="R328" s="19"/>
      <c r="S328" s="19"/>
      <c r="T328" s="159"/>
      <c r="U328" s="160"/>
      <c r="V328" s="19"/>
      <c r="W328" s="161"/>
      <c r="X328" s="19"/>
      <c r="Y328" s="19"/>
      <c r="Z328" s="20"/>
      <c r="AA328" s="202" t="s">
        <v>494</v>
      </c>
      <c r="AB328" s="1058"/>
      <c r="AC328" s="202" t="s">
        <v>2004</v>
      </c>
      <c r="AD328" s="1061"/>
      <c r="AE328" s="202" t="s">
        <v>559</v>
      </c>
      <c r="AF328" s="1061"/>
      <c r="AG328" s="256" t="s">
        <v>140</v>
      </c>
      <c r="AH328" s="1065"/>
      <c r="AI328" s="254">
        <v>124</v>
      </c>
      <c r="AJ328" s="190" t="s">
        <v>26</v>
      </c>
      <c r="AK328" s="285"/>
      <c r="AL328" s="1075" t="s">
        <v>593</v>
      </c>
      <c r="AM328" s="1076"/>
      <c r="AN328" s="27">
        <f t="shared" si="159"/>
        <v>0</v>
      </c>
      <c r="AO328" s="27">
        <f t="shared" si="160"/>
        <v>0</v>
      </c>
      <c r="AP328" s="191">
        <f t="shared" si="161"/>
        <v>0</v>
      </c>
      <c r="AQ328" s="35">
        <f t="shared" si="162"/>
        <v>0</v>
      </c>
      <c r="AR328" s="43">
        <f t="shared" si="163"/>
        <v>0</v>
      </c>
      <c r="AS328" s="43">
        <f t="shared" si="164"/>
        <v>0</v>
      </c>
      <c r="AT328" s="35">
        <f t="shared" si="165"/>
        <v>0</v>
      </c>
      <c r="AU328" s="43">
        <f t="shared" si="166"/>
        <v>0</v>
      </c>
      <c r="AV328" s="246" t="s">
        <v>33</v>
      </c>
      <c r="AW328" s="247" t="s">
        <v>41</v>
      </c>
      <c r="AX328" s="247" t="s">
        <v>42</v>
      </c>
      <c r="AY328" s="247"/>
      <c r="AZ328" s="433" t="s">
        <v>33</v>
      </c>
      <c r="BA328" s="227" t="s">
        <v>544</v>
      </c>
      <c r="BB328" s="467"/>
      <c r="BC328" s="468"/>
      <c r="BD328" s="255" t="str">
        <f>BL328</f>
        <v>▼選択</v>
      </c>
      <c r="BE328" s="229" t="s">
        <v>33</v>
      </c>
      <c r="BF328" s="347" t="s">
        <v>16</v>
      </c>
      <c r="BG328" s="229" t="s">
        <v>31</v>
      </c>
      <c r="BH328" s="177" t="s">
        <v>6</v>
      </c>
      <c r="BI328" s="177" t="s">
        <v>7</v>
      </c>
      <c r="BJ328" s="229" t="s">
        <v>32</v>
      </c>
      <c r="BK328" s="348" t="s">
        <v>897</v>
      </c>
      <c r="BL328" s="181" t="s">
        <v>33</v>
      </c>
      <c r="BM328" s="1032" t="s">
        <v>1649</v>
      </c>
      <c r="BN328" s="172"/>
      <c r="BO328" s="172"/>
      <c r="BP328" s="172"/>
      <c r="BQ328" s="172"/>
      <c r="BR328" s="172"/>
      <c r="BS328" s="172"/>
      <c r="BT328" s="172"/>
      <c r="BU328" s="172"/>
      <c r="BV328" s="182"/>
      <c r="BW328" s="182"/>
      <c r="BX328" s="438"/>
      <c r="BY328" s="75"/>
      <c r="BZ328" s="309" t="s">
        <v>1649</v>
      </c>
      <c r="CA328" s="218" t="s">
        <v>1646</v>
      </c>
      <c r="CB328" s="219" t="s">
        <v>1647</v>
      </c>
      <c r="CC328" s="55" t="s">
        <v>2471</v>
      </c>
      <c r="CD328" s="201" t="s">
        <v>1648</v>
      </c>
    </row>
    <row r="329" spans="1:82" ht="85.5">
      <c r="A329" s="3" t="str">
        <f t="shared" si="167"/>
        <v/>
      </c>
      <c r="B329" s="5" t="s">
        <v>3073</v>
      </c>
      <c r="C329" s="3" t="str">
        <f t="shared" si="144"/>
        <v>Ⅲ.個人情報保護 (7)　個人情報保護に係る態勢整備・業務運営</v>
      </c>
      <c r="D329" s="3" t="str">
        <f t="shared" si="145"/>
        <v>⑰個人情報保護に係るシステム面の整備</v>
      </c>
      <c r="E329" s="3" t="str">
        <f t="shared" si="148"/>
        <v>応用 ⑰EX</v>
      </c>
      <c r="F329" s="3" t="str">
        <f t="shared" si="149"/>
        <v xml:space="preserve">⑰EX 
</v>
      </c>
      <c r="G329" s="11" t="str">
        <f t="shared" si="15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29" s="21" t="str">
        <f t="shared" si="146"/>
        <v>2023: 0
2024: ▼選択</v>
      </c>
      <c r="I329" s="21" t="str">
        <f t="shared" si="142"/>
        <v xml:space="preserve">2023: 0
2024: </v>
      </c>
      <c r="J329" s="21" t="str">
        <f t="shared" si="147"/>
        <v xml:space="preserve">2023: 0
2024: </v>
      </c>
      <c r="K329" s="21" t="str">
        <f t="shared" si="151"/>
        <v>▼選択</v>
      </c>
      <c r="L329" s="21" t="str">
        <f t="shared" si="152"/>
        <v>⑰個人情報保護に係るシステム面の整備 に関する貴社取組み［お客さまへアピールしたい取組み／募集人等従業者に好評な取組み］として認識しました。（［ ］内は判定時に不要文言を削除する）</v>
      </c>
      <c r="M329" s="464" t="str">
        <f t="shared" si="153"/>
        <v xml:space="preserve">
</v>
      </c>
      <c r="N329" s="3"/>
      <c r="O329" s="19" t="s">
        <v>2472</v>
      </c>
      <c r="P329" s="19" t="s">
        <v>2737</v>
      </c>
      <c r="Q329" s="19" t="s">
        <v>559</v>
      </c>
      <c r="R329" s="19"/>
      <c r="S329" s="19"/>
      <c r="T329" s="159"/>
      <c r="U329" s="160"/>
      <c r="V329" s="19"/>
      <c r="W329" s="161"/>
      <c r="X329" s="19"/>
      <c r="Y329" s="19"/>
      <c r="Z329" s="20"/>
      <c r="AA329" s="250" t="s">
        <v>494</v>
      </c>
      <c r="AB329" s="1059"/>
      <c r="AC329" s="250" t="s">
        <v>2004</v>
      </c>
      <c r="AD329" s="1062"/>
      <c r="AE329" s="250" t="s">
        <v>559</v>
      </c>
      <c r="AF329" s="1062"/>
      <c r="AG329" s="257" t="s">
        <v>140</v>
      </c>
      <c r="AH329" s="1066"/>
      <c r="AI329" s="258" t="s">
        <v>594</v>
      </c>
      <c r="AJ329" s="252"/>
      <c r="AK329" s="1069" t="s">
        <v>2017</v>
      </c>
      <c r="AL329" s="1042"/>
      <c r="AM329" s="1070"/>
      <c r="AN329" s="30">
        <f t="shared" si="159"/>
        <v>0</v>
      </c>
      <c r="AO329" s="30">
        <f t="shared" si="160"/>
        <v>0</v>
      </c>
      <c r="AP329" s="259">
        <f t="shared" si="161"/>
        <v>0</v>
      </c>
      <c r="AQ329" s="35">
        <f t="shared" si="162"/>
        <v>0</v>
      </c>
      <c r="AR329" s="43">
        <f t="shared" si="163"/>
        <v>0</v>
      </c>
      <c r="AS329" s="43">
        <f t="shared" si="164"/>
        <v>0</v>
      </c>
      <c r="AT329" s="35">
        <f t="shared" si="165"/>
        <v>0</v>
      </c>
      <c r="AU329" s="43">
        <f t="shared" si="166"/>
        <v>0</v>
      </c>
      <c r="AV329" s="246" t="s">
        <v>33</v>
      </c>
      <c r="AW329" s="247" t="s">
        <v>41</v>
      </c>
      <c r="AX329" s="452" t="s">
        <v>877</v>
      </c>
      <c r="AY329" s="247"/>
      <c r="AZ329" s="433" t="s">
        <v>33</v>
      </c>
      <c r="BA329" s="260" t="s">
        <v>147</v>
      </c>
      <c r="BB329" s="467"/>
      <c r="BC329" s="468"/>
      <c r="BD329" s="182"/>
      <c r="BE329" s="182" t="str">
        <f>IF(AND(AL329=AV329,AV329="○",AZ329="1.はい"),"○","▼選択")</f>
        <v>▼選択</v>
      </c>
      <c r="BF329" s="234" t="s">
        <v>16</v>
      </c>
      <c r="BG329" s="182" t="s">
        <v>31</v>
      </c>
      <c r="BH329" s="177" t="s">
        <v>6</v>
      </c>
      <c r="BI329" s="177" t="s">
        <v>7</v>
      </c>
      <c r="BJ329" s="182" t="s">
        <v>32</v>
      </c>
      <c r="BK329" s="182"/>
      <c r="BL329" s="181" t="s">
        <v>33</v>
      </c>
      <c r="BM329" s="1032" t="s">
        <v>3405</v>
      </c>
      <c r="BN329" s="172"/>
      <c r="BO329" s="172"/>
      <c r="BP329" s="172"/>
      <c r="BQ329" s="172"/>
      <c r="BR329" s="172"/>
      <c r="BS329" s="172"/>
      <c r="BT329" s="172"/>
      <c r="BU329" s="172"/>
      <c r="BV329" s="182"/>
      <c r="BW329" s="182"/>
      <c r="BX329" s="438"/>
      <c r="BY329" s="75"/>
      <c r="BZ329" s="309" t="s">
        <v>2094</v>
      </c>
      <c r="CA329" s="183" t="s">
        <v>1650</v>
      </c>
      <c r="CB329" s="219" t="s">
        <v>1651</v>
      </c>
      <c r="CC329" s="55" t="s">
        <v>2472</v>
      </c>
      <c r="CD329" s="201" t="s">
        <v>1652</v>
      </c>
    </row>
    <row r="330" spans="1:82" ht="63">
      <c r="A330" s="3" t="str">
        <f t="shared" si="167"/>
        <v/>
      </c>
      <c r="B330" s="5" t="s">
        <v>3074</v>
      </c>
      <c r="C330" s="3" t="str">
        <f t="shared" si="144"/>
        <v>Ⅳ.ガバナンス (8)　コーポレートガバナンスに関する態勢整備・業務運営</v>
      </c>
      <c r="D330" s="3" t="str">
        <f t="shared" si="145"/>
        <v>⑱適切な業務（会社）運営</v>
      </c>
      <c r="E330" s="3" t="str">
        <f t="shared" si="148"/>
        <v>基本 125</v>
      </c>
      <c r="F330" s="3" t="str">
        <f t="shared" si="149"/>
        <v xml:space="preserve">125 
</v>
      </c>
      <c r="G330" s="11" t="str">
        <f t="shared" si="150"/>
        <v xml:space="preserve">会社法第472条に定める休眠会社に該当していない（＝最後に登記を行ってから12年以上経過していない）
＿ 
＿＿ </v>
      </c>
      <c r="H330" s="21" t="str">
        <f t="shared" si="146"/>
        <v>2023: 0
2024: ▼選択</v>
      </c>
      <c r="I330" s="21" t="str">
        <f t="shared" ref="I330:I391" si="168">CONCATENATE("2023: ",AR330,CHAR(10),CHAR(10),"2024: ",BB330)</f>
        <v xml:space="preserve">2023: 0
2024: </v>
      </c>
      <c r="J330" s="21" t="str">
        <f t="shared" si="147"/>
        <v xml:space="preserve">2023: 0
2024: </v>
      </c>
      <c r="K330" s="21" t="str">
        <f t="shared" si="151"/>
        <v>▼選択</v>
      </c>
      <c r="L330" s="21" t="str">
        <f t="shared" si="152"/>
        <v>以下について、詳細説明欄の記載及び証跡資料「○○資料」P○により確認できた
・最後に登記を行ってから12年経過していないこと
・直近の登記日が20■■年■月■日であること</v>
      </c>
      <c r="M330" s="464" t="str">
        <f t="shared" si="153"/>
        <v xml:space="preserve">
</v>
      </c>
      <c r="N330" s="3"/>
      <c r="O330" s="19" t="s">
        <v>2473</v>
      </c>
      <c r="P330" s="19" t="s">
        <v>2738</v>
      </c>
      <c r="Q330" s="19" t="s">
        <v>601</v>
      </c>
      <c r="R330" s="19"/>
      <c r="S330" s="19"/>
      <c r="T330" s="159"/>
      <c r="U330" s="160"/>
      <c r="V330" s="19"/>
      <c r="W330" s="161"/>
      <c r="X330" s="19"/>
      <c r="Y330" s="19"/>
      <c r="Z330" s="20"/>
      <c r="AA330" s="261" t="s">
        <v>662</v>
      </c>
      <c r="AB330" s="1049" t="s">
        <v>595</v>
      </c>
      <c r="AC330" s="275" t="s">
        <v>2005</v>
      </c>
      <c r="AD330" s="1063" t="s">
        <v>596</v>
      </c>
      <c r="AE330" s="261" t="s">
        <v>1986</v>
      </c>
      <c r="AF330" s="1060" t="s">
        <v>597</v>
      </c>
      <c r="AG330" s="188" t="s">
        <v>36</v>
      </c>
      <c r="AH330" s="1078" t="s">
        <v>25</v>
      </c>
      <c r="AI330" s="254">
        <v>125</v>
      </c>
      <c r="AJ330" s="190" t="s">
        <v>26</v>
      </c>
      <c r="AK330" s="1077" t="s">
        <v>598</v>
      </c>
      <c r="AL330" s="1047"/>
      <c r="AM330" s="1048"/>
      <c r="AN330" s="27">
        <f t="shared" si="159"/>
        <v>0</v>
      </c>
      <c r="AO330" s="27">
        <f t="shared" si="160"/>
        <v>0</v>
      </c>
      <c r="AP330" s="191">
        <f t="shared" si="161"/>
        <v>0</v>
      </c>
      <c r="AQ330" s="35">
        <f t="shared" si="162"/>
        <v>0</v>
      </c>
      <c r="AR330" s="43">
        <f t="shared" si="163"/>
        <v>0</v>
      </c>
      <c r="AS330" s="43">
        <f t="shared" si="164"/>
        <v>0</v>
      </c>
      <c r="AT330" s="35">
        <f t="shared" si="165"/>
        <v>0</v>
      </c>
      <c r="AU330" s="43">
        <f t="shared" si="166"/>
        <v>0</v>
      </c>
      <c r="AV330" s="246" t="s">
        <v>33</v>
      </c>
      <c r="AW330" s="247" t="s">
        <v>41</v>
      </c>
      <c r="AX330" s="247" t="s">
        <v>42</v>
      </c>
      <c r="AY330" s="247"/>
      <c r="AZ330" s="433" t="s">
        <v>33</v>
      </c>
      <c r="BA330" s="227" t="s">
        <v>599</v>
      </c>
      <c r="BB330" s="467"/>
      <c r="BC330" s="468"/>
      <c r="BD330" s="248" t="str">
        <f t="shared" ref="BD330:BD331" si="169">BL330</f>
        <v>▼選択</v>
      </c>
      <c r="BE330" s="229" t="s">
        <v>33</v>
      </c>
      <c r="BF330" s="230" t="s">
        <v>16</v>
      </c>
      <c r="BG330" s="229" t="s">
        <v>31</v>
      </c>
      <c r="BH330" s="177" t="s">
        <v>6</v>
      </c>
      <c r="BI330" s="177" t="s">
        <v>7</v>
      </c>
      <c r="BJ330" s="229" t="s">
        <v>32</v>
      </c>
      <c r="BK330" s="229"/>
      <c r="BL330" s="181" t="s">
        <v>33</v>
      </c>
      <c r="BM330" s="1032" t="s">
        <v>3406</v>
      </c>
      <c r="BN330" s="172"/>
      <c r="BO330" s="172"/>
      <c r="BP330" s="172"/>
      <c r="BQ330" s="172"/>
      <c r="BR330" s="172"/>
      <c r="BS330" s="172"/>
      <c r="BT330" s="172"/>
      <c r="BU330" s="172"/>
      <c r="BV330" s="182"/>
      <c r="BW330" s="182"/>
      <c r="BX330" s="438"/>
      <c r="BY330" s="75"/>
      <c r="BZ330" s="309" t="s">
        <v>1656</v>
      </c>
      <c r="CA330" s="218" t="s">
        <v>1653</v>
      </c>
      <c r="CB330" s="237" t="s">
        <v>1654</v>
      </c>
      <c r="CC330" s="55" t="s">
        <v>2473</v>
      </c>
      <c r="CD330" s="201" t="s">
        <v>1655</v>
      </c>
    </row>
    <row r="331" spans="1:82" ht="63">
      <c r="A331" s="3" t="str">
        <f t="shared" si="167"/>
        <v/>
      </c>
      <c r="B331" s="5" t="s">
        <v>3075</v>
      </c>
      <c r="C331" s="3" t="str">
        <f t="shared" ref="C331:C395" si="170">CONCATENATE(AA331," ",AC331)</f>
        <v>Ⅳ.ガバナンス (8)　コーポレートガバナンスに関する態勢整備・業務運営</v>
      </c>
      <c r="D331" s="3" t="str">
        <f t="shared" ref="D331:D395" si="171">AE331</f>
        <v>⑱適切な業務（会社）運営</v>
      </c>
      <c r="E331" s="3" t="str">
        <f t="shared" si="148"/>
        <v>基本 126</v>
      </c>
      <c r="F331" s="3" t="str">
        <f t="shared" si="149"/>
        <v xml:space="preserve">126 
</v>
      </c>
      <c r="G331" s="11" t="str">
        <f t="shared" si="150"/>
        <v xml:space="preserve">決算報告書（B/S,P/L,株主資本等変動計算書,個別注記表）を作成している
＿ 
＿＿ </v>
      </c>
      <c r="H331" s="21" t="str">
        <f t="shared" ref="H331:H395" si="172">CONCATENATE("2023: ",AQ331,CHAR(10),"2024: ",AZ331)</f>
        <v>2023: 0
2024: ▼選択</v>
      </c>
      <c r="I331" s="21" t="str">
        <f t="shared" si="168"/>
        <v xml:space="preserve">2023: 0
2024: </v>
      </c>
      <c r="J331" s="21" t="str">
        <f t="shared" si="147"/>
        <v xml:space="preserve">2023: 0
2024: </v>
      </c>
      <c r="K331" s="21" t="str">
        <f t="shared" si="151"/>
        <v>▼選択</v>
      </c>
      <c r="L331" s="21" t="str">
        <f t="shared" si="152"/>
        <v>以下について、詳細説明欄の記載及び証跡資料「○○資料」P○により確認できた
・直近の年度の決算報告書が202■年■月■日に作成されていること</v>
      </c>
      <c r="M331" s="464" t="str">
        <f t="shared" si="153"/>
        <v xml:space="preserve">
</v>
      </c>
      <c r="N331" s="3"/>
      <c r="O331" s="19" t="s">
        <v>2474</v>
      </c>
      <c r="P331" s="19" t="s">
        <v>2738</v>
      </c>
      <c r="Q331" s="19" t="s">
        <v>601</v>
      </c>
      <c r="R331" s="19"/>
      <c r="S331" s="19"/>
      <c r="T331" s="159"/>
      <c r="U331" s="160"/>
      <c r="V331" s="19"/>
      <c r="W331" s="161"/>
      <c r="X331" s="19"/>
      <c r="Y331" s="19"/>
      <c r="Z331" s="20"/>
      <c r="AA331" s="279" t="s">
        <v>600</v>
      </c>
      <c r="AB331" s="1059"/>
      <c r="AC331" s="279" t="s">
        <v>2005</v>
      </c>
      <c r="AD331" s="1062"/>
      <c r="AE331" s="279" t="s">
        <v>601</v>
      </c>
      <c r="AF331" s="1062"/>
      <c r="AG331" s="251" t="s">
        <v>36</v>
      </c>
      <c r="AH331" s="1079"/>
      <c r="AI331" s="254">
        <v>126</v>
      </c>
      <c r="AJ331" s="252" t="s">
        <v>26</v>
      </c>
      <c r="AK331" s="1077" t="s">
        <v>602</v>
      </c>
      <c r="AL331" s="1047"/>
      <c r="AM331" s="1048"/>
      <c r="AN331" s="27">
        <f t="shared" si="159"/>
        <v>0</v>
      </c>
      <c r="AO331" s="27">
        <f t="shared" si="160"/>
        <v>0</v>
      </c>
      <c r="AP331" s="191">
        <f t="shared" si="161"/>
        <v>0</v>
      </c>
      <c r="AQ331" s="35">
        <f t="shared" si="162"/>
        <v>0</v>
      </c>
      <c r="AR331" s="43">
        <f t="shared" si="163"/>
        <v>0</v>
      </c>
      <c r="AS331" s="43">
        <f t="shared" si="164"/>
        <v>0</v>
      </c>
      <c r="AT331" s="35">
        <f t="shared" si="165"/>
        <v>0</v>
      </c>
      <c r="AU331" s="43">
        <f t="shared" si="166"/>
        <v>0</v>
      </c>
      <c r="AV331" s="246" t="s">
        <v>33</v>
      </c>
      <c r="AW331" s="247" t="s">
        <v>41</v>
      </c>
      <c r="AX331" s="247" t="s">
        <v>42</v>
      </c>
      <c r="AY331" s="247"/>
      <c r="AZ331" s="433" t="s">
        <v>33</v>
      </c>
      <c r="BA331" s="227" t="s">
        <v>603</v>
      </c>
      <c r="BB331" s="467"/>
      <c r="BC331" s="468"/>
      <c r="BD331" s="349" t="str">
        <f t="shared" si="169"/>
        <v>▼選択</v>
      </c>
      <c r="BE331" s="229" t="s">
        <v>33</v>
      </c>
      <c r="BF331" s="230" t="s">
        <v>16</v>
      </c>
      <c r="BG331" s="229" t="s">
        <v>31</v>
      </c>
      <c r="BH331" s="177" t="s">
        <v>6</v>
      </c>
      <c r="BI331" s="177" t="s">
        <v>7</v>
      </c>
      <c r="BJ331" s="229" t="s">
        <v>32</v>
      </c>
      <c r="BK331" s="229"/>
      <c r="BL331" s="181" t="s">
        <v>33</v>
      </c>
      <c r="BM331" s="1032" t="s">
        <v>3407</v>
      </c>
      <c r="BN331" s="172"/>
      <c r="BO331" s="172"/>
      <c r="BP331" s="172"/>
      <c r="BQ331" s="172"/>
      <c r="BR331" s="172"/>
      <c r="BS331" s="172"/>
      <c r="BT331" s="172"/>
      <c r="BU331" s="172"/>
      <c r="BV331" s="182"/>
      <c r="BW331" s="182"/>
      <c r="BX331" s="438"/>
      <c r="BY331" s="75"/>
      <c r="BZ331" s="309" t="s">
        <v>2095</v>
      </c>
      <c r="CA331" s="218" t="s">
        <v>1657</v>
      </c>
      <c r="CB331" s="237" t="s">
        <v>1658</v>
      </c>
      <c r="CC331" s="55" t="s">
        <v>2474</v>
      </c>
      <c r="CD331" s="201" t="s">
        <v>1659</v>
      </c>
    </row>
    <row r="332" spans="1:82" ht="85.5">
      <c r="A332" s="3" t="str">
        <f t="shared" si="167"/>
        <v/>
      </c>
      <c r="B332" s="5" t="s">
        <v>3076</v>
      </c>
      <c r="C332" s="3" t="str">
        <f t="shared" si="170"/>
        <v>Ⅳ.ガバナンス (8)　コーポレートガバナンスに関する態勢整備・業務運営</v>
      </c>
      <c r="D332" s="3" t="str">
        <f t="shared" si="171"/>
        <v>⑱適切な業務（会社）運営</v>
      </c>
      <c r="E332" s="3" t="str">
        <f t="shared" ref="E332:E396" si="173">CONCATENATE(AG332," ",AI332)</f>
        <v>応用 ⑱EX</v>
      </c>
      <c r="F332" s="3" t="str">
        <f t="shared" ref="F332:F396" si="174">CONCATENATE(AI332," ",CHAR(10),AJ332)</f>
        <v xml:space="preserve">⑱EX 
</v>
      </c>
      <c r="G332" s="11" t="str">
        <f t="shared" ref="G332:G396" si="175">CONCATENATE(AK332,CHAR(10),"＿ ",AL332,CHAR(10),"＿＿ ",AM332)</f>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32" s="21" t="str">
        <f t="shared" si="172"/>
        <v>2023: 0
2024: ▼選択</v>
      </c>
      <c r="I332" s="21" t="str">
        <f t="shared" si="168"/>
        <v xml:space="preserve">2023: 0
2024: </v>
      </c>
      <c r="J332" s="21" t="str">
        <f t="shared" ref="J332:J395" si="176">CONCATENATE("2023: ",AS332,CHAR(10),CHAR(10),"2024: ",BC332)</f>
        <v xml:space="preserve">2023: 0
2024: </v>
      </c>
      <c r="K332" s="21" t="str">
        <f t="shared" ref="K332:K396" si="177">IF(BL332=0," ― ",BL332)</f>
        <v>▼選択</v>
      </c>
      <c r="L332" s="21" t="str">
        <f t="shared" ref="L332:L396" si="178">IF(BL332=0," ― ",BM332)</f>
        <v>⑱適切な業務（会社）運営 に関する貴社取組み［お客さまへアピールしたい取組み／募集人等従業者に好評な取組み］として認識しました。（［ ］内は判定時に不要文言を削除する）</v>
      </c>
      <c r="M332" s="464" t="str">
        <f t="shared" ref="M332:M396" si="179">CONCATENATE(BV332,CHAR(10),BW332)</f>
        <v xml:space="preserve">
</v>
      </c>
      <c r="N332" s="3"/>
      <c r="O332" s="19" t="s">
        <v>2475</v>
      </c>
      <c r="P332" s="19" t="s">
        <v>2738</v>
      </c>
      <c r="Q332" s="19" t="s">
        <v>601</v>
      </c>
      <c r="R332" s="19"/>
      <c r="S332" s="19"/>
      <c r="T332" s="159"/>
      <c r="U332" s="160"/>
      <c r="V332" s="19"/>
      <c r="W332" s="161"/>
      <c r="X332" s="19"/>
      <c r="Y332" s="19"/>
      <c r="Z332" s="20"/>
      <c r="AA332" s="272" t="s">
        <v>662</v>
      </c>
      <c r="AB332" s="269" t="s">
        <v>595</v>
      </c>
      <c r="AC332" s="326" t="s">
        <v>2005</v>
      </c>
      <c r="AD332" s="350" t="s">
        <v>596</v>
      </c>
      <c r="AE332" s="272" t="s">
        <v>1986</v>
      </c>
      <c r="AF332" s="271" t="s">
        <v>597</v>
      </c>
      <c r="AG332" s="273" t="s">
        <v>140</v>
      </c>
      <c r="AH332" s="274" t="s">
        <v>187</v>
      </c>
      <c r="AI332" s="258" t="s">
        <v>604</v>
      </c>
      <c r="AJ332" s="252"/>
      <c r="AK332" s="1055" t="s">
        <v>2017</v>
      </c>
      <c r="AL332" s="1056"/>
      <c r="AM332" s="1057"/>
      <c r="AN332" s="30">
        <f t="shared" si="159"/>
        <v>0</v>
      </c>
      <c r="AO332" s="30">
        <f t="shared" si="160"/>
        <v>0</v>
      </c>
      <c r="AP332" s="259">
        <f t="shared" si="161"/>
        <v>0</v>
      </c>
      <c r="AQ332" s="35">
        <f t="shared" si="162"/>
        <v>0</v>
      </c>
      <c r="AR332" s="43">
        <f t="shared" si="163"/>
        <v>0</v>
      </c>
      <c r="AS332" s="43">
        <f t="shared" si="164"/>
        <v>0</v>
      </c>
      <c r="AT332" s="35">
        <f t="shared" si="165"/>
        <v>0</v>
      </c>
      <c r="AU332" s="43">
        <f t="shared" si="166"/>
        <v>0</v>
      </c>
      <c r="AV332" s="246" t="s">
        <v>33</v>
      </c>
      <c r="AW332" s="247" t="s">
        <v>41</v>
      </c>
      <c r="AX332" s="452" t="s">
        <v>877</v>
      </c>
      <c r="AY332" s="247"/>
      <c r="AZ332" s="433" t="s">
        <v>33</v>
      </c>
      <c r="BA332" s="260" t="s">
        <v>147</v>
      </c>
      <c r="BB332" s="467"/>
      <c r="BC332" s="468"/>
      <c r="BD332" s="182"/>
      <c r="BE332" s="182" t="str">
        <f>IF(AND(AL332=AV332,AV332="○",AZ332="1.はい"),"○","▼選択")</f>
        <v>▼選択</v>
      </c>
      <c r="BF332" s="234" t="s">
        <v>16</v>
      </c>
      <c r="BG332" s="182" t="s">
        <v>31</v>
      </c>
      <c r="BH332" s="177" t="s">
        <v>6</v>
      </c>
      <c r="BI332" s="177" t="s">
        <v>7</v>
      </c>
      <c r="BJ332" s="182" t="s">
        <v>32</v>
      </c>
      <c r="BK332" s="182"/>
      <c r="BL332" s="181" t="s">
        <v>33</v>
      </c>
      <c r="BM332" s="1032" t="s">
        <v>3408</v>
      </c>
      <c r="BN332" s="172"/>
      <c r="BO332" s="172"/>
      <c r="BP332" s="172"/>
      <c r="BQ332" s="172"/>
      <c r="BR332" s="172"/>
      <c r="BS332" s="172"/>
      <c r="BT332" s="172"/>
      <c r="BU332" s="172"/>
      <c r="BV332" s="182"/>
      <c r="BW332" s="182"/>
      <c r="BX332" s="438"/>
      <c r="BY332" s="75"/>
      <c r="BZ332" s="309" t="s">
        <v>2096</v>
      </c>
      <c r="CA332" s="183" t="s">
        <v>131</v>
      </c>
      <c r="CB332" s="184" t="s">
        <v>132</v>
      </c>
      <c r="CC332" s="55" t="s">
        <v>2475</v>
      </c>
      <c r="CD332" s="201" t="s">
        <v>1660</v>
      </c>
    </row>
    <row r="333" spans="1:82" ht="80.25">
      <c r="A333" s="3" t="str">
        <f t="shared" si="167"/>
        <v/>
      </c>
      <c r="B333" s="5" t="s">
        <v>3077</v>
      </c>
      <c r="C333" s="3" t="str">
        <f t="shared" si="170"/>
        <v>Ⅳ.ガバナンス (8)　コーポレートガバナンスに関する態勢整備・業務運営</v>
      </c>
      <c r="D333" s="3" t="str">
        <f t="shared" si="171"/>
        <v>⑲ディスクロージャーの適切な配備</v>
      </c>
      <c r="E333" s="3" t="str">
        <f t="shared" si="173"/>
        <v>基本 127</v>
      </c>
      <c r="F333" s="3" t="str">
        <f t="shared" si="174"/>
        <v xml:space="preserve">127 
</v>
      </c>
      <c r="G333" s="11" t="str">
        <f t="shared" si="175"/>
        <v xml:space="preserve">お客さまに乗合保険会社の最新のディスクロージャー資料の開示を求められた際に閲覧できる状態にしている（ホームページでの閲覧も可）
＿ 
＿＿ </v>
      </c>
      <c r="H333" s="21" t="str">
        <f t="shared" si="172"/>
        <v>2023: 0
2024: ▼選択</v>
      </c>
      <c r="I333" s="21" t="str">
        <f t="shared" si="168"/>
        <v xml:space="preserve">2023: 0
2024: </v>
      </c>
      <c r="J333" s="21" t="str">
        <f t="shared" si="176"/>
        <v xml:space="preserve">2023: 0
2024: </v>
      </c>
      <c r="K333" s="21" t="str">
        <f t="shared" si="177"/>
        <v>▼選択</v>
      </c>
      <c r="L333" s="21" t="str">
        <f t="shared" si="178"/>
        <v>以下について、詳細説明欄の記載及び証跡資料「○○資料」P○により確認できた
・乗合保険会社のディスクロージャー資料を閲覧可能な状態にしていること</v>
      </c>
      <c r="M333" s="464" t="str">
        <f t="shared" si="179"/>
        <v xml:space="preserve">
</v>
      </c>
      <c r="N333" s="3"/>
      <c r="O333" s="19" t="s">
        <v>2476</v>
      </c>
      <c r="P333" s="19" t="s">
        <v>2738</v>
      </c>
      <c r="Q333" s="19" t="s">
        <v>2739</v>
      </c>
      <c r="R333" s="19"/>
      <c r="S333" s="19"/>
      <c r="T333" s="159"/>
      <c r="U333" s="160"/>
      <c r="V333" s="19"/>
      <c r="W333" s="161"/>
      <c r="X333" s="19"/>
      <c r="Y333" s="19"/>
      <c r="Z333" s="20"/>
      <c r="AA333" s="272" t="s">
        <v>662</v>
      </c>
      <c r="AB333" s="269" t="s">
        <v>595</v>
      </c>
      <c r="AC333" s="326" t="s">
        <v>2005</v>
      </c>
      <c r="AD333" s="350" t="s">
        <v>596</v>
      </c>
      <c r="AE333" s="268" t="s">
        <v>1987</v>
      </c>
      <c r="AF333" s="350" t="s">
        <v>605</v>
      </c>
      <c r="AG333" s="302" t="s">
        <v>36</v>
      </c>
      <c r="AH333" s="303" t="s">
        <v>25</v>
      </c>
      <c r="AI333" s="254">
        <v>127</v>
      </c>
      <c r="AJ333" s="252" t="s">
        <v>26</v>
      </c>
      <c r="AK333" s="1089" t="s">
        <v>606</v>
      </c>
      <c r="AL333" s="1090"/>
      <c r="AM333" s="1091"/>
      <c r="AN333" s="27">
        <f t="shared" si="159"/>
        <v>0</v>
      </c>
      <c r="AO333" s="27">
        <f t="shared" si="160"/>
        <v>0</v>
      </c>
      <c r="AP333" s="191">
        <f t="shared" si="161"/>
        <v>0</v>
      </c>
      <c r="AQ333" s="35">
        <f t="shared" si="162"/>
        <v>0</v>
      </c>
      <c r="AR333" s="43">
        <f t="shared" si="163"/>
        <v>0</v>
      </c>
      <c r="AS333" s="43">
        <f t="shared" si="164"/>
        <v>0</v>
      </c>
      <c r="AT333" s="35">
        <f t="shared" si="165"/>
        <v>0</v>
      </c>
      <c r="AU333" s="43">
        <f t="shared" si="166"/>
        <v>0</v>
      </c>
      <c r="AV333" s="246" t="s">
        <v>33</v>
      </c>
      <c r="AW333" s="247" t="s">
        <v>41</v>
      </c>
      <c r="AX333" s="247" t="s">
        <v>42</v>
      </c>
      <c r="AY333" s="247"/>
      <c r="AZ333" s="433" t="s">
        <v>33</v>
      </c>
      <c r="BA333" s="227" t="s">
        <v>544</v>
      </c>
      <c r="BB333" s="467"/>
      <c r="BC333" s="468"/>
      <c r="BD333" s="248" t="str">
        <f>BL333</f>
        <v>▼選択</v>
      </c>
      <c r="BE333" s="229" t="s">
        <v>33</v>
      </c>
      <c r="BF333" s="230" t="s">
        <v>16</v>
      </c>
      <c r="BG333" s="229" t="s">
        <v>31</v>
      </c>
      <c r="BH333" s="177" t="s">
        <v>6</v>
      </c>
      <c r="BI333" s="177" t="s">
        <v>7</v>
      </c>
      <c r="BJ333" s="229" t="s">
        <v>32</v>
      </c>
      <c r="BK333" s="229"/>
      <c r="BL333" s="181" t="s">
        <v>33</v>
      </c>
      <c r="BM333" s="1032" t="s">
        <v>3409</v>
      </c>
      <c r="BN333" s="172"/>
      <c r="BO333" s="172"/>
      <c r="BP333" s="172"/>
      <c r="BQ333" s="172"/>
      <c r="BR333" s="172"/>
      <c r="BS333" s="172"/>
      <c r="BT333" s="172"/>
      <c r="BU333" s="172"/>
      <c r="BV333" s="182"/>
      <c r="BW333" s="182"/>
      <c r="BX333" s="438"/>
      <c r="BY333" s="75"/>
      <c r="BZ333" s="309" t="s">
        <v>2097</v>
      </c>
      <c r="CA333" s="218" t="s">
        <v>1661</v>
      </c>
      <c r="CB333" s="237" t="s">
        <v>1662</v>
      </c>
      <c r="CC333" s="55" t="s">
        <v>2476</v>
      </c>
      <c r="CD333" s="201" t="s">
        <v>1663</v>
      </c>
    </row>
    <row r="334" spans="1:82" ht="85.5">
      <c r="A334" s="3" t="str">
        <f t="shared" si="167"/>
        <v/>
      </c>
      <c r="B334" s="5" t="s">
        <v>3078</v>
      </c>
      <c r="C334" s="3" t="str">
        <f t="shared" si="170"/>
        <v>Ⅳ.ガバナンス (8)　コーポレートガバナンスに関する態勢整備・業務運営</v>
      </c>
      <c r="D334" s="3" t="str">
        <f t="shared" si="171"/>
        <v>⑲ディスクロージャーの適切な配備</v>
      </c>
      <c r="E334" s="3" t="str">
        <f t="shared" si="173"/>
        <v>応用 ⑲EX</v>
      </c>
      <c r="F334" s="3" t="str">
        <f t="shared" si="174"/>
        <v xml:space="preserve">⑲EX 
</v>
      </c>
      <c r="G334" s="11" t="str">
        <f t="shared" si="175"/>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34" s="21" t="str">
        <f t="shared" si="172"/>
        <v>2023: 0
2024: ▼選択</v>
      </c>
      <c r="I334" s="21" t="str">
        <f t="shared" si="168"/>
        <v xml:space="preserve">2023: 0
2024: </v>
      </c>
      <c r="J334" s="21" t="str">
        <f t="shared" si="176"/>
        <v xml:space="preserve">2023: 0
2024: </v>
      </c>
      <c r="K334" s="21" t="str">
        <f t="shared" si="177"/>
        <v>▼選択</v>
      </c>
      <c r="L334" s="21" t="str">
        <f t="shared" si="178"/>
        <v>⑲ディスクロージャーの適切な配備 に関する貴社取組み［お客さまへアピールしたい取組み／募集人等従業者に好評な取組み］として認識しました。（［ ］内は判定時に不要文言を削除する）</v>
      </c>
      <c r="M334" s="464" t="str">
        <f t="shared" si="179"/>
        <v xml:space="preserve">
</v>
      </c>
      <c r="N334" s="3"/>
      <c r="O334" s="19" t="s">
        <v>2477</v>
      </c>
      <c r="P334" s="19" t="s">
        <v>2738</v>
      </c>
      <c r="Q334" s="19" t="s">
        <v>2739</v>
      </c>
      <c r="R334" s="19"/>
      <c r="S334" s="19"/>
      <c r="T334" s="159"/>
      <c r="U334" s="160"/>
      <c r="V334" s="19"/>
      <c r="W334" s="161"/>
      <c r="X334" s="19"/>
      <c r="Y334" s="19"/>
      <c r="Z334" s="20"/>
      <c r="AA334" s="272" t="s">
        <v>662</v>
      </c>
      <c r="AB334" s="269" t="s">
        <v>595</v>
      </c>
      <c r="AC334" s="326" t="s">
        <v>2005</v>
      </c>
      <c r="AD334" s="350" t="s">
        <v>596</v>
      </c>
      <c r="AE334" s="268" t="s">
        <v>1987</v>
      </c>
      <c r="AF334" s="350" t="s">
        <v>605</v>
      </c>
      <c r="AG334" s="273" t="s">
        <v>140</v>
      </c>
      <c r="AH334" s="274" t="s">
        <v>187</v>
      </c>
      <c r="AI334" s="258" t="s">
        <v>607</v>
      </c>
      <c r="AJ334" s="252"/>
      <c r="AK334" s="1069" t="s">
        <v>2017</v>
      </c>
      <c r="AL334" s="1042"/>
      <c r="AM334" s="1070"/>
      <c r="AN334" s="30">
        <f t="shared" si="159"/>
        <v>0</v>
      </c>
      <c r="AO334" s="30">
        <f t="shared" si="160"/>
        <v>0</v>
      </c>
      <c r="AP334" s="259">
        <f t="shared" si="161"/>
        <v>0</v>
      </c>
      <c r="AQ334" s="35">
        <f t="shared" si="162"/>
        <v>0</v>
      </c>
      <c r="AR334" s="43">
        <f t="shared" si="163"/>
        <v>0</v>
      </c>
      <c r="AS334" s="43">
        <f t="shared" si="164"/>
        <v>0</v>
      </c>
      <c r="AT334" s="35">
        <f t="shared" si="165"/>
        <v>0</v>
      </c>
      <c r="AU334" s="43">
        <f t="shared" si="166"/>
        <v>0</v>
      </c>
      <c r="AV334" s="246" t="s">
        <v>33</v>
      </c>
      <c r="AW334" s="247" t="s">
        <v>41</v>
      </c>
      <c r="AX334" s="452" t="s">
        <v>877</v>
      </c>
      <c r="AY334" s="247"/>
      <c r="AZ334" s="433" t="s">
        <v>33</v>
      </c>
      <c r="BA334" s="260" t="s">
        <v>147</v>
      </c>
      <c r="BB334" s="467"/>
      <c r="BC334" s="468"/>
      <c r="BD334" s="182"/>
      <c r="BE334" s="182" t="str">
        <f>IF(AND(AL334=AV334,AV334="○",AZ334="1.はい"),"○","▼選択")</f>
        <v>▼選択</v>
      </c>
      <c r="BF334" s="234" t="s">
        <v>16</v>
      </c>
      <c r="BG334" s="182" t="s">
        <v>31</v>
      </c>
      <c r="BH334" s="177" t="s">
        <v>6</v>
      </c>
      <c r="BI334" s="177" t="s">
        <v>7</v>
      </c>
      <c r="BJ334" s="182" t="s">
        <v>32</v>
      </c>
      <c r="BK334" s="182"/>
      <c r="BL334" s="181" t="s">
        <v>33</v>
      </c>
      <c r="BM334" s="1032" t="s">
        <v>3410</v>
      </c>
      <c r="BN334" s="172"/>
      <c r="BO334" s="172"/>
      <c r="BP334" s="172"/>
      <c r="BQ334" s="172"/>
      <c r="BR334" s="172"/>
      <c r="BS334" s="172"/>
      <c r="BT334" s="172"/>
      <c r="BU334" s="172"/>
      <c r="BV334" s="182"/>
      <c r="BW334" s="182"/>
      <c r="BX334" s="438"/>
      <c r="BY334" s="75"/>
      <c r="BZ334" s="309" t="s">
        <v>2098</v>
      </c>
      <c r="CA334" s="183" t="s">
        <v>131</v>
      </c>
      <c r="CB334" s="184" t="s">
        <v>132</v>
      </c>
      <c r="CC334" s="55" t="s">
        <v>2477</v>
      </c>
      <c r="CD334" s="201" t="s">
        <v>1664</v>
      </c>
    </row>
    <row r="335" spans="1:82" ht="42.75">
      <c r="A335" s="3" t="str">
        <f t="shared" si="167"/>
        <v/>
      </c>
      <c r="B335" s="5" t="s">
        <v>3079</v>
      </c>
      <c r="C335" s="3" t="str">
        <f t="shared" si="170"/>
        <v>Ⅳ.ガバナンス (8)　コーポレートガバナンスに関する態勢整備・業務運営</v>
      </c>
      <c r="D335" s="3" t="str">
        <f t="shared" si="171"/>
        <v>⑳自己点検・内部監査</v>
      </c>
      <c r="E335" s="3" t="str">
        <f t="shared" si="173"/>
        <v>基本 128</v>
      </c>
      <c r="F335" s="3" t="str">
        <f t="shared" si="174"/>
        <v>128 
見出し</v>
      </c>
      <c r="G335" s="11" t="str">
        <f t="shared" si="175"/>
        <v xml:space="preserve">＜自己点検に関する設問＞
＿ 
＿＿ </v>
      </c>
      <c r="H335" s="21" t="str">
        <f t="shared" si="172"/>
        <v>2023: 0
2024: －</v>
      </c>
      <c r="I335" s="21" t="str">
        <f t="shared" si="168"/>
        <v xml:space="preserve">2023: 0
2024: </v>
      </c>
      <c r="J335" s="21" t="str">
        <f t="shared" si="176"/>
        <v xml:space="preserve">2023: 0
2024: </v>
      </c>
      <c r="K335" s="21" t="str">
        <f t="shared" si="177"/>
        <v xml:space="preserve"> ― </v>
      </c>
      <c r="L335" s="21" t="str">
        <f t="shared" si="178"/>
        <v xml:space="preserve"> ― </v>
      </c>
      <c r="M335" s="464" t="str">
        <f t="shared" si="179"/>
        <v xml:space="preserve">
</v>
      </c>
      <c r="N335" s="3"/>
      <c r="O335" s="19" t="s">
        <v>2478</v>
      </c>
      <c r="P335" s="19" t="s">
        <v>2738</v>
      </c>
      <c r="Q335" s="19" t="s">
        <v>610</v>
      </c>
      <c r="R335" s="19"/>
      <c r="S335" s="19"/>
      <c r="T335" s="159"/>
      <c r="U335" s="160"/>
      <c r="V335" s="19"/>
      <c r="W335" s="161"/>
      <c r="X335" s="19"/>
      <c r="Y335" s="19"/>
      <c r="Z335" s="20"/>
      <c r="AA335" s="261" t="s">
        <v>662</v>
      </c>
      <c r="AB335" s="1049" t="s">
        <v>595</v>
      </c>
      <c r="AC335" s="275" t="s">
        <v>2005</v>
      </c>
      <c r="AD335" s="1063" t="s">
        <v>596</v>
      </c>
      <c r="AE335" s="261" t="s">
        <v>1988</v>
      </c>
      <c r="AF335" s="1060" t="s">
        <v>608</v>
      </c>
      <c r="AG335" s="188" t="s">
        <v>36</v>
      </c>
      <c r="AH335" s="1078" t="s">
        <v>25</v>
      </c>
      <c r="AI335" s="168">
        <v>128</v>
      </c>
      <c r="AJ335" s="282" t="s">
        <v>2642</v>
      </c>
      <c r="AK335" s="1148" t="s">
        <v>609</v>
      </c>
      <c r="AL335" s="1139"/>
      <c r="AM335" s="1140"/>
      <c r="AN335" s="29">
        <f t="shared" si="159"/>
        <v>0</v>
      </c>
      <c r="AO335" s="29">
        <f t="shared" si="160"/>
        <v>0</v>
      </c>
      <c r="AP335" s="239">
        <f t="shared" si="161"/>
        <v>0</v>
      </c>
      <c r="AQ335" s="37">
        <f t="shared" si="162"/>
        <v>0</v>
      </c>
      <c r="AR335" s="45">
        <f t="shared" si="163"/>
        <v>0</v>
      </c>
      <c r="AS335" s="45">
        <f t="shared" si="164"/>
        <v>0</v>
      </c>
      <c r="AT335" s="37">
        <f t="shared" si="165"/>
        <v>0</v>
      </c>
      <c r="AU335" s="45">
        <f t="shared" si="166"/>
        <v>0</v>
      </c>
      <c r="AV335" s="263"/>
      <c r="AW335" s="263"/>
      <c r="AX335" s="263"/>
      <c r="AY335" s="263"/>
      <c r="AZ335" s="351" t="s">
        <v>661</v>
      </c>
      <c r="BA335" s="352"/>
      <c r="BB335" s="471"/>
      <c r="BC335" s="471"/>
      <c r="BD335" s="352"/>
      <c r="BE335" s="296"/>
      <c r="BF335" s="296"/>
      <c r="BG335" s="296"/>
      <c r="BH335" s="209"/>
      <c r="BI335" s="209"/>
      <c r="BJ335" s="296"/>
      <c r="BK335" s="296"/>
      <c r="BL335" s="211"/>
      <c r="BM335" s="1033"/>
      <c r="BN335" s="195"/>
      <c r="BO335" s="195"/>
      <c r="BP335" s="195"/>
      <c r="BQ335" s="195"/>
      <c r="BR335" s="195"/>
      <c r="BS335" s="1040"/>
      <c r="BT335" s="353"/>
      <c r="BU335" s="354"/>
      <c r="BV335" s="210"/>
      <c r="BW335" s="210"/>
      <c r="BX335" s="354"/>
      <c r="BY335" s="75"/>
      <c r="BZ335" s="195"/>
      <c r="CA335" s="199"/>
      <c r="CB335" s="200"/>
      <c r="CC335" s="55" t="s">
        <v>2478</v>
      </c>
      <c r="CD335" s="201" t="s">
        <v>1665</v>
      </c>
    </row>
    <row r="336" spans="1:82" ht="78.75">
      <c r="A336" s="3" t="str">
        <f t="shared" si="167"/>
        <v/>
      </c>
      <c r="B336" s="5" t="s">
        <v>3080</v>
      </c>
      <c r="C336" s="3" t="str">
        <f t="shared" si="170"/>
        <v>Ⅳ.ガバナンス (8)　コーポレートガバナンスに関する態勢整備・業務運営</v>
      </c>
      <c r="D336" s="3" t="str">
        <f t="shared" si="171"/>
        <v>⑳自己点検・内部監査</v>
      </c>
      <c r="E336" s="3" t="str">
        <f t="shared" si="173"/>
        <v>基本 128</v>
      </c>
      <c r="F336" s="3" t="str">
        <f t="shared" si="174"/>
        <v xml:space="preserve">128 
</v>
      </c>
      <c r="G336" s="11" t="str">
        <f t="shared" si="175"/>
        <v xml:space="preserve">
＿ 全拠点が実施する代理店独自の自己点検（拠点担当者が自拠点を点検する取組み）の実施について定めた規程がある
＿＿ </v>
      </c>
      <c r="H336" s="21" t="str">
        <f t="shared" si="172"/>
        <v>2023: 0
2024: ▼選択</v>
      </c>
      <c r="I336" s="21" t="str">
        <f t="shared" si="168"/>
        <v xml:space="preserve">2023: 0
2024: </v>
      </c>
      <c r="J336" s="21" t="str">
        <f t="shared" si="176"/>
        <v xml:space="preserve">2023: 0
2024: </v>
      </c>
      <c r="K336" s="21" t="str">
        <f t="shared" si="177"/>
        <v>▼選択</v>
      </c>
      <c r="L336" s="21" t="str">
        <f t="shared" si="178"/>
        <v>以下について、詳細説明欄の記載及び証跡資料により確認できた
・自己点検の対象が全拠点となっていることは、「○○資料」P○を確認
・自己点検の実施頻度は、「○○資料」P○を確認
・不備があった場合は改善を図る旨は、「○○資料」P○を確認</v>
      </c>
      <c r="M336" s="464" t="str">
        <f t="shared" si="179"/>
        <v xml:space="preserve">
</v>
      </c>
      <c r="N336" s="3"/>
      <c r="O336" s="19" t="s">
        <v>2479</v>
      </c>
      <c r="P336" s="19" t="s">
        <v>2738</v>
      </c>
      <c r="Q336" s="19" t="s">
        <v>610</v>
      </c>
      <c r="R336" s="19"/>
      <c r="S336" s="19"/>
      <c r="T336" s="159"/>
      <c r="U336" s="160"/>
      <c r="V336" s="19"/>
      <c r="W336" s="161"/>
      <c r="X336" s="19"/>
      <c r="Y336" s="19"/>
      <c r="Z336" s="20"/>
      <c r="AA336" s="264" t="s">
        <v>600</v>
      </c>
      <c r="AB336" s="1058"/>
      <c r="AC336" s="264" t="s">
        <v>2005</v>
      </c>
      <c r="AD336" s="1061"/>
      <c r="AE336" s="264" t="s">
        <v>610</v>
      </c>
      <c r="AF336" s="1061"/>
      <c r="AG336" s="203" t="s">
        <v>36</v>
      </c>
      <c r="AH336" s="1096"/>
      <c r="AI336" s="283">
        <v>128</v>
      </c>
      <c r="AJ336" s="293" t="s">
        <v>26</v>
      </c>
      <c r="AK336" s="240"/>
      <c r="AL336" s="1044" t="s">
        <v>611</v>
      </c>
      <c r="AM336" s="1045"/>
      <c r="AN336" s="27">
        <f t="shared" si="159"/>
        <v>0</v>
      </c>
      <c r="AO336" s="27">
        <f t="shared" si="160"/>
        <v>0</v>
      </c>
      <c r="AP336" s="191">
        <f t="shared" si="161"/>
        <v>0</v>
      </c>
      <c r="AQ336" s="35">
        <f t="shared" si="162"/>
        <v>0</v>
      </c>
      <c r="AR336" s="43">
        <f t="shared" si="163"/>
        <v>0</v>
      </c>
      <c r="AS336" s="43">
        <f t="shared" si="164"/>
        <v>0</v>
      </c>
      <c r="AT336" s="35">
        <f t="shared" si="165"/>
        <v>0</v>
      </c>
      <c r="AU336" s="43">
        <f t="shared" si="166"/>
        <v>0</v>
      </c>
      <c r="AV336" s="246" t="s">
        <v>33</v>
      </c>
      <c r="AW336" s="247" t="s">
        <v>41</v>
      </c>
      <c r="AX336" s="247" t="s">
        <v>42</v>
      </c>
      <c r="AY336" s="247"/>
      <c r="AZ336" s="433" t="s">
        <v>33</v>
      </c>
      <c r="BA336" s="227" t="s">
        <v>417</v>
      </c>
      <c r="BB336" s="467"/>
      <c r="BC336" s="468"/>
      <c r="BD336" s="248" t="str">
        <f t="shared" ref="BD336:BD338" si="180">BL336</f>
        <v>▼選択</v>
      </c>
      <c r="BE336" s="229" t="s">
        <v>33</v>
      </c>
      <c r="BF336" s="230" t="s">
        <v>16</v>
      </c>
      <c r="BG336" s="229" t="s">
        <v>31</v>
      </c>
      <c r="BH336" s="177" t="s">
        <v>6</v>
      </c>
      <c r="BI336" s="177" t="s">
        <v>7</v>
      </c>
      <c r="BJ336" s="229" t="s">
        <v>32</v>
      </c>
      <c r="BK336" s="229"/>
      <c r="BL336" s="181" t="s">
        <v>33</v>
      </c>
      <c r="BM336" s="1032" t="s">
        <v>3411</v>
      </c>
      <c r="BN336" s="172"/>
      <c r="BO336" s="172"/>
      <c r="BP336" s="172"/>
      <c r="BQ336" s="172"/>
      <c r="BR336" s="172"/>
      <c r="BS336" s="172"/>
      <c r="BT336" s="172"/>
      <c r="BU336" s="172"/>
      <c r="BV336" s="182"/>
      <c r="BW336" s="182"/>
      <c r="BX336" s="438"/>
      <c r="BY336" s="75"/>
      <c r="BZ336" s="309" t="s">
        <v>1668</v>
      </c>
      <c r="CA336" s="218" t="s">
        <v>1666</v>
      </c>
      <c r="CB336" s="219" t="s">
        <v>1667</v>
      </c>
      <c r="CC336" s="55" t="s">
        <v>2479</v>
      </c>
      <c r="CD336" s="201" t="s">
        <v>1665</v>
      </c>
    </row>
    <row r="337" spans="1:82" ht="57">
      <c r="A337" s="3" t="str">
        <f t="shared" si="167"/>
        <v/>
      </c>
      <c r="B337" s="5" t="s">
        <v>3081</v>
      </c>
      <c r="C337" s="3" t="str">
        <f t="shared" si="170"/>
        <v>Ⅳ.ガバナンス (8)　コーポレートガバナンスに関する態勢整備・業務運営</v>
      </c>
      <c r="D337" s="3" t="str">
        <f t="shared" si="171"/>
        <v>⑳自己点検・内部監査</v>
      </c>
      <c r="E337" s="3" t="str">
        <f t="shared" si="173"/>
        <v>基本 129</v>
      </c>
      <c r="F337" s="3" t="str">
        <f t="shared" si="174"/>
        <v xml:space="preserve">129 
</v>
      </c>
      <c r="G337" s="11" t="str">
        <f t="shared" si="175"/>
        <v xml:space="preserve">
＿ 全拠点が実施する代理店独自の自己点検の実施について定めた規程に基づく自己点検表がある（保険会社提供の点検表でも可）
＿＿ </v>
      </c>
      <c r="H337" s="21" t="str">
        <f t="shared" si="172"/>
        <v>2023: 0
2024: ▼選択</v>
      </c>
      <c r="I337" s="21" t="str">
        <f t="shared" si="168"/>
        <v xml:space="preserve">2023: 0
2024: </v>
      </c>
      <c r="J337" s="21" t="str">
        <f t="shared" si="176"/>
        <v xml:space="preserve">2023: 0
2024: </v>
      </c>
      <c r="K337" s="21" t="str">
        <f t="shared" si="177"/>
        <v>▼選択</v>
      </c>
      <c r="L337" s="21" t="str">
        <f t="shared" si="178"/>
        <v>以下について、詳細説明欄の記載及び証跡資料「○○資料」P○により確認できた
・自己点検表が存在すること</v>
      </c>
      <c r="M337" s="464" t="str">
        <f t="shared" si="179"/>
        <v xml:space="preserve">
</v>
      </c>
      <c r="N337" s="3"/>
      <c r="O337" s="19" t="s">
        <v>2480</v>
      </c>
      <c r="P337" s="19" t="s">
        <v>2738</v>
      </c>
      <c r="Q337" s="19" t="s">
        <v>610</v>
      </c>
      <c r="R337" s="19"/>
      <c r="S337" s="19"/>
      <c r="T337" s="159"/>
      <c r="U337" s="160"/>
      <c r="V337" s="19"/>
      <c r="W337" s="161"/>
      <c r="X337" s="19"/>
      <c r="Y337" s="19"/>
      <c r="Z337" s="20"/>
      <c r="AA337" s="202" t="s">
        <v>600</v>
      </c>
      <c r="AB337" s="1058"/>
      <c r="AC337" s="264" t="s">
        <v>2005</v>
      </c>
      <c r="AD337" s="1061"/>
      <c r="AE337" s="264" t="s">
        <v>610</v>
      </c>
      <c r="AF337" s="1061"/>
      <c r="AG337" s="203" t="s">
        <v>36</v>
      </c>
      <c r="AH337" s="1096"/>
      <c r="AI337" s="254">
        <v>129</v>
      </c>
      <c r="AJ337" s="190" t="s">
        <v>26</v>
      </c>
      <c r="AK337" s="240"/>
      <c r="AL337" s="1044" t="s">
        <v>612</v>
      </c>
      <c r="AM337" s="1045"/>
      <c r="AN337" s="27">
        <f t="shared" si="159"/>
        <v>0</v>
      </c>
      <c r="AO337" s="27">
        <f t="shared" si="160"/>
        <v>0</v>
      </c>
      <c r="AP337" s="191">
        <f t="shared" si="161"/>
        <v>0</v>
      </c>
      <c r="AQ337" s="35">
        <f t="shared" si="162"/>
        <v>0</v>
      </c>
      <c r="AR337" s="43">
        <f t="shared" si="163"/>
        <v>0</v>
      </c>
      <c r="AS337" s="43">
        <f t="shared" si="164"/>
        <v>0</v>
      </c>
      <c r="AT337" s="35">
        <f t="shared" si="165"/>
        <v>0</v>
      </c>
      <c r="AU337" s="43">
        <f t="shared" si="166"/>
        <v>0</v>
      </c>
      <c r="AV337" s="246" t="s">
        <v>33</v>
      </c>
      <c r="AW337" s="247" t="s">
        <v>41</v>
      </c>
      <c r="AX337" s="247" t="s">
        <v>42</v>
      </c>
      <c r="AY337" s="247"/>
      <c r="AZ337" s="433" t="s">
        <v>33</v>
      </c>
      <c r="BA337" s="227" t="s">
        <v>613</v>
      </c>
      <c r="BB337" s="467"/>
      <c r="BC337" s="468"/>
      <c r="BD337" s="248" t="str">
        <f t="shared" si="180"/>
        <v>▼選択</v>
      </c>
      <c r="BE337" s="229" t="s">
        <v>33</v>
      </c>
      <c r="BF337" s="230" t="s">
        <v>16</v>
      </c>
      <c r="BG337" s="229" t="s">
        <v>31</v>
      </c>
      <c r="BH337" s="177" t="s">
        <v>6</v>
      </c>
      <c r="BI337" s="177" t="s">
        <v>7</v>
      </c>
      <c r="BJ337" s="229" t="s">
        <v>32</v>
      </c>
      <c r="BK337" s="229"/>
      <c r="BL337" s="181" t="s">
        <v>33</v>
      </c>
      <c r="BM337" s="1032" t="s">
        <v>3412</v>
      </c>
      <c r="BN337" s="172"/>
      <c r="BO337" s="172"/>
      <c r="BP337" s="172"/>
      <c r="BQ337" s="172"/>
      <c r="BR337" s="172"/>
      <c r="BS337" s="172"/>
      <c r="BT337" s="172"/>
      <c r="BU337" s="172"/>
      <c r="BV337" s="182"/>
      <c r="BW337" s="182"/>
      <c r="BX337" s="438"/>
      <c r="BY337" s="75"/>
      <c r="BZ337" s="309" t="s">
        <v>2099</v>
      </c>
      <c r="CA337" s="218" t="s">
        <v>1669</v>
      </c>
      <c r="CB337" s="219" t="s">
        <v>1670</v>
      </c>
      <c r="CC337" s="55" t="s">
        <v>2480</v>
      </c>
      <c r="CD337" s="201" t="s">
        <v>1671</v>
      </c>
    </row>
    <row r="338" spans="1:82" ht="45" customHeight="1">
      <c r="A338" s="3" t="str">
        <f t="shared" si="167"/>
        <v/>
      </c>
      <c r="B338" s="5" t="s">
        <v>3082</v>
      </c>
      <c r="C338" s="3" t="str">
        <f t="shared" si="170"/>
        <v>Ⅳ.ガバナンス (8)　コーポレートガバナンスに関する態勢整備・業務運営</v>
      </c>
      <c r="D338" s="3" t="str">
        <f t="shared" si="171"/>
        <v>⑳自己点検・内部監査</v>
      </c>
      <c r="E338" s="3" t="str">
        <f t="shared" si="173"/>
        <v>基本 130</v>
      </c>
      <c r="F338" s="3" t="str">
        <f t="shared" si="174"/>
        <v xml:space="preserve">130 
</v>
      </c>
      <c r="G338" s="11" t="str">
        <f t="shared" si="175"/>
        <v xml:space="preserve">
＿ 全拠点が自己点検を定期的に実施し、不備があった場合は改善を図っている
＿＿ </v>
      </c>
      <c r="H338" s="21" t="str">
        <f t="shared" si="172"/>
        <v>2023: 0
2024: ▼選択</v>
      </c>
      <c r="I338" s="21" t="str">
        <f t="shared" si="168"/>
        <v xml:space="preserve">2023: 0
2024: </v>
      </c>
      <c r="J338" s="21" t="str">
        <f t="shared" si="176"/>
        <v xml:space="preserve">2023: 0
2024: </v>
      </c>
      <c r="K338" s="21" t="str">
        <f t="shared" si="177"/>
        <v>▼選択</v>
      </c>
      <c r="L338" s="21" t="str">
        <f t="shared" si="178"/>
        <v>以下について、詳細説明欄の記載及び証跡資料により確認できた
・自己点検の実施結果が全拠点分あることは、「○○資料」を確認
・四半期に1回以上実施していることは、「○○資料」を確認
・自己点検にて不備があった場合には、改善に向けた取組みを実施していることは、「○○資料」を確認</v>
      </c>
      <c r="M338" s="464" t="str">
        <f t="shared" si="179"/>
        <v xml:space="preserve">
</v>
      </c>
      <c r="N338" s="3"/>
      <c r="O338" s="19" t="s">
        <v>2481</v>
      </c>
      <c r="P338" s="19" t="s">
        <v>2738</v>
      </c>
      <c r="Q338" s="19" t="s">
        <v>610</v>
      </c>
      <c r="R338" s="19"/>
      <c r="S338" s="19"/>
      <c r="T338" s="159"/>
      <c r="U338" s="160"/>
      <c r="V338" s="19"/>
      <c r="W338" s="161"/>
      <c r="X338" s="19"/>
      <c r="Y338" s="19"/>
      <c r="Z338" s="20"/>
      <c r="AA338" s="202" t="s">
        <v>600</v>
      </c>
      <c r="AB338" s="1058"/>
      <c r="AC338" s="264" t="s">
        <v>2005</v>
      </c>
      <c r="AD338" s="1061"/>
      <c r="AE338" s="264" t="s">
        <v>610</v>
      </c>
      <c r="AF338" s="1061"/>
      <c r="AG338" s="203" t="s">
        <v>36</v>
      </c>
      <c r="AH338" s="1096"/>
      <c r="AI338" s="254">
        <v>130</v>
      </c>
      <c r="AJ338" s="190" t="s">
        <v>26</v>
      </c>
      <c r="AK338" s="285"/>
      <c r="AL338" s="1092" t="s">
        <v>3481</v>
      </c>
      <c r="AM338" s="1093"/>
      <c r="AN338" s="27">
        <f t="shared" si="159"/>
        <v>0</v>
      </c>
      <c r="AO338" s="27">
        <f t="shared" si="160"/>
        <v>0</v>
      </c>
      <c r="AP338" s="191">
        <f t="shared" si="161"/>
        <v>0</v>
      </c>
      <c r="AQ338" s="35">
        <f t="shared" si="162"/>
        <v>0</v>
      </c>
      <c r="AR338" s="43">
        <f t="shared" si="163"/>
        <v>0</v>
      </c>
      <c r="AS338" s="43">
        <f t="shared" si="164"/>
        <v>0</v>
      </c>
      <c r="AT338" s="35">
        <f t="shared" si="165"/>
        <v>0</v>
      </c>
      <c r="AU338" s="43">
        <f t="shared" si="166"/>
        <v>0</v>
      </c>
      <c r="AV338" s="246" t="s">
        <v>33</v>
      </c>
      <c r="AW338" s="247" t="s">
        <v>41</v>
      </c>
      <c r="AX338" s="247" t="s">
        <v>42</v>
      </c>
      <c r="AY338" s="247"/>
      <c r="AZ338" s="433" t="s">
        <v>33</v>
      </c>
      <c r="BA338" s="227" t="s">
        <v>614</v>
      </c>
      <c r="BB338" s="467"/>
      <c r="BC338" s="468"/>
      <c r="BD338" s="248" t="str">
        <f t="shared" si="180"/>
        <v>▼選択</v>
      </c>
      <c r="BE338" s="229" t="s">
        <v>33</v>
      </c>
      <c r="BF338" s="230" t="s">
        <v>16</v>
      </c>
      <c r="BG338" s="229" t="s">
        <v>31</v>
      </c>
      <c r="BH338" s="177" t="s">
        <v>6</v>
      </c>
      <c r="BI338" s="177" t="s">
        <v>7</v>
      </c>
      <c r="BJ338" s="229" t="s">
        <v>32</v>
      </c>
      <c r="BK338" s="229"/>
      <c r="BL338" s="181" t="s">
        <v>33</v>
      </c>
      <c r="BM338" s="1032" t="s">
        <v>3497</v>
      </c>
      <c r="BN338" s="172"/>
      <c r="BO338" s="172"/>
      <c r="BP338" s="172"/>
      <c r="BQ338" s="172"/>
      <c r="BR338" s="172"/>
      <c r="BS338" s="172"/>
      <c r="BT338" s="172"/>
      <c r="BU338" s="172"/>
      <c r="BV338" s="182"/>
      <c r="BW338" s="182"/>
      <c r="BX338" s="438"/>
      <c r="BY338" s="305"/>
      <c r="BZ338" s="309" t="s">
        <v>3497</v>
      </c>
      <c r="CA338" s="218" t="s">
        <v>1672</v>
      </c>
      <c r="CB338" s="219" t="s">
        <v>1673</v>
      </c>
      <c r="CC338" s="55" t="s">
        <v>2481</v>
      </c>
      <c r="CD338" s="201" t="s">
        <v>1674</v>
      </c>
    </row>
    <row r="339" spans="1:82" ht="42.75">
      <c r="A339" s="3" t="str">
        <f t="shared" si="167"/>
        <v/>
      </c>
      <c r="B339" s="5" t="s">
        <v>3083</v>
      </c>
      <c r="C339" s="3" t="str">
        <f t="shared" si="170"/>
        <v>Ⅳ.ガバナンス (8)　コーポレートガバナンスに関する態勢整備・業務運営</v>
      </c>
      <c r="D339" s="3" t="str">
        <f t="shared" si="171"/>
        <v>⑳自己点検・内部監査</v>
      </c>
      <c r="E339" s="3" t="str">
        <f t="shared" si="173"/>
        <v>基本 131</v>
      </c>
      <c r="F339" s="3" t="str">
        <f t="shared" si="174"/>
        <v>131 
見出し</v>
      </c>
      <c r="G339" s="11" t="str">
        <f t="shared" si="175"/>
        <v xml:space="preserve">＜内部監査に関する設問＞
＿ 
＿＿ </v>
      </c>
      <c r="H339" s="21" t="str">
        <f t="shared" si="172"/>
        <v>2023: 0
2024: －</v>
      </c>
      <c r="I339" s="21" t="str">
        <f t="shared" si="168"/>
        <v xml:space="preserve">2023: 0
2024: </v>
      </c>
      <c r="J339" s="21" t="str">
        <f t="shared" si="176"/>
        <v xml:space="preserve">2023: 0
2024: </v>
      </c>
      <c r="K339" s="21" t="str">
        <f t="shared" si="177"/>
        <v xml:space="preserve"> ― </v>
      </c>
      <c r="L339" s="21" t="str">
        <f t="shared" si="178"/>
        <v xml:space="preserve"> ― </v>
      </c>
      <c r="M339" s="464" t="str">
        <f t="shared" si="179"/>
        <v xml:space="preserve">
</v>
      </c>
      <c r="N339" s="3"/>
      <c r="O339" s="19" t="s">
        <v>2482</v>
      </c>
      <c r="P339" s="19" t="s">
        <v>2738</v>
      </c>
      <c r="Q339" s="19" t="s">
        <v>610</v>
      </c>
      <c r="R339" s="19"/>
      <c r="S339" s="19"/>
      <c r="T339" s="159"/>
      <c r="U339" s="160"/>
      <c r="V339" s="19"/>
      <c r="W339" s="161"/>
      <c r="X339" s="19"/>
      <c r="Y339" s="19"/>
      <c r="Z339" s="20"/>
      <c r="AA339" s="202" t="s">
        <v>600</v>
      </c>
      <c r="AB339" s="1058"/>
      <c r="AC339" s="264" t="s">
        <v>2005</v>
      </c>
      <c r="AD339" s="1061"/>
      <c r="AE339" s="202" t="s">
        <v>610</v>
      </c>
      <c r="AF339" s="1061"/>
      <c r="AG339" s="203" t="s">
        <v>36</v>
      </c>
      <c r="AH339" s="1096"/>
      <c r="AI339" s="168">
        <v>131</v>
      </c>
      <c r="AJ339" s="282" t="s">
        <v>2642</v>
      </c>
      <c r="AK339" s="1129" t="s">
        <v>615</v>
      </c>
      <c r="AL339" s="1130"/>
      <c r="AM339" s="1131"/>
      <c r="AN339" s="29">
        <f t="shared" si="159"/>
        <v>0</v>
      </c>
      <c r="AO339" s="29">
        <f t="shared" si="160"/>
        <v>0</v>
      </c>
      <c r="AP339" s="239">
        <f t="shared" si="161"/>
        <v>0</v>
      </c>
      <c r="AQ339" s="37">
        <f t="shared" si="162"/>
        <v>0</v>
      </c>
      <c r="AR339" s="45">
        <f t="shared" si="163"/>
        <v>0</v>
      </c>
      <c r="AS339" s="45">
        <f t="shared" si="164"/>
        <v>0</v>
      </c>
      <c r="AT339" s="37">
        <f t="shared" si="165"/>
        <v>0</v>
      </c>
      <c r="AU339" s="45">
        <f t="shared" si="166"/>
        <v>0</v>
      </c>
      <c r="AV339" s="263"/>
      <c r="AW339" s="263"/>
      <c r="AX339" s="263"/>
      <c r="AY339" s="263"/>
      <c r="AZ339" s="351" t="s">
        <v>661</v>
      </c>
      <c r="BA339" s="352"/>
      <c r="BB339" s="471"/>
      <c r="BC339" s="471"/>
      <c r="BD339" s="352"/>
      <c r="BE339" s="296"/>
      <c r="BF339" s="296"/>
      <c r="BG339" s="296"/>
      <c r="BH339" s="209"/>
      <c r="BI339" s="209"/>
      <c r="BJ339" s="296"/>
      <c r="BK339" s="296"/>
      <c r="BL339" s="211"/>
      <c r="BM339" s="1033"/>
      <c r="BN339" s="195"/>
      <c r="BO339" s="195"/>
      <c r="BP339" s="195"/>
      <c r="BQ339" s="195"/>
      <c r="BR339" s="195"/>
      <c r="BS339" s="1040"/>
      <c r="BT339" s="353"/>
      <c r="BU339" s="354"/>
      <c r="BV339" s="210"/>
      <c r="BW339" s="210"/>
      <c r="BX339" s="354"/>
      <c r="BY339" s="75"/>
      <c r="BZ339" s="195"/>
      <c r="CA339" s="199"/>
      <c r="CB339" s="200"/>
      <c r="CC339" s="55" t="s">
        <v>2482</v>
      </c>
      <c r="CD339" s="201" t="s">
        <v>1675</v>
      </c>
    </row>
    <row r="340" spans="1:82" ht="57" customHeight="1">
      <c r="A340" s="3" t="str">
        <f t="shared" si="167"/>
        <v/>
      </c>
      <c r="B340" s="5" t="s">
        <v>3084</v>
      </c>
      <c r="C340" s="3" t="str">
        <f t="shared" si="170"/>
        <v>Ⅳ.ガバナンス (8)　コーポレートガバナンスに関する態勢整備・業務運営</v>
      </c>
      <c r="D340" s="3" t="str">
        <f t="shared" si="171"/>
        <v>⑳自己点検・内部監査</v>
      </c>
      <c r="E340" s="3" t="str">
        <f t="shared" si="173"/>
        <v>基本 131</v>
      </c>
      <c r="F340" s="3" t="str">
        <f t="shared" si="174"/>
        <v xml:space="preserve">131 
</v>
      </c>
      <c r="G340" s="11" t="str">
        <f t="shared" si="175"/>
        <v xml:space="preserve">
＿ 内部監査の定義・対象・手順・実施主体・報告先について定めた規程がある
＿＿ </v>
      </c>
      <c r="H340" s="21" t="str">
        <f t="shared" si="172"/>
        <v>2023: 0
2024: ▼選択</v>
      </c>
      <c r="I340" s="21" t="str">
        <f t="shared" si="168"/>
        <v xml:space="preserve">2023: 0
2024: </v>
      </c>
      <c r="J340" s="21" t="str">
        <f t="shared" si="176"/>
        <v xml:space="preserve">2023: 0
2024: </v>
      </c>
      <c r="K340" s="21" t="str">
        <f t="shared" si="177"/>
        <v>▼選択</v>
      </c>
      <c r="L340" s="21" t="str">
        <f t="shared" si="178"/>
        <v>以下について、詳細説明欄の記載及び証跡資料により確認できた
・内部監査の定義は、「○○資料」P○を確認
・内部監査の対象が全拠点となっていることは、「○○資料」P○を確認
・内部監査の手順・フローは、「○○資料」P○を確認
・内部監査の実施主体は、「○○資料」P○を確認
・内部監査の結果を経営会議やコンプライアンス委員会等の経営層が出席する会議体に報告することは、「○○資料」P○を確認</v>
      </c>
      <c r="M340" s="464" t="str">
        <f t="shared" si="179"/>
        <v xml:space="preserve">
</v>
      </c>
      <c r="N340" s="3"/>
      <c r="O340" s="19" t="s">
        <v>2483</v>
      </c>
      <c r="P340" s="19" t="s">
        <v>2738</v>
      </c>
      <c r="Q340" s="19" t="s">
        <v>610</v>
      </c>
      <c r="R340" s="19"/>
      <c r="S340" s="19"/>
      <c r="T340" s="159"/>
      <c r="U340" s="160"/>
      <c r="V340" s="19"/>
      <c r="W340" s="161"/>
      <c r="X340" s="19"/>
      <c r="Y340" s="19"/>
      <c r="Z340" s="20"/>
      <c r="AA340" s="202" t="s">
        <v>600</v>
      </c>
      <c r="AB340" s="1058"/>
      <c r="AC340" s="202" t="s">
        <v>2005</v>
      </c>
      <c r="AD340" s="1061"/>
      <c r="AE340" s="202" t="s">
        <v>610</v>
      </c>
      <c r="AF340" s="1061"/>
      <c r="AG340" s="203" t="s">
        <v>36</v>
      </c>
      <c r="AH340" s="1096"/>
      <c r="AI340" s="283">
        <v>131</v>
      </c>
      <c r="AJ340" s="293" t="s">
        <v>26</v>
      </c>
      <c r="AK340" s="240"/>
      <c r="AL340" s="1044" t="s">
        <v>616</v>
      </c>
      <c r="AM340" s="1045"/>
      <c r="AN340" s="27">
        <f t="shared" si="159"/>
        <v>0</v>
      </c>
      <c r="AO340" s="27">
        <f t="shared" si="160"/>
        <v>0</v>
      </c>
      <c r="AP340" s="191">
        <f t="shared" si="161"/>
        <v>0</v>
      </c>
      <c r="AQ340" s="35">
        <f t="shared" si="162"/>
        <v>0</v>
      </c>
      <c r="AR340" s="43">
        <f t="shared" si="163"/>
        <v>0</v>
      </c>
      <c r="AS340" s="43">
        <f t="shared" si="164"/>
        <v>0</v>
      </c>
      <c r="AT340" s="35">
        <f t="shared" si="165"/>
        <v>0</v>
      </c>
      <c r="AU340" s="43">
        <f t="shared" si="166"/>
        <v>0</v>
      </c>
      <c r="AV340" s="246" t="s">
        <v>33</v>
      </c>
      <c r="AW340" s="247" t="s">
        <v>41</v>
      </c>
      <c r="AX340" s="247" t="s">
        <v>42</v>
      </c>
      <c r="AY340" s="247"/>
      <c r="AZ340" s="433" t="s">
        <v>33</v>
      </c>
      <c r="BA340" s="227" t="s">
        <v>417</v>
      </c>
      <c r="BB340" s="467"/>
      <c r="BC340" s="468"/>
      <c r="BD340" s="248" t="str">
        <f t="shared" ref="BD340:BD345" si="181">BL340</f>
        <v>▼選択</v>
      </c>
      <c r="BE340" s="229" t="s">
        <v>33</v>
      </c>
      <c r="BF340" s="230" t="s">
        <v>16</v>
      </c>
      <c r="BG340" s="229" t="s">
        <v>31</v>
      </c>
      <c r="BH340" s="177" t="s">
        <v>6</v>
      </c>
      <c r="BI340" s="177" t="s">
        <v>7</v>
      </c>
      <c r="BJ340" s="229" t="s">
        <v>32</v>
      </c>
      <c r="BK340" s="229"/>
      <c r="BL340" s="181" t="s">
        <v>33</v>
      </c>
      <c r="BM340" s="1032" t="s">
        <v>3413</v>
      </c>
      <c r="BN340" s="172"/>
      <c r="BO340" s="172"/>
      <c r="BP340" s="172"/>
      <c r="BQ340" s="172"/>
      <c r="BR340" s="172"/>
      <c r="BS340" s="172"/>
      <c r="BT340" s="172"/>
      <c r="BU340" s="172"/>
      <c r="BV340" s="182"/>
      <c r="BW340" s="182"/>
      <c r="BX340" s="438"/>
      <c r="BY340" s="75"/>
      <c r="BZ340" s="309" t="s">
        <v>1678</v>
      </c>
      <c r="CA340" s="218" t="s">
        <v>1676</v>
      </c>
      <c r="CB340" s="219" t="s">
        <v>1677</v>
      </c>
      <c r="CC340" s="55" t="s">
        <v>2483</v>
      </c>
      <c r="CD340" s="201" t="s">
        <v>1675</v>
      </c>
    </row>
    <row r="341" spans="1:82" ht="62.45" customHeight="1">
      <c r="A341" s="3" t="str">
        <f t="shared" si="167"/>
        <v/>
      </c>
      <c r="B341" s="5" t="s">
        <v>3085</v>
      </c>
      <c r="C341" s="3" t="str">
        <f t="shared" si="170"/>
        <v>Ⅳ.ガバナンス (8)　コーポレートガバナンスに関する態勢整備・業務運営</v>
      </c>
      <c r="D341" s="3" t="str">
        <f t="shared" si="171"/>
        <v>⑳自己点検・内部監査</v>
      </c>
      <c r="E341" s="3" t="str">
        <f t="shared" si="173"/>
        <v>基本 132</v>
      </c>
      <c r="F341" s="3" t="str">
        <f t="shared" si="174"/>
        <v xml:space="preserve">132 
</v>
      </c>
      <c r="G341" s="11" t="str">
        <f t="shared" si="175"/>
        <v xml:space="preserve">
＿ 営業部門から独立した内部監査を職務とする担当部署（内部監査室等）・担当者を設置している
＿＿ </v>
      </c>
      <c r="H341" s="21" t="str">
        <f t="shared" si="172"/>
        <v>2023: 0
2024: ▼選択</v>
      </c>
      <c r="I341" s="21" t="str">
        <f t="shared" si="168"/>
        <v xml:space="preserve">2023: 0
2024: </v>
      </c>
      <c r="J341" s="21" t="str">
        <f t="shared" si="176"/>
        <v xml:space="preserve">2023: 0
2024: </v>
      </c>
      <c r="K341" s="21" t="str">
        <f t="shared" si="177"/>
        <v>▼選択</v>
      </c>
      <c r="L341" s="21" t="str">
        <f t="shared" si="178"/>
        <v>以下について、詳細説明欄の記載及び証跡資料「○○資料」P○により確認できた
・営業部門から独立した内部監査部門を設置していること
【または】
・営業部門から独立したコンプライアンス部門等の管理部門に内部監査に関する職務を付与していること</v>
      </c>
      <c r="M341" s="464" t="str">
        <f t="shared" si="179"/>
        <v xml:space="preserve">
</v>
      </c>
      <c r="N341" s="3"/>
      <c r="O341" s="19" t="s">
        <v>2484</v>
      </c>
      <c r="P341" s="19" t="s">
        <v>2738</v>
      </c>
      <c r="Q341" s="19" t="s">
        <v>610</v>
      </c>
      <c r="R341" s="19"/>
      <c r="S341" s="19"/>
      <c r="T341" s="159"/>
      <c r="U341" s="160"/>
      <c r="V341" s="19"/>
      <c r="W341" s="161"/>
      <c r="X341" s="19"/>
      <c r="Y341" s="19"/>
      <c r="Z341" s="20"/>
      <c r="AA341" s="202" t="s">
        <v>600</v>
      </c>
      <c r="AB341" s="1058"/>
      <c r="AC341" s="202" t="s">
        <v>2005</v>
      </c>
      <c r="AD341" s="1061"/>
      <c r="AE341" s="202" t="s">
        <v>610</v>
      </c>
      <c r="AF341" s="1061"/>
      <c r="AG341" s="203" t="s">
        <v>36</v>
      </c>
      <c r="AH341" s="1096"/>
      <c r="AI341" s="283">
        <v>132</v>
      </c>
      <c r="AJ341" s="190" t="s">
        <v>26</v>
      </c>
      <c r="AK341" s="240"/>
      <c r="AL341" s="1044" t="s">
        <v>617</v>
      </c>
      <c r="AM341" s="1045"/>
      <c r="AN341" s="27">
        <f t="shared" si="159"/>
        <v>0</v>
      </c>
      <c r="AO341" s="27">
        <f t="shared" si="160"/>
        <v>0</v>
      </c>
      <c r="AP341" s="191">
        <f t="shared" si="161"/>
        <v>0</v>
      </c>
      <c r="AQ341" s="35">
        <f t="shared" si="162"/>
        <v>0</v>
      </c>
      <c r="AR341" s="43">
        <f t="shared" si="163"/>
        <v>0</v>
      </c>
      <c r="AS341" s="43">
        <f t="shared" si="164"/>
        <v>0</v>
      </c>
      <c r="AT341" s="35">
        <f t="shared" si="165"/>
        <v>0</v>
      </c>
      <c r="AU341" s="43">
        <f t="shared" si="166"/>
        <v>0</v>
      </c>
      <c r="AV341" s="246" t="s">
        <v>33</v>
      </c>
      <c r="AW341" s="247" t="s">
        <v>41</v>
      </c>
      <c r="AX341" s="247" t="s">
        <v>42</v>
      </c>
      <c r="AY341" s="247"/>
      <c r="AZ341" s="433" t="s">
        <v>33</v>
      </c>
      <c r="BA341" s="227" t="s">
        <v>417</v>
      </c>
      <c r="BB341" s="467"/>
      <c r="BC341" s="468"/>
      <c r="BD341" s="248" t="str">
        <f t="shared" si="181"/>
        <v>▼選択</v>
      </c>
      <c r="BE341" s="229" t="s">
        <v>33</v>
      </c>
      <c r="BF341" s="230" t="s">
        <v>16</v>
      </c>
      <c r="BG341" s="229" t="s">
        <v>31</v>
      </c>
      <c r="BH341" s="177" t="s">
        <v>6</v>
      </c>
      <c r="BI341" s="177" t="s">
        <v>7</v>
      </c>
      <c r="BJ341" s="229" t="s">
        <v>32</v>
      </c>
      <c r="BK341" s="229"/>
      <c r="BL341" s="181" t="s">
        <v>33</v>
      </c>
      <c r="BM341" s="1032" t="s">
        <v>3414</v>
      </c>
      <c r="BN341" s="172"/>
      <c r="BO341" s="172"/>
      <c r="BP341" s="172"/>
      <c r="BQ341" s="172"/>
      <c r="BR341" s="172"/>
      <c r="BS341" s="172"/>
      <c r="BT341" s="172"/>
      <c r="BU341" s="172"/>
      <c r="BV341" s="182"/>
      <c r="BW341" s="182"/>
      <c r="BX341" s="438"/>
      <c r="BY341" s="75"/>
      <c r="BZ341" s="309" t="s">
        <v>2100</v>
      </c>
      <c r="CA341" s="218" t="s">
        <v>1679</v>
      </c>
      <c r="CB341" s="219" t="s">
        <v>1680</v>
      </c>
      <c r="CC341" s="55" t="s">
        <v>2484</v>
      </c>
      <c r="CD341" s="201" t="s">
        <v>1681</v>
      </c>
    </row>
    <row r="342" spans="1:82" ht="63">
      <c r="A342" s="3" t="str">
        <f t="shared" si="167"/>
        <v/>
      </c>
      <c r="B342" s="5" t="s">
        <v>3086</v>
      </c>
      <c r="C342" s="3" t="str">
        <f t="shared" si="170"/>
        <v>Ⅳ.ガバナンス (8)　コーポレートガバナンスに関する態勢整備・業務運営</v>
      </c>
      <c r="D342" s="3" t="str">
        <f t="shared" si="171"/>
        <v>⑳自己点検・内部監査</v>
      </c>
      <c r="E342" s="3" t="str">
        <f t="shared" si="173"/>
        <v>基本 133</v>
      </c>
      <c r="F342" s="3" t="str">
        <f t="shared" si="174"/>
        <v xml:space="preserve">133 
</v>
      </c>
      <c r="G342" s="11" t="str">
        <f t="shared" si="175"/>
        <v xml:space="preserve">
＿ 内部監査等を実施する部門に保険募集に関する法令や保険契約に関する知識等を有する人材を担当として配置している
＿＿ </v>
      </c>
      <c r="H342" s="21" t="str">
        <f t="shared" si="172"/>
        <v>2023: 0
2024: ▼選択</v>
      </c>
      <c r="I342" s="21" t="str">
        <f t="shared" si="168"/>
        <v xml:space="preserve">2023: 0
2024: </v>
      </c>
      <c r="J342" s="21" t="str">
        <f t="shared" si="176"/>
        <v xml:space="preserve">2023: 0
2024: </v>
      </c>
      <c r="K342" s="21" t="str">
        <f t="shared" si="177"/>
        <v>▼選択</v>
      </c>
      <c r="L342" s="21" t="str">
        <f t="shared" si="178"/>
        <v>以下について、詳細説明欄の記載及び証跡資料「○○資料」P○により確認できた
・保険募集に関する法令や保険契約に関する知識等を有する人材を配置していること</v>
      </c>
      <c r="M342" s="464" t="str">
        <f t="shared" si="179"/>
        <v xml:space="preserve">
</v>
      </c>
      <c r="N342" s="3"/>
      <c r="O342" s="19" t="s">
        <v>2485</v>
      </c>
      <c r="P342" s="19" t="s">
        <v>2738</v>
      </c>
      <c r="Q342" s="19" t="s">
        <v>610</v>
      </c>
      <c r="R342" s="19"/>
      <c r="S342" s="19"/>
      <c r="T342" s="159"/>
      <c r="U342" s="160"/>
      <c r="V342" s="19"/>
      <c r="W342" s="161"/>
      <c r="X342" s="19"/>
      <c r="Y342" s="19"/>
      <c r="Z342" s="20"/>
      <c r="AA342" s="202" t="s">
        <v>600</v>
      </c>
      <c r="AB342" s="1058"/>
      <c r="AC342" s="202" t="s">
        <v>2005</v>
      </c>
      <c r="AD342" s="1061"/>
      <c r="AE342" s="202" t="s">
        <v>610</v>
      </c>
      <c r="AF342" s="1061"/>
      <c r="AG342" s="203" t="s">
        <v>36</v>
      </c>
      <c r="AH342" s="1096"/>
      <c r="AI342" s="254">
        <v>133</v>
      </c>
      <c r="AJ342" s="190" t="s">
        <v>26</v>
      </c>
      <c r="AK342" s="240"/>
      <c r="AL342" s="1044" t="s">
        <v>618</v>
      </c>
      <c r="AM342" s="1045"/>
      <c r="AN342" s="27">
        <f t="shared" si="159"/>
        <v>0</v>
      </c>
      <c r="AO342" s="27">
        <f t="shared" si="160"/>
        <v>0</v>
      </c>
      <c r="AP342" s="191">
        <f t="shared" si="161"/>
        <v>0</v>
      </c>
      <c r="AQ342" s="35">
        <f t="shared" si="162"/>
        <v>0</v>
      </c>
      <c r="AR342" s="43">
        <f t="shared" si="163"/>
        <v>0</v>
      </c>
      <c r="AS342" s="43">
        <f t="shared" si="164"/>
        <v>0</v>
      </c>
      <c r="AT342" s="35">
        <f t="shared" si="165"/>
        <v>0</v>
      </c>
      <c r="AU342" s="43">
        <f t="shared" si="166"/>
        <v>0</v>
      </c>
      <c r="AV342" s="246" t="s">
        <v>33</v>
      </c>
      <c r="AW342" s="247" t="s">
        <v>41</v>
      </c>
      <c r="AX342" s="247" t="s">
        <v>42</v>
      </c>
      <c r="AY342" s="247"/>
      <c r="AZ342" s="433" t="s">
        <v>33</v>
      </c>
      <c r="BA342" s="227" t="s">
        <v>619</v>
      </c>
      <c r="BB342" s="467"/>
      <c r="BC342" s="468"/>
      <c r="BD342" s="248" t="str">
        <f t="shared" si="181"/>
        <v>▼選択</v>
      </c>
      <c r="BE342" s="229" t="s">
        <v>33</v>
      </c>
      <c r="BF342" s="230" t="s">
        <v>16</v>
      </c>
      <c r="BG342" s="229" t="s">
        <v>31</v>
      </c>
      <c r="BH342" s="177" t="s">
        <v>6</v>
      </c>
      <c r="BI342" s="177" t="s">
        <v>7</v>
      </c>
      <c r="BJ342" s="229" t="s">
        <v>32</v>
      </c>
      <c r="BK342" s="229"/>
      <c r="BL342" s="181" t="s">
        <v>33</v>
      </c>
      <c r="BM342" s="1032" t="s">
        <v>3415</v>
      </c>
      <c r="BN342" s="172"/>
      <c r="BO342" s="172"/>
      <c r="BP342" s="172"/>
      <c r="BQ342" s="172"/>
      <c r="BR342" s="172"/>
      <c r="BS342" s="172"/>
      <c r="BT342" s="172"/>
      <c r="BU342" s="172"/>
      <c r="BV342" s="182"/>
      <c r="BW342" s="182"/>
      <c r="BX342" s="438"/>
      <c r="BY342" s="75"/>
      <c r="BZ342" s="309" t="s">
        <v>2101</v>
      </c>
      <c r="CA342" s="218" t="s">
        <v>1682</v>
      </c>
      <c r="CB342" s="219" t="s">
        <v>1683</v>
      </c>
      <c r="CC342" s="55" t="s">
        <v>2485</v>
      </c>
      <c r="CD342" s="201" t="s">
        <v>1684</v>
      </c>
    </row>
    <row r="343" spans="1:82" ht="69.599999999999994" customHeight="1">
      <c r="A343" s="3" t="str">
        <f t="shared" si="167"/>
        <v/>
      </c>
      <c r="B343" s="5" t="s">
        <v>3087</v>
      </c>
      <c r="C343" s="3" t="str">
        <f t="shared" si="170"/>
        <v>Ⅳ.ガバナンス (8)　コーポレートガバナンスに関する態勢整備・業務運営</v>
      </c>
      <c r="D343" s="3" t="str">
        <f t="shared" si="171"/>
        <v>⑳自己点検・内部監査</v>
      </c>
      <c r="E343" s="3" t="str">
        <f t="shared" si="173"/>
        <v>基本 134</v>
      </c>
      <c r="F343" s="3" t="str">
        <f t="shared" si="174"/>
        <v xml:space="preserve">134 
</v>
      </c>
      <c r="G343" s="11" t="str">
        <f t="shared" si="175"/>
        <v xml:space="preserve">
＿ 全拠点に対して定期的に内部監査を実施しており、内部監査結果および改善策について、経営層へ報告を行っている
＿＿ </v>
      </c>
      <c r="H343" s="21" t="str">
        <f t="shared" si="172"/>
        <v>2023: 0
2024: ▼選択</v>
      </c>
      <c r="I343" s="21" t="str">
        <f t="shared" si="168"/>
        <v xml:space="preserve">2023: 0
2024: </v>
      </c>
      <c r="J343" s="21" t="str">
        <f t="shared" si="176"/>
        <v xml:space="preserve">2023: 0
2024: </v>
      </c>
      <c r="K343" s="21" t="str">
        <f t="shared" si="177"/>
        <v>▼選択</v>
      </c>
      <c r="L343" s="21" t="str">
        <f t="shared" si="178"/>
        <v>以下について、詳細説明欄の記載及び証跡資料により確認できた
・全拠点に対して内部監査を実施していることは、「○○資料」を確認
・内部監査結果および改善策を経営層へ報告していることは、「○○資料」を確認
・拠点に対する監査の頻度は１年に１回であることは、「○○資料」を確認</v>
      </c>
      <c r="M343" s="464" t="str">
        <f t="shared" si="179"/>
        <v xml:space="preserve">
</v>
      </c>
      <c r="N343" s="3"/>
      <c r="O343" s="19" t="s">
        <v>2486</v>
      </c>
      <c r="P343" s="19" t="s">
        <v>2738</v>
      </c>
      <c r="Q343" s="19" t="s">
        <v>610</v>
      </c>
      <c r="R343" s="19"/>
      <c r="S343" s="19"/>
      <c r="T343" s="159"/>
      <c r="U343" s="160"/>
      <c r="V343" s="19"/>
      <c r="W343" s="161"/>
      <c r="X343" s="19"/>
      <c r="Y343" s="19"/>
      <c r="Z343" s="20"/>
      <c r="AA343" s="250" t="s">
        <v>600</v>
      </c>
      <c r="AB343" s="1059"/>
      <c r="AC343" s="250" t="s">
        <v>2005</v>
      </c>
      <c r="AD343" s="1062"/>
      <c r="AE343" s="250" t="s">
        <v>610</v>
      </c>
      <c r="AF343" s="1062"/>
      <c r="AG343" s="251" t="s">
        <v>36</v>
      </c>
      <c r="AH343" s="1079"/>
      <c r="AI343" s="254">
        <v>134</v>
      </c>
      <c r="AJ343" s="252" t="s">
        <v>26</v>
      </c>
      <c r="AK343" s="285"/>
      <c r="AL343" s="1092" t="s">
        <v>620</v>
      </c>
      <c r="AM343" s="1093"/>
      <c r="AN343" s="27">
        <f t="shared" si="159"/>
        <v>0</v>
      </c>
      <c r="AO343" s="27">
        <f t="shared" si="160"/>
        <v>0</v>
      </c>
      <c r="AP343" s="191">
        <f t="shared" si="161"/>
        <v>0</v>
      </c>
      <c r="AQ343" s="35">
        <f t="shared" si="162"/>
        <v>0</v>
      </c>
      <c r="AR343" s="43">
        <f t="shared" si="163"/>
        <v>0</v>
      </c>
      <c r="AS343" s="43">
        <f t="shared" si="164"/>
        <v>0</v>
      </c>
      <c r="AT343" s="35">
        <f t="shared" si="165"/>
        <v>0</v>
      </c>
      <c r="AU343" s="43">
        <f t="shared" si="166"/>
        <v>0</v>
      </c>
      <c r="AV343" s="246" t="s">
        <v>33</v>
      </c>
      <c r="AW343" s="247" t="s">
        <v>41</v>
      </c>
      <c r="AX343" s="247" t="s">
        <v>42</v>
      </c>
      <c r="AY343" s="247"/>
      <c r="AZ343" s="433" t="s">
        <v>33</v>
      </c>
      <c r="BA343" s="227" t="s">
        <v>621</v>
      </c>
      <c r="BB343" s="467"/>
      <c r="BC343" s="468"/>
      <c r="BD343" s="248" t="str">
        <f t="shared" si="181"/>
        <v>▼選択</v>
      </c>
      <c r="BE343" s="229" t="s">
        <v>33</v>
      </c>
      <c r="BF343" s="230" t="s">
        <v>16</v>
      </c>
      <c r="BG343" s="229" t="s">
        <v>31</v>
      </c>
      <c r="BH343" s="177" t="s">
        <v>6</v>
      </c>
      <c r="BI343" s="177" t="s">
        <v>7</v>
      </c>
      <c r="BJ343" s="229" t="s">
        <v>32</v>
      </c>
      <c r="BK343" s="229"/>
      <c r="BL343" s="181" t="s">
        <v>33</v>
      </c>
      <c r="BM343" s="1032" t="s">
        <v>3416</v>
      </c>
      <c r="BN343" s="172"/>
      <c r="BO343" s="172"/>
      <c r="BP343" s="172"/>
      <c r="BQ343" s="172"/>
      <c r="BR343" s="172"/>
      <c r="BS343" s="172"/>
      <c r="BT343" s="172"/>
      <c r="BU343" s="172"/>
      <c r="BV343" s="182"/>
      <c r="BW343" s="182"/>
      <c r="BX343" s="438"/>
      <c r="BY343" s="75"/>
      <c r="BZ343" s="309" t="s">
        <v>1688</v>
      </c>
      <c r="CA343" s="183" t="s">
        <v>1685</v>
      </c>
      <c r="CB343" s="237" t="s">
        <v>1686</v>
      </c>
      <c r="CC343" s="55" t="s">
        <v>2486</v>
      </c>
      <c r="CD343" s="201" t="s">
        <v>1687</v>
      </c>
    </row>
    <row r="344" spans="1:82" ht="78.75">
      <c r="A344" s="3" t="str">
        <f t="shared" si="167"/>
        <v/>
      </c>
      <c r="B344" s="5" t="s">
        <v>3088</v>
      </c>
      <c r="C344" s="3" t="str">
        <f t="shared" si="170"/>
        <v>Ⅳ.ガバナンス (8)　コーポレートガバナンスに関する態勢整備・業務運営</v>
      </c>
      <c r="D344" s="3" t="str">
        <f t="shared" si="171"/>
        <v>⑳自己点検・内部監査</v>
      </c>
      <c r="E344" s="3" t="str">
        <f t="shared" si="173"/>
        <v>応用 135</v>
      </c>
      <c r="F344" s="3" t="str">
        <f t="shared" si="174"/>
        <v xml:space="preserve">135 
</v>
      </c>
      <c r="G344" s="11" t="str">
        <f t="shared" si="175"/>
        <v xml:space="preserve">被監査部署ごとに改善策（および改善策の妥当性の検証を実施）を設定し、改善傾向にあるかをモニタリングしている
＿ 
＿＿ </v>
      </c>
      <c r="H344" s="21" t="str">
        <f t="shared" si="172"/>
        <v>2023: 0
2024: ▼選択</v>
      </c>
      <c r="I344" s="21" t="str">
        <f t="shared" si="168"/>
        <v xml:space="preserve">2023: 0
2024: </v>
      </c>
      <c r="J344" s="21" t="str">
        <f t="shared" si="176"/>
        <v xml:space="preserve">2023: 0
2024: </v>
      </c>
      <c r="K344" s="21" t="str">
        <f t="shared" si="177"/>
        <v>▼選択</v>
      </c>
      <c r="L344" s="21" t="str">
        <f t="shared" si="178"/>
        <v>以下について、詳細説明欄の記載及び証跡資料により確認できた
・被監査部署ごとに改善策を設定していることは、「○○資料」P○を確認
・改善傾向にあることのモニタリングの手法が適切であることは、「○○資料」P○を確認</v>
      </c>
      <c r="M344" s="464" t="str">
        <f t="shared" si="179"/>
        <v xml:space="preserve">
</v>
      </c>
      <c r="N344" s="3"/>
      <c r="O344" s="19" t="s">
        <v>2487</v>
      </c>
      <c r="P344" s="19" t="s">
        <v>2738</v>
      </c>
      <c r="Q344" s="19" t="s">
        <v>610</v>
      </c>
      <c r="R344" s="19"/>
      <c r="S344" s="19"/>
      <c r="T344" s="159"/>
      <c r="U344" s="160"/>
      <c r="V344" s="19"/>
      <c r="W344" s="161"/>
      <c r="X344" s="19"/>
      <c r="Y344" s="19"/>
      <c r="Z344" s="20"/>
      <c r="AA344" s="261" t="s">
        <v>662</v>
      </c>
      <c r="AB344" s="1049" t="s">
        <v>595</v>
      </c>
      <c r="AC344" s="275" t="s">
        <v>2005</v>
      </c>
      <c r="AD344" s="1063" t="s">
        <v>596</v>
      </c>
      <c r="AE344" s="261" t="s">
        <v>1988</v>
      </c>
      <c r="AF344" s="1060" t="s">
        <v>608</v>
      </c>
      <c r="AG344" s="253" t="s">
        <v>140</v>
      </c>
      <c r="AH344" s="1064" t="s">
        <v>228</v>
      </c>
      <c r="AI344" s="254">
        <v>135</v>
      </c>
      <c r="AJ344" s="190" t="s">
        <v>26</v>
      </c>
      <c r="AK344" s="1046" t="s">
        <v>622</v>
      </c>
      <c r="AL344" s="1047"/>
      <c r="AM344" s="1048"/>
      <c r="AN344" s="27">
        <f t="shared" si="159"/>
        <v>0</v>
      </c>
      <c r="AO344" s="27">
        <f t="shared" si="160"/>
        <v>0</v>
      </c>
      <c r="AP344" s="191">
        <f t="shared" si="161"/>
        <v>0</v>
      </c>
      <c r="AQ344" s="35">
        <f t="shared" si="162"/>
        <v>0</v>
      </c>
      <c r="AR344" s="43">
        <f t="shared" si="163"/>
        <v>0</v>
      </c>
      <c r="AS344" s="43">
        <f t="shared" si="164"/>
        <v>0</v>
      </c>
      <c r="AT344" s="35">
        <f t="shared" si="165"/>
        <v>0</v>
      </c>
      <c r="AU344" s="43">
        <f t="shared" si="166"/>
        <v>0</v>
      </c>
      <c r="AV344" s="246" t="s">
        <v>33</v>
      </c>
      <c r="AW344" s="247" t="s">
        <v>41</v>
      </c>
      <c r="AX344" s="247" t="s">
        <v>42</v>
      </c>
      <c r="AY344" s="247"/>
      <c r="AZ344" s="433" t="s">
        <v>33</v>
      </c>
      <c r="BA344" s="227" t="s">
        <v>544</v>
      </c>
      <c r="BB344" s="467"/>
      <c r="BC344" s="468"/>
      <c r="BD344" s="255" t="str">
        <f t="shared" si="181"/>
        <v>▼選択</v>
      </c>
      <c r="BE344" s="229" t="s">
        <v>33</v>
      </c>
      <c r="BF344" s="230" t="s">
        <v>16</v>
      </c>
      <c r="BG344" s="229" t="s">
        <v>31</v>
      </c>
      <c r="BH344" s="177" t="s">
        <v>6</v>
      </c>
      <c r="BI344" s="177" t="s">
        <v>7</v>
      </c>
      <c r="BJ344" s="229" t="s">
        <v>32</v>
      </c>
      <c r="BK344" s="229"/>
      <c r="BL344" s="181" t="s">
        <v>33</v>
      </c>
      <c r="BM344" s="1032" t="s">
        <v>3417</v>
      </c>
      <c r="BN344" s="172"/>
      <c r="BO344" s="172"/>
      <c r="BP344" s="172"/>
      <c r="BQ344" s="172"/>
      <c r="BR344" s="172"/>
      <c r="BS344" s="172"/>
      <c r="BT344" s="172"/>
      <c r="BU344" s="172"/>
      <c r="BV344" s="182"/>
      <c r="BW344" s="182"/>
      <c r="BX344" s="438"/>
      <c r="BY344" s="75"/>
      <c r="BZ344" s="309" t="s">
        <v>1692</v>
      </c>
      <c r="CA344" s="218" t="s">
        <v>1689</v>
      </c>
      <c r="CB344" s="219" t="s">
        <v>1690</v>
      </c>
      <c r="CC344" s="55" t="s">
        <v>2487</v>
      </c>
      <c r="CD344" s="201" t="s">
        <v>1691</v>
      </c>
    </row>
    <row r="345" spans="1:82" ht="78.75">
      <c r="A345" s="3" t="str">
        <f t="shared" si="167"/>
        <v/>
      </c>
      <c r="B345" s="5" t="s">
        <v>3089</v>
      </c>
      <c r="C345" s="3" t="str">
        <f t="shared" si="170"/>
        <v>Ⅳ.ガバナンス (8)　コーポレートガバナンスに関する態勢整備・業務運営</v>
      </c>
      <c r="D345" s="3" t="str">
        <f t="shared" si="171"/>
        <v>⑳自己点検・内部監査</v>
      </c>
      <c r="E345" s="3" t="str">
        <f t="shared" si="173"/>
        <v>応用 136</v>
      </c>
      <c r="F345" s="3" t="str">
        <f t="shared" si="174"/>
        <v xml:space="preserve">136 
</v>
      </c>
      <c r="G345" s="11" t="str">
        <f t="shared" si="175"/>
        <v xml:space="preserve">内部監査担当者・部署の機能発揮状況について、第三者（親会社、顧問弁護士は除く）による確認を行っている
＿ 
＿＿ </v>
      </c>
      <c r="H345" s="21" t="str">
        <f t="shared" si="172"/>
        <v>2023: 0
2024: ▼選択</v>
      </c>
      <c r="I345" s="21" t="str">
        <f t="shared" si="168"/>
        <v xml:space="preserve">2023: 0
2024: </v>
      </c>
      <c r="J345" s="21" t="str">
        <f t="shared" si="176"/>
        <v xml:space="preserve">2023: 0
2024: </v>
      </c>
      <c r="K345" s="21" t="str">
        <f t="shared" si="177"/>
        <v>▼選択</v>
      </c>
      <c r="L345" s="21" t="str">
        <f t="shared" si="178"/>
        <v>以下について、詳細説明欄の記載及び証跡資料により確認できた
・内部監査部門に対する第三者による監査や外部評価を受審していることは、「○○資料」を確認
・監査内容が形式的なものになっていないことは、「○○資料」を確認</v>
      </c>
      <c r="M345" s="464" t="str">
        <f t="shared" si="179"/>
        <v xml:space="preserve">
</v>
      </c>
      <c r="N345" s="3"/>
      <c r="O345" s="19" t="s">
        <v>2488</v>
      </c>
      <c r="P345" s="19" t="s">
        <v>2738</v>
      </c>
      <c r="Q345" s="19" t="s">
        <v>610</v>
      </c>
      <c r="R345" s="19"/>
      <c r="S345" s="19"/>
      <c r="T345" s="159"/>
      <c r="U345" s="160"/>
      <c r="V345" s="19"/>
      <c r="W345" s="161"/>
      <c r="X345" s="19"/>
      <c r="Y345" s="19"/>
      <c r="Z345" s="20"/>
      <c r="AA345" s="202" t="s">
        <v>600</v>
      </c>
      <c r="AB345" s="1058"/>
      <c r="AC345" s="202" t="s">
        <v>2005</v>
      </c>
      <c r="AD345" s="1061"/>
      <c r="AE345" s="202" t="s">
        <v>610</v>
      </c>
      <c r="AF345" s="1061"/>
      <c r="AG345" s="256" t="s">
        <v>140</v>
      </c>
      <c r="AH345" s="1065"/>
      <c r="AI345" s="254">
        <v>136</v>
      </c>
      <c r="AJ345" s="190" t="s">
        <v>26</v>
      </c>
      <c r="AK345" s="1046" t="s">
        <v>623</v>
      </c>
      <c r="AL345" s="1047"/>
      <c r="AM345" s="1048"/>
      <c r="AN345" s="27">
        <f t="shared" si="159"/>
        <v>0</v>
      </c>
      <c r="AO345" s="27">
        <f t="shared" si="160"/>
        <v>0</v>
      </c>
      <c r="AP345" s="191">
        <f t="shared" si="161"/>
        <v>0</v>
      </c>
      <c r="AQ345" s="35">
        <f t="shared" si="162"/>
        <v>0</v>
      </c>
      <c r="AR345" s="43">
        <f t="shared" si="163"/>
        <v>0</v>
      </c>
      <c r="AS345" s="43">
        <f t="shared" si="164"/>
        <v>0</v>
      </c>
      <c r="AT345" s="35">
        <f t="shared" si="165"/>
        <v>0</v>
      </c>
      <c r="AU345" s="43">
        <f t="shared" si="166"/>
        <v>0</v>
      </c>
      <c r="AV345" s="246" t="s">
        <v>33</v>
      </c>
      <c r="AW345" s="247" t="s">
        <v>41</v>
      </c>
      <c r="AX345" s="247" t="s">
        <v>42</v>
      </c>
      <c r="AY345" s="247"/>
      <c r="AZ345" s="433" t="s">
        <v>33</v>
      </c>
      <c r="BA345" s="227" t="s">
        <v>544</v>
      </c>
      <c r="BB345" s="467"/>
      <c r="BC345" s="468"/>
      <c r="BD345" s="255" t="str">
        <f t="shared" si="181"/>
        <v>▼選択</v>
      </c>
      <c r="BE345" s="229" t="s">
        <v>33</v>
      </c>
      <c r="BF345" s="230" t="s">
        <v>16</v>
      </c>
      <c r="BG345" s="229" t="s">
        <v>31</v>
      </c>
      <c r="BH345" s="177" t="s">
        <v>6</v>
      </c>
      <c r="BI345" s="177" t="s">
        <v>7</v>
      </c>
      <c r="BJ345" s="229" t="s">
        <v>32</v>
      </c>
      <c r="BK345" s="229"/>
      <c r="BL345" s="181" t="s">
        <v>33</v>
      </c>
      <c r="BM345" s="1032" t="s">
        <v>3418</v>
      </c>
      <c r="BN345" s="172"/>
      <c r="BO345" s="172"/>
      <c r="BP345" s="172"/>
      <c r="BQ345" s="172"/>
      <c r="BR345" s="172"/>
      <c r="BS345" s="172"/>
      <c r="BT345" s="172"/>
      <c r="BU345" s="172"/>
      <c r="BV345" s="182"/>
      <c r="BW345" s="182"/>
      <c r="BX345" s="438"/>
      <c r="BY345" s="75"/>
      <c r="BZ345" s="309" t="s">
        <v>1696</v>
      </c>
      <c r="CA345" s="218" t="s">
        <v>1693</v>
      </c>
      <c r="CB345" s="219" t="s">
        <v>1694</v>
      </c>
      <c r="CC345" s="55" t="s">
        <v>2488</v>
      </c>
      <c r="CD345" s="201" t="s">
        <v>1695</v>
      </c>
    </row>
    <row r="346" spans="1:82" ht="85.5">
      <c r="A346" s="3" t="str">
        <f t="shared" si="167"/>
        <v/>
      </c>
      <c r="B346" s="5" t="s">
        <v>3090</v>
      </c>
      <c r="C346" s="3" t="str">
        <f t="shared" si="170"/>
        <v>Ⅳ.ガバナンス (8)　コーポレートガバナンスに関する態勢整備・業務運営</v>
      </c>
      <c r="D346" s="3" t="str">
        <f t="shared" si="171"/>
        <v>⑳自己点検・内部監査</v>
      </c>
      <c r="E346" s="3" t="str">
        <f t="shared" si="173"/>
        <v>応用 ⑳EX</v>
      </c>
      <c r="F346" s="3" t="str">
        <f t="shared" si="174"/>
        <v xml:space="preserve">⑳EX 
</v>
      </c>
      <c r="G346" s="11" t="str">
        <f t="shared" si="175"/>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46" s="21" t="str">
        <f t="shared" si="172"/>
        <v>2023: 0
2024: ▼選択</v>
      </c>
      <c r="I346" s="21" t="str">
        <f t="shared" si="168"/>
        <v xml:space="preserve">2023: 0
2024: </v>
      </c>
      <c r="J346" s="21" t="str">
        <f t="shared" si="176"/>
        <v xml:space="preserve">2023: 0
2024: </v>
      </c>
      <c r="K346" s="21" t="str">
        <f t="shared" si="177"/>
        <v>▼選択</v>
      </c>
      <c r="L346" s="21" t="str">
        <f t="shared" si="178"/>
        <v>⑳自己点検・内部監査 に関する貴社取組み［お客さまへアピールしたい取組み／募集人等従業者に好評な取組み］として認識しました。（［ ］内は判定時に不要文言を削除する）</v>
      </c>
      <c r="M346" s="464" t="str">
        <f t="shared" si="179"/>
        <v xml:space="preserve">
</v>
      </c>
      <c r="N346" s="3"/>
      <c r="O346" s="19" t="s">
        <v>2489</v>
      </c>
      <c r="P346" s="19" t="s">
        <v>2738</v>
      </c>
      <c r="Q346" s="19" t="s">
        <v>610</v>
      </c>
      <c r="R346" s="19"/>
      <c r="S346" s="19"/>
      <c r="T346" s="159"/>
      <c r="U346" s="160"/>
      <c r="V346" s="19"/>
      <c r="W346" s="161"/>
      <c r="X346" s="19"/>
      <c r="Y346" s="19"/>
      <c r="Z346" s="20"/>
      <c r="AA346" s="250" t="s">
        <v>600</v>
      </c>
      <c r="AB346" s="1059"/>
      <c r="AC346" s="250" t="s">
        <v>2005</v>
      </c>
      <c r="AD346" s="1062"/>
      <c r="AE346" s="250" t="s">
        <v>610</v>
      </c>
      <c r="AF346" s="1062"/>
      <c r="AG346" s="257" t="s">
        <v>140</v>
      </c>
      <c r="AH346" s="1066"/>
      <c r="AI346" s="258" t="s">
        <v>624</v>
      </c>
      <c r="AJ346" s="252"/>
      <c r="AK346" s="1069" t="s">
        <v>2017</v>
      </c>
      <c r="AL346" s="1042"/>
      <c r="AM346" s="1070"/>
      <c r="AN346" s="30">
        <f t="shared" si="159"/>
        <v>0</v>
      </c>
      <c r="AO346" s="30">
        <f t="shared" si="160"/>
        <v>0</v>
      </c>
      <c r="AP346" s="259">
        <f t="shared" si="161"/>
        <v>0</v>
      </c>
      <c r="AQ346" s="35">
        <f t="shared" si="162"/>
        <v>0</v>
      </c>
      <c r="AR346" s="43">
        <f t="shared" si="163"/>
        <v>0</v>
      </c>
      <c r="AS346" s="43">
        <f t="shared" si="164"/>
        <v>0</v>
      </c>
      <c r="AT346" s="35">
        <f t="shared" si="165"/>
        <v>0</v>
      </c>
      <c r="AU346" s="43">
        <f t="shared" si="166"/>
        <v>0</v>
      </c>
      <c r="AV346" s="246" t="s">
        <v>33</v>
      </c>
      <c r="AW346" s="247" t="s">
        <v>41</v>
      </c>
      <c r="AX346" s="452" t="s">
        <v>877</v>
      </c>
      <c r="AY346" s="247"/>
      <c r="AZ346" s="433" t="s">
        <v>33</v>
      </c>
      <c r="BA346" s="260" t="s">
        <v>147</v>
      </c>
      <c r="BB346" s="467"/>
      <c r="BC346" s="468"/>
      <c r="BD346" s="182"/>
      <c r="BE346" s="182" t="str">
        <f>IF(AND(AL346=AV346,AV346="○",AZ346="1.はい"),"○","▼選択")</f>
        <v>▼選択</v>
      </c>
      <c r="BF346" s="234" t="s">
        <v>16</v>
      </c>
      <c r="BG346" s="182" t="s">
        <v>31</v>
      </c>
      <c r="BH346" s="177" t="s">
        <v>6</v>
      </c>
      <c r="BI346" s="177" t="s">
        <v>7</v>
      </c>
      <c r="BJ346" s="182" t="s">
        <v>32</v>
      </c>
      <c r="BK346" s="182"/>
      <c r="BL346" s="181" t="s">
        <v>33</v>
      </c>
      <c r="BM346" s="1032" t="s">
        <v>3419</v>
      </c>
      <c r="BN346" s="172"/>
      <c r="BO346" s="172"/>
      <c r="BP346" s="172"/>
      <c r="BQ346" s="172"/>
      <c r="BR346" s="172"/>
      <c r="BS346" s="172"/>
      <c r="BT346" s="172"/>
      <c r="BU346" s="172"/>
      <c r="BV346" s="182"/>
      <c r="BW346" s="182"/>
      <c r="BX346" s="438"/>
      <c r="BY346" s="75"/>
      <c r="BZ346" s="309" t="s">
        <v>2102</v>
      </c>
      <c r="CA346" s="183" t="s">
        <v>1697</v>
      </c>
      <c r="CB346" s="219" t="s">
        <v>1698</v>
      </c>
      <c r="CC346" s="55" t="s">
        <v>2489</v>
      </c>
      <c r="CD346" s="201" t="s">
        <v>1699</v>
      </c>
    </row>
    <row r="347" spans="1:82" ht="47.25">
      <c r="A347" s="3" t="str">
        <f t="shared" si="167"/>
        <v/>
      </c>
      <c r="B347" s="5" t="s">
        <v>3091</v>
      </c>
      <c r="C347" s="3" t="str">
        <f t="shared" si="170"/>
        <v>Ⅳ.ガバナンス (8)　コーポレートガバナンスに関する態勢整備・業務運営</v>
      </c>
      <c r="D347" s="3" t="str">
        <f t="shared" si="171"/>
        <v>㉑業務継続計画(BCP)の策定</v>
      </c>
      <c r="E347" s="3" t="str">
        <f t="shared" si="173"/>
        <v>基本 137</v>
      </c>
      <c r="F347" s="3" t="str">
        <f t="shared" si="174"/>
        <v xml:space="preserve">137 
</v>
      </c>
      <c r="G347" s="11" t="str">
        <f t="shared" si="175"/>
        <v xml:space="preserve">従業員の安否確認に向けた緊急連絡の方策を整備している
＿ 
＿＿ </v>
      </c>
      <c r="H347" s="21" t="str">
        <f t="shared" si="172"/>
        <v>2023: 0
2024: ▼選択</v>
      </c>
      <c r="I347" s="21" t="str">
        <f t="shared" si="168"/>
        <v xml:space="preserve">2023: 0
2024: </v>
      </c>
      <c r="J347" s="21" t="str">
        <f t="shared" si="176"/>
        <v xml:space="preserve">2023: 0
2024: </v>
      </c>
      <c r="K347" s="21" t="str">
        <f t="shared" si="177"/>
        <v>▼選択</v>
      </c>
      <c r="L347" s="21" t="str">
        <f t="shared" si="178"/>
        <v>以下について、詳細説明欄の記載及び証跡資料「○○資料」P○により確認できた
・緊急連絡の方策を整備していること</v>
      </c>
      <c r="M347" s="464" t="str">
        <f t="shared" si="179"/>
        <v xml:space="preserve">
</v>
      </c>
      <c r="N347" s="3"/>
      <c r="O347" s="19" t="s">
        <v>2490</v>
      </c>
      <c r="P347" s="19" t="s">
        <v>2738</v>
      </c>
      <c r="Q347" s="19" t="s">
        <v>627</v>
      </c>
      <c r="R347" s="19"/>
      <c r="S347" s="19"/>
      <c r="T347" s="159"/>
      <c r="U347" s="160"/>
      <c r="V347" s="19"/>
      <c r="W347" s="161"/>
      <c r="X347" s="19"/>
      <c r="Y347" s="19"/>
      <c r="Z347" s="20"/>
      <c r="AA347" s="261" t="s">
        <v>662</v>
      </c>
      <c r="AB347" s="1049" t="s">
        <v>595</v>
      </c>
      <c r="AC347" s="275" t="s">
        <v>2005</v>
      </c>
      <c r="AD347" s="1063" t="s">
        <v>596</v>
      </c>
      <c r="AE347" s="261" t="s">
        <v>1989</v>
      </c>
      <c r="AF347" s="1060" t="s">
        <v>625</v>
      </c>
      <c r="AG347" s="188" t="s">
        <v>36</v>
      </c>
      <c r="AH347" s="1078" t="s">
        <v>25</v>
      </c>
      <c r="AI347" s="254">
        <v>137</v>
      </c>
      <c r="AJ347" s="190" t="s">
        <v>26</v>
      </c>
      <c r="AK347" s="1046" t="s">
        <v>626</v>
      </c>
      <c r="AL347" s="1100"/>
      <c r="AM347" s="1101"/>
      <c r="AN347" s="27">
        <f t="shared" si="159"/>
        <v>0</v>
      </c>
      <c r="AO347" s="27">
        <f t="shared" si="160"/>
        <v>0</v>
      </c>
      <c r="AP347" s="191">
        <f t="shared" si="161"/>
        <v>0</v>
      </c>
      <c r="AQ347" s="35">
        <f t="shared" si="162"/>
        <v>0</v>
      </c>
      <c r="AR347" s="43">
        <f t="shared" si="163"/>
        <v>0</v>
      </c>
      <c r="AS347" s="43">
        <f t="shared" si="164"/>
        <v>0</v>
      </c>
      <c r="AT347" s="35">
        <f t="shared" si="165"/>
        <v>0</v>
      </c>
      <c r="AU347" s="43">
        <f t="shared" si="166"/>
        <v>0</v>
      </c>
      <c r="AV347" s="246" t="s">
        <v>33</v>
      </c>
      <c r="AW347" s="247" t="s">
        <v>41</v>
      </c>
      <c r="AX347" s="247" t="s">
        <v>42</v>
      </c>
      <c r="AY347" s="247"/>
      <c r="AZ347" s="433" t="s">
        <v>33</v>
      </c>
      <c r="BA347" s="227" t="s">
        <v>544</v>
      </c>
      <c r="BB347" s="467"/>
      <c r="BC347" s="468"/>
      <c r="BD347" s="248" t="str">
        <f t="shared" ref="BD347:BD350" si="182">BL347</f>
        <v>▼選択</v>
      </c>
      <c r="BE347" s="229" t="s">
        <v>33</v>
      </c>
      <c r="BF347" s="230" t="s">
        <v>16</v>
      </c>
      <c r="BG347" s="229" t="s">
        <v>31</v>
      </c>
      <c r="BH347" s="177" t="s">
        <v>6</v>
      </c>
      <c r="BI347" s="177" t="s">
        <v>7</v>
      </c>
      <c r="BJ347" s="229" t="s">
        <v>32</v>
      </c>
      <c r="BK347" s="229"/>
      <c r="BL347" s="181" t="s">
        <v>33</v>
      </c>
      <c r="BM347" s="1032" t="s">
        <v>3420</v>
      </c>
      <c r="BN347" s="172"/>
      <c r="BO347" s="172"/>
      <c r="BP347" s="172"/>
      <c r="BQ347" s="172"/>
      <c r="BR347" s="172"/>
      <c r="BS347" s="172"/>
      <c r="BT347" s="172"/>
      <c r="BU347" s="172"/>
      <c r="BV347" s="182"/>
      <c r="BW347" s="182"/>
      <c r="BX347" s="438"/>
      <c r="BY347" s="75"/>
      <c r="BZ347" s="309" t="s">
        <v>2103</v>
      </c>
      <c r="CA347" s="218" t="s">
        <v>1700</v>
      </c>
      <c r="CB347" s="237" t="s">
        <v>1701</v>
      </c>
      <c r="CC347" s="55" t="s">
        <v>2490</v>
      </c>
      <c r="CD347" s="201" t="s">
        <v>1702</v>
      </c>
    </row>
    <row r="348" spans="1:82" ht="60.6" customHeight="1">
      <c r="A348" s="3" t="str">
        <f t="shared" si="167"/>
        <v/>
      </c>
      <c r="B348" s="5" t="s">
        <v>3092</v>
      </c>
      <c r="C348" s="3" t="str">
        <f t="shared" si="170"/>
        <v>Ⅳ.ガバナンス (8)　コーポレートガバナンスに関する態勢整備・業務運営</v>
      </c>
      <c r="D348" s="3" t="str">
        <f t="shared" si="171"/>
        <v>㉑業務継続計画(BCP)の策定</v>
      </c>
      <c r="E348" s="3" t="str">
        <f t="shared" si="173"/>
        <v>基本 138</v>
      </c>
      <c r="F348" s="3" t="str">
        <f t="shared" si="174"/>
        <v xml:space="preserve">138 
</v>
      </c>
      <c r="G348" s="11" t="str">
        <f t="shared" si="175"/>
        <v xml:space="preserve">災害等により通常事業の継続が困難または事業を縮小せざるを得ない場合を想定し、事業の優先順位（保険会社への給付金請求の取次等）を設定している
＿ 
＿＿ </v>
      </c>
      <c r="H348" s="21" t="str">
        <f t="shared" si="172"/>
        <v>2023: 0
2024: ▼選択</v>
      </c>
      <c r="I348" s="21" t="str">
        <f t="shared" si="168"/>
        <v xml:space="preserve">2023: 0
2024: </v>
      </c>
      <c r="J348" s="21" t="str">
        <f t="shared" si="176"/>
        <v xml:space="preserve">2023: 0
2024: </v>
      </c>
      <c r="K348" s="21" t="str">
        <f t="shared" si="177"/>
        <v>▼選択</v>
      </c>
      <c r="L348" s="21" t="str">
        <f t="shared" si="178"/>
        <v>以下について、詳細説明欄の記載及び証跡資料により確認できた
・災害等により通常事業の継続が困難または事業を縮小せざるを得ない場合を想定した事業の優先順位を設定し、書面化されていることは、「○○資料」を確認
・優先順位がお客さま本位の内容となっていることは、「○○資料」を確認</v>
      </c>
      <c r="M348" s="464" t="str">
        <f t="shared" si="179"/>
        <v xml:space="preserve">
</v>
      </c>
      <c r="N348" s="3"/>
      <c r="O348" s="19" t="s">
        <v>2491</v>
      </c>
      <c r="P348" s="19" t="s">
        <v>2738</v>
      </c>
      <c r="Q348" s="19" t="s">
        <v>627</v>
      </c>
      <c r="R348" s="19"/>
      <c r="S348" s="19"/>
      <c r="T348" s="159"/>
      <c r="U348" s="160"/>
      <c r="V348" s="19"/>
      <c r="W348" s="161"/>
      <c r="X348" s="19"/>
      <c r="Y348" s="19"/>
      <c r="Z348" s="20"/>
      <c r="AA348" s="250" t="s">
        <v>600</v>
      </c>
      <c r="AB348" s="1059"/>
      <c r="AC348" s="250" t="s">
        <v>2005</v>
      </c>
      <c r="AD348" s="1062"/>
      <c r="AE348" s="279" t="s">
        <v>627</v>
      </c>
      <c r="AF348" s="1062"/>
      <c r="AG348" s="251" t="s">
        <v>36</v>
      </c>
      <c r="AH348" s="1079"/>
      <c r="AI348" s="254">
        <v>138</v>
      </c>
      <c r="AJ348" s="252" t="s">
        <v>26</v>
      </c>
      <c r="AK348" s="1077" t="s">
        <v>628</v>
      </c>
      <c r="AL348" s="1047"/>
      <c r="AM348" s="1048"/>
      <c r="AN348" s="27">
        <f t="shared" si="159"/>
        <v>0</v>
      </c>
      <c r="AO348" s="27">
        <f t="shared" si="160"/>
        <v>0</v>
      </c>
      <c r="AP348" s="191">
        <f t="shared" si="161"/>
        <v>0</v>
      </c>
      <c r="AQ348" s="35">
        <f t="shared" si="162"/>
        <v>0</v>
      </c>
      <c r="AR348" s="43">
        <f t="shared" si="163"/>
        <v>0</v>
      </c>
      <c r="AS348" s="43">
        <f t="shared" si="164"/>
        <v>0</v>
      </c>
      <c r="AT348" s="35">
        <f t="shared" si="165"/>
        <v>0</v>
      </c>
      <c r="AU348" s="43">
        <f t="shared" si="166"/>
        <v>0</v>
      </c>
      <c r="AV348" s="246" t="s">
        <v>33</v>
      </c>
      <c r="AW348" s="247" t="s">
        <v>41</v>
      </c>
      <c r="AX348" s="247" t="s">
        <v>42</v>
      </c>
      <c r="AY348" s="247"/>
      <c r="AZ348" s="433" t="s">
        <v>33</v>
      </c>
      <c r="BA348" s="227" t="s">
        <v>544</v>
      </c>
      <c r="BB348" s="467"/>
      <c r="BC348" s="468"/>
      <c r="BD348" s="248" t="str">
        <f t="shared" si="182"/>
        <v>▼選択</v>
      </c>
      <c r="BE348" s="229" t="s">
        <v>33</v>
      </c>
      <c r="BF348" s="230" t="s">
        <v>16</v>
      </c>
      <c r="BG348" s="229" t="s">
        <v>31</v>
      </c>
      <c r="BH348" s="177" t="s">
        <v>6</v>
      </c>
      <c r="BI348" s="177" t="s">
        <v>7</v>
      </c>
      <c r="BJ348" s="229" t="s">
        <v>32</v>
      </c>
      <c r="BK348" s="229"/>
      <c r="BL348" s="181" t="s">
        <v>33</v>
      </c>
      <c r="BM348" s="1032" t="s">
        <v>3421</v>
      </c>
      <c r="BN348" s="172"/>
      <c r="BO348" s="172"/>
      <c r="BP348" s="172"/>
      <c r="BQ348" s="172"/>
      <c r="BR348" s="172"/>
      <c r="BS348" s="172"/>
      <c r="BT348" s="172"/>
      <c r="BU348" s="172"/>
      <c r="BV348" s="182"/>
      <c r="BW348" s="182"/>
      <c r="BX348" s="438"/>
      <c r="BY348" s="75"/>
      <c r="BZ348" s="309" t="s">
        <v>1706</v>
      </c>
      <c r="CA348" s="218" t="s">
        <v>1703</v>
      </c>
      <c r="CB348" s="237" t="s">
        <v>1704</v>
      </c>
      <c r="CC348" s="55" t="s">
        <v>2491</v>
      </c>
      <c r="CD348" s="201" t="s">
        <v>1705</v>
      </c>
    </row>
    <row r="349" spans="1:82" ht="78.75">
      <c r="A349" s="3" t="str">
        <f t="shared" si="167"/>
        <v/>
      </c>
      <c r="B349" s="5" t="s">
        <v>3093</v>
      </c>
      <c r="C349" s="3" t="str">
        <f t="shared" si="170"/>
        <v>Ⅳ.ガバナンス (8)　コーポレートガバナンスに関する態勢整備・業務運営</v>
      </c>
      <c r="D349" s="3" t="str">
        <f t="shared" si="171"/>
        <v>㉑業務継続計画(BCP)の策定</v>
      </c>
      <c r="E349" s="3" t="str">
        <f t="shared" si="173"/>
        <v>応用 139</v>
      </c>
      <c r="F349" s="3" t="str">
        <f t="shared" si="174"/>
        <v xml:space="preserve">139 
</v>
      </c>
      <c r="G349" s="11" t="str">
        <f t="shared" si="175"/>
        <v xml:space="preserve">事業の優先順位、提供サービスレベル、復旧目標時期、代替策が規定されたBCP計画書を作成し、BCP計画が有効に機能するか定期的に見直している（連絡先の変更の有無の確認等）
＿ 
＿＿ </v>
      </c>
      <c r="H349" s="21" t="str">
        <f t="shared" si="172"/>
        <v>2023: 0
2024: ▼選択</v>
      </c>
      <c r="I349" s="21" t="str">
        <f t="shared" si="168"/>
        <v xml:space="preserve">2023: 0
2024: </v>
      </c>
      <c r="J349" s="21" t="str">
        <f t="shared" si="176"/>
        <v xml:space="preserve">2023: 0
2024: </v>
      </c>
      <c r="K349" s="21" t="str">
        <f t="shared" si="177"/>
        <v>▼選択</v>
      </c>
      <c r="L349" s="21" t="str">
        <f t="shared" si="178"/>
        <v>以下について、詳細説明欄の記載及び証跡資料により確認できた
・事業の優先順位、提供サービスレベル、復旧目標時期、代替策が全て規定されていることは、「○○資料」P○を確認
・有効に機能するか定期的に見直していることは、「○○資料」を確認</v>
      </c>
      <c r="M349" s="464" t="str">
        <f t="shared" si="179"/>
        <v xml:space="preserve">
</v>
      </c>
      <c r="N349" s="3"/>
      <c r="O349" s="19" t="s">
        <v>2492</v>
      </c>
      <c r="P349" s="19" t="s">
        <v>2738</v>
      </c>
      <c r="Q349" s="19" t="s">
        <v>627</v>
      </c>
      <c r="R349" s="19"/>
      <c r="S349" s="19"/>
      <c r="T349" s="159"/>
      <c r="U349" s="160"/>
      <c r="V349" s="19"/>
      <c r="W349" s="161"/>
      <c r="X349" s="19"/>
      <c r="Y349" s="19"/>
      <c r="Z349" s="20"/>
      <c r="AA349" s="261" t="s">
        <v>662</v>
      </c>
      <c r="AB349" s="1049" t="s">
        <v>595</v>
      </c>
      <c r="AC349" s="275" t="s">
        <v>2005</v>
      </c>
      <c r="AD349" s="1063" t="s">
        <v>596</v>
      </c>
      <c r="AE349" s="261" t="s">
        <v>1989</v>
      </c>
      <c r="AF349" s="1060" t="s">
        <v>625</v>
      </c>
      <c r="AG349" s="253" t="s">
        <v>140</v>
      </c>
      <c r="AH349" s="1064" t="s">
        <v>228</v>
      </c>
      <c r="AI349" s="254">
        <v>139</v>
      </c>
      <c r="AJ349" s="190" t="s">
        <v>26</v>
      </c>
      <c r="AK349" s="1077" t="s">
        <v>629</v>
      </c>
      <c r="AL349" s="1047"/>
      <c r="AM349" s="1048"/>
      <c r="AN349" s="27">
        <f t="shared" si="159"/>
        <v>0</v>
      </c>
      <c r="AO349" s="27">
        <f t="shared" si="160"/>
        <v>0</v>
      </c>
      <c r="AP349" s="191">
        <f t="shared" si="161"/>
        <v>0</v>
      </c>
      <c r="AQ349" s="35">
        <f t="shared" si="162"/>
        <v>0</v>
      </c>
      <c r="AR349" s="43">
        <f t="shared" si="163"/>
        <v>0</v>
      </c>
      <c r="AS349" s="43">
        <f t="shared" si="164"/>
        <v>0</v>
      </c>
      <c r="AT349" s="35">
        <f t="shared" si="165"/>
        <v>0</v>
      </c>
      <c r="AU349" s="43">
        <f t="shared" si="166"/>
        <v>0</v>
      </c>
      <c r="AV349" s="246" t="s">
        <v>33</v>
      </c>
      <c r="AW349" s="247" t="s">
        <v>41</v>
      </c>
      <c r="AX349" s="247" t="s">
        <v>42</v>
      </c>
      <c r="AY349" s="298"/>
      <c r="AZ349" s="433" t="s">
        <v>33</v>
      </c>
      <c r="BA349" s="227" t="s">
        <v>630</v>
      </c>
      <c r="BB349" s="467"/>
      <c r="BC349" s="468"/>
      <c r="BD349" s="255" t="str">
        <f t="shared" si="182"/>
        <v>▼選択</v>
      </c>
      <c r="BE349" s="229" t="s">
        <v>33</v>
      </c>
      <c r="BF349" s="230" t="s">
        <v>16</v>
      </c>
      <c r="BG349" s="229" t="s">
        <v>31</v>
      </c>
      <c r="BH349" s="177" t="s">
        <v>6</v>
      </c>
      <c r="BI349" s="177" t="s">
        <v>7</v>
      </c>
      <c r="BJ349" s="229" t="s">
        <v>32</v>
      </c>
      <c r="BK349" s="229"/>
      <c r="BL349" s="181" t="s">
        <v>33</v>
      </c>
      <c r="BM349" s="1032" t="s">
        <v>3422</v>
      </c>
      <c r="BN349" s="172"/>
      <c r="BO349" s="172"/>
      <c r="BP349" s="172"/>
      <c r="BQ349" s="172"/>
      <c r="BR349" s="172"/>
      <c r="BS349" s="172"/>
      <c r="BT349" s="172"/>
      <c r="BU349" s="172"/>
      <c r="BV349" s="182"/>
      <c r="BW349" s="182"/>
      <c r="BX349" s="438"/>
      <c r="BY349" s="75"/>
      <c r="BZ349" s="309" t="s">
        <v>1710</v>
      </c>
      <c r="CA349" s="218" t="s">
        <v>1707</v>
      </c>
      <c r="CB349" s="219" t="s">
        <v>1708</v>
      </c>
      <c r="CC349" s="55" t="s">
        <v>2492</v>
      </c>
      <c r="CD349" s="201" t="s">
        <v>1709</v>
      </c>
    </row>
    <row r="350" spans="1:82" ht="81" customHeight="1">
      <c r="A350" s="3" t="str">
        <f t="shared" si="167"/>
        <v/>
      </c>
      <c r="B350" s="5" t="s">
        <v>3094</v>
      </c>
      <c r="C350" s="3" t="str">
        <f t="shared" si="170"/>
        <v>Ⅳ.ガバナンス (8)　コーポレートガバナンスに関する態勢整備・業務運営</v>
      </c>
      <c r="D350" s="3" t="str">
        <f t="shared" si="171"/>
        <v>㉑業務継続計画(BCP)の策定</v>
      </c>
      <c r="E350" s="3" t="str">
        <f t="shared" si="173"/>
        <v>応用 140</v>
      </c>
      <c r="F350" s="3" t="str">
        <f t="shared" si="174"/>
        <v xml:space="preserve">140 
</v>
      </c>
      <c r="G350" s="11" t="str">
        <f t="shared" si="175"/>
        <v xml:space="preserve">個人情報を管理しているシステムについて、災害時でも有効に機能するバックアップシステムがある
※該当システムがない場合は「3.対象外」を選択
＿ 
＿＿ </v>
      </c>
      <c r="H350" s="21" t="str">
        <f t="shared" si="172"/>
        <v>2023: 0
2024: ▼選択</v>
      </c>
      <c r="I350" s="21" t="str">
        <f t="shared" si="168"/>
        <v xml:space="preserve">2023: 0
2024: </v>
      </c>
      <c r="J350" s="21" t="str">
        <f t="shared" si="176"/>
        <v xml:space="preserve">2023: 0
2024: </v>
      </c>
      <c r="K350" s="21" t="str">
        <f t="shared" si="177"/>
        <v>▼選択</v>
      </c>
      <c r="L350" s="21" t="str">
        <f t="shared" si="178"/>
        <v>以下について、詳細説明欄の記載及び証跡資料により確認できた
・通常使用するシステムが停止あるいは破損した際に当該システムが管理する個人情報が保全され、バックアップシステムを用いてお客さま対応において基本的な業務が可能な仕組みがあることは、「○○資料」P○を確認
・バックアップシステムが別ロケーションで管理されていることは、「○○資料」および詳細説明欄の記載にて確認</v>
      </c>
      <c r="M350" s="464" t="str">
        <f t="shared" si="179"/>
        <v xml:space="preserve">
</v>
      </c>
      <c r="N350" s="3"/>
      <c r="O350" s="19" t="s">
        <v>2493</v>
      </c>
      <c r="P350" s="19" t="s">
        <v>2738</v>
      </c>
      <c r="Q350" s="19" t="s">
        <v>627</v>
      </c>
      <c r="R350" s="19"/>
      <c r="S350" s="19"/>
      <c r="T350" s="159"/>
      <c r="U350" s="160"/>
      <c r="V350" s="19"/>
      <c r="W350" s="161"/>
      <c r="X350" s="19"/>
      <c r="Y350" s="19"/>
      <c r="Z350" s="20"/>
      <c r="AA350" s="202" t="s">
        <v>600</v>
      </c>
      <c r="AB350" s="1058"/>
      <c r="AC350" s="202" t="s">
        <v>2005</v>
      </c>
      <c r="AD350" s="1061"/>
      <c r="AE350" s="264" t="s">
        <v>627</v>
      </c>
      <c r="AF350" s="1061"/>
      <c r="AG350" s="256" t="s">
        <v>140</v>
      </c>
      <c r="AH350" s="1065"/>
      <c r="AI350" s="254">
        <v>140</v>
      </c>
      <c r="AJ350" s="190" t="s">
        <v>26</v>
      </c>
      <c r="AK350" s="1077" t="s">
        <v>1711</v>
      </c>
      <c r="AL350" s="1047"/>
      <c r="AM350" s="1048"/>
      <c r="AN350" s="27">
        <f t="shared" si="159"/>
        <v>0</v>
      </c>
      <c r="AO350" s="27">
        <f t="shared" si="160"/>
        <v>0</v>
      </c>
      <c r="AP350" s="191">
        <f t="shared" si="161"/>
        <v>0</v>
      </c>
      <c r="AQ350" s="35">
        <f t="shared" si="162"/>
        <v>0</v>
      </c>
      <c r="AR350" s="43">
        <f t="shared" si="163"/>
        <v>0</v>
      </c>
      <c r="AS350" s="43">
        <f t="shared" si="164"/>
        <v>0</v>
      </c>
      <c r="AT350" s="35">
        <f t="shared" si="165"/>
        <v>0</v>
      </c>
      <c r="AU350" s="43">
        <f t="shared" si="166"/>
        <v>0</v>
      </c>
      <c r="AV350" s="246" t="s">
        <v>33</v>
      </c>
      <c r="AW350" s="247" t="s">
        <v>41</v>
      </c>
      <c r="AX350" s="278" t="s">
        <v>42</v>
      </c>
      <c r="AY350" s="247" t="s">
        <v>195</v>
      </c>
      <c r="AZ350" s="436" t="s">
        <v>33</v>
      </c>
      <c r="BA350" s="227" t="str">
        <f>IF(AZ350&lt;&gt;"3.対象外","バックアップシステムのロケーション","「対象外」と申告する理由")</f>
        <v>バックアップシステムのロケーション</v>
      </c>
      <c r="BB350" s="467"/>
      <c r="BC350" s="468"/>
      <c r="BD350" s="255" t="str">
        <f t="shared" si="182"/>
        <v>▼選択</v>
      </c>
      <c r="BE350" s="229" t="s">
        <v>33</v>
      </c>
      <c r="BF350" s="230" t="s">
        <v>16</v>
      </c>
      <c r="BG350" s="229" t="s">
        <v>31</v>
      </c>
      <c r="BH350" s="177" t="s">
        <v>6</v>
      </c>
      <c r="BI350" s="177" t="s">
        <v>7</v>
      </c>
      <c r="BJ350" s="229" t="s">
        <v>32</v>
      </c>
      <c r="BK350" s="229" t="s">
        <v>897</v>
      </c>
      <c r="BL350" s="181" t="s">
        <v>33</v>
      </c>
      <c r="BM350" s="1032" t="s">
        <v>1715</v>
      </c>
      <c r="BN350" s="172"/>
      <c r="BO350" s="172"/>
      <c r="BP350" s="172"/>
      <c r="BQ350" s="172"/>
      <c r="BR350" s="172"/>
      <c r="BS350" s="172"/>
      <c r="BT350" s="172"/>
      <c r="BU350" s="172"/>
      <c r="BV350" s="182"/>
      <c r="BW350" s="182"/>
      <c r="BX350" s="438"/>
      <c r="BY350" s="75"/>
      <c r="BZ350" s="309" t="s">
        <v>1715</v>
      </c>
      <c r="CA350" s="218" t="s">
        <v>1712</v>
      </c>
      <c r="CB350" s="219" t="s">
        <v>1713</v>
      </c>
      <c r="CC350" s="55" t="s">
        <v>2493</v>
      </c>
      <c r="CD350" s="201" t="s">
        <v>1714</v>
      </c>
    </row>
    <row r="351" spans="1:82" ht="85.5">
      <c r="A351" s="3" t="str">
        <f t="shared" si="167"/>
        <v/>
      </c>
      <c r="B351" s="5" t="s">
        <v>3095</v>
      </c>
      <c r="C351" s="3" t="str">
        <f t="shared" si="170"/>
        <v>Ⅳ.ガバナンス (8)　コーポレートガバナンスに関する態勢整備・業務運営</v>
      </c>
      <c r="D351" s="3" t="str">
        <f t="shared" si="171"/>
        <v>㉑業務継続計画(BCP)の策定</v>
      </c>
      <c r="E351" s="3" t="str">
        <f t="shared" si="173"/>
        <v>応用 ㉑EX</v>
      </c>
      <c r="F351" s="3" t="str">
        <f t="shared" si="174"/>
        <v xml:space="preserve">㉑EX 
</v>
      </c>
      <c r="G351" s="11" t="str">
        <f t="shared" si="175"/>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51" s="21" t="str">
        <f t="shared" si="172"/>
        <v>2023: 0
2024: ▼選択</v>
      </c>
      <c r="I351" s="21" t="str">
        <f t="shared" si="168"/>
        <v xml:space="preserve">2023: 0
2024: </v>
      </c>
      <c r="J351" s="21" t="str">
        <f t="shared" si="176"/>
        <v xml:space="preserve">2023: 0
2024: </v>
      </c>
      <c r="K351" s="21" t="str">
        <f t="shared" si="177"/>
        <v>▼選択</v>
      </c>
      <c r="L351" s="21" t="str">
        <f t="shared" si="178"/>
        <v>㉑業務継続計画(BCP)の策定 に関する貴社取組み［お客さまへアピールしたい取組み／募集人等従業者に好評な取組み］として認識しました。（［ ］内は判定時に不要文言を削除する）</v>
      </c>
      <c r="M351" s="464" t="str">
        <f t="shared" si="179"/>
        <v xml:space="preserve">
</v>
      </c>
      <c r="N351" s="3"/>
      <c r="O351" s="19" t="s">
        <v>2494</v>
      </c>
      <c r="P351" s="19" t="s">
        <v>2738</v>
      </c>
      <c r="Q351" s="19" t="s">
        <v>627</v>
      </c>
      <c r="R351" s="19"/>
      <c r="S351" s="19"/>
      <c r="T351" s="159"/>
      <c r="U351" s="160"/>
      <c r="V351" s="19"/>
      <c r="W351" s="161"/>
      <c r="X351" s="19"/>
      <c r="Y351" s="19"/>
      <c r="Z351" s="20"/>
      <c r="AA351" s="250" t="s">
        <v>600</v>
      </c>
      <c r="AB351" s="1059"/>
      <c r="AC351" s="250" t="s">
        <v>2005</v>
      </c>
      <c r="AD351" s="1062"/>
      <c r="AE351" s="250" t="s">
        <v>627</v>
      </c>
      <c r="AF351" s="1062"/>
      <c r="AG351" s="257" t="s">
        <v>140</v>
      </c>
      <c r="AH351" s="1066"/>
      <c r="AI351" s="258" t="s">
        <v>631</v>
      </c>
      <c r="AJ351" s="252"/>
      <c r="AK351" s="1069" t="s">
        <v>2017</v>
      </c>
      <c r="AL351" s="1042"/>
      <c r="AM351" s="1070"/>
      <c r="AN351" s="30">
        <f t="shared" si="159"/>
        <v>0</v>
      </c>
      <c r="AO351" s="30">
        <f t="shared" si="160"/>
        <v>0</v>
      </c>
      <c r="AP351" s="259">
        <f t="shared" si="161"/>
        <v>0</v>
      </c>
      <c r="AQ351" s="35">
        <f t="shared" si="162"/>
        <v>0</v>
      </c>
      <c r="AR351" s="43">
        <f t="shared" si="163"/>
        <v>0</v>
      </c>
      <c r="AS351" s="43">
        <f t="shared" si="164"/>
        <v>0</v>
      </c>
      <c r="AT351" s="35">
        <f t="shared" si="165"/>
        <v>0</v>
      </c>
      <c r="AU351" s="43">
        <f t="shared" si="166"/>
        <v>0</v>
      </c>
      <c r="AV351" s="246" t="s">
        <v>33</v>
      </c>
      <c r="AW351" s="247" t="s">
        <v>41</v>
      </c>
      <c r="AX351" s="452" t="s">
        <v>877</v>
      </c>
      <c r="AY351" s="307"/>
      <c r="AZ351" s="433" t="s">
        <v>33</v>
      </c>
      <c r="BA351" s="260" t="s">
        <v>147</v>
      </c>
      <c r="BB351" s="467"/>
      <c r="BC351" s="468"/>
      <c r="BD351" s="182"/>
      <c r="BE351" s="182" t="str">
        <f>IF(AND(AL351=AV351,AV351="○",AZ351="1.はい"),"○","▼選択")</f>
        <v>▼選択</v>
      </c>
      <c r="BF351" s="234" t="s">
        <v>16</v>
      </c>
      <c r="BG351" s="182" t="s">
        <v>31</v>
      </c>
      <c r="BH351" s="177" t="s">
        <v>6</v>
      </c>
      <c r="BI351" s="177" t="s">
        <v>7</v>
      </c>
      <c r="BJ351" s="182" t="s">
        <v>32</v>
      </c>
      <c r="BK351" s="182"/>
      <c r="BL351" s="181" t="s">
        <v>33</v>
      </c>
      <c r="BM351" s="1032" t="s">
        <v>3423</v>
      </c>
      <c r="BN351" s="172"/>
      <c r="BO351" s="172"/>
      <c r="BP351" s="172"/>
      <c r="BQ351" s="172"/>
      <c r="BR351" s="172"/>
      <c r="BS351" s="172"/>
      <c r="BT351" s="172"/>
      <c r="BU351" s="172"/>
      <c r="BV351" s="182"/>
      <c r="BW351" s="182"/>
      <c r="BX351" s="438"/>
      <c r="BY351" s="75"/>
      <c r="BZ351" s="309" t="s">
        <v>2104</v>
      </c>
      <c r="CA351" s="183" t="s">
        <v>1716</v>
      </c>
      <c r="CB351" s="219" t="s">
        <v>1717</v>
      </c>
      <c r="CC351" s="55" t="s">
        <v>2494</v>
      </c>
      <c r="CD351" s="201" t="s">
        <v>1718</v>
      </c>
    </row>
    <row r="352" spans="1:82" ht="42.75">
      <c r="A352" s="3" t="str">
        <f t="shared" si="167"/>
        <v/>
      </c>
      <c r="B352" s="5" t="s">
        <v>3096</v>
      </c>
      <c r="C352" s="3" t="str">
        <f t="shared" si="170"/>
        <v>Ⅳ.ガバナンス (8)　コーポレートガバナンスに関する態勢整備・業務運営</v>
      </c>
      <c r="D352" s="3" t="str">
        <f t="shared" si="171"/>
        <v>㉒【該当社のみ】規模が大きい特定保険募集人の対応</v>
      </c>
      <c r="E352" s="3" t="str">
        <f t="shared" si="173"/>
        <v>基本 141</v>
      </c>
      <c r="F352" s="3" t="str">
        <f t="shared" si="174"/>
        <v>141 
見出し</v>
      </c>
      <c r="G352" s="11" t="str">
        <f t="shared" si="175"/>
        <v xml:space="preserve">規模が大きい特定保険募集人に該当する代理店のみ対象
＿ 
＿＿ </v>
      </c>
      <c r="H352" s="21" t="str">
        <f t="shared" si="172"/>
        <v>2023: 0
2024: ▼選択</v>
      </c>
      <c r="I352" s="21" t="str">
        <f t="shared" si="168"/>
        <v xml:space="preserve">2023: 0
2024: </v>
      </c>
      <c r="J352" s="21" t="str">
        <f t="shared" si="176"/>
        <v xml:space="preserve">2023: 0
2024: </v>
      </c>
      <c r="K352" s="21" t="str">
        <f t="shared" si="177"/>
        <v xml:space="preserve"> ― </v>
      </c>
      <c r="L352" s="21" t="str">
        <f t="shared" si="178"/>
        <v xml:space="preserve"> ― </v>
      </c>
      <c r="M352" s="464" t="str">
        <f t="shared" si="179"/>
        <v xml:space="preserve">
</v>
      </c>
      <c r="N352" s="3"/>
      <c r="O352" s="19" t="s">
        <v>2495</v>
      </c>
      <c r="P352" s="19" t="s">
        <v>2738</v>
      </c>
      <c r="Q352" s="19" t="s">
        <v>634</v>
      </c>
      <c r="R352" s="19"/>
      <c r="S352" s="19"/>
      <c r="T352" s="159"/>
      <c r="U352" s="160"/>
      <c r="V352" s="19"/>
      <c r="W352" s="161"/>
      <c r="X352" s="19"/>
      <c r="Y352" s="19"/>
      <c r="Z352" s="20"/>
      <c r="AA352" s="261" t="s">
        <v>662</v>
      </c>
      <c r="AB352" s="1049" t="s">
        <v>595</v>
      </c>
      <c r="AC352" s="275" t="s">
        <v>2005</v>
      </c>
      <c r="AD352" s="1063" t="s">
        <v>596</v>
      </c>
      <c r="AE352" s="261" t="s">
        <v>1990</v>
      </c>
      <c r="AF352" s="1060" t="s">
        <v>632</v>
      </c>
      <c r="AG352" s="188" t="s">
        <v>36</v>
      </c>
      <c r="AH352" s="1078" t="s">
        <v>25</v>
      </c>
      <c r="AI352" s="168">
        <v>141</v>
      </c>
      <c r="AJ352" s="282" t="s">
        <v>2642</v>
      </c>
      <c r="AK352" s="1148" t="s">
        <v>633</v>
      </c>
      <c r="AL352" s="1139"/>
      <c r="AM352" s="1140"/>
      <c r="AN352" s="29">
        <f t="shared" si="159"/>
        <v>0</v>
      </c>
      <c r="AO352" s="29">
        <f t="shared" si="160"/>
        <v>0</v>
      </c>
      <c r="AP352" s="239">
        <f t="shared" si="161"/>
        <v>0</v>
      </c>
      <c r="AQ352" s="37">
        <f t="shared" si="162"/>
        <v>0</v>
      </c>
      <c r="AR352" s="45">
        <f t="shared" si="163"/>
        <v>0</v>
      </c>
      <c r="AS352" s="45">
        <f t="shared" si="164"/>
        <v>0</v>
      </c>
      <c r="AT352" s="37">
        <f t="shared" si="165"/>
        <v>0</v>
      </c>
      <c r="AU352" s="45">
        <f t="shared" si="166"/>
        <v>0</v>
      </c>
      <c r="AV352" s="235" t="s">
        <v>33</v>
      </c>
      <c r="AW352" s="236" t="s">
        <v>91</v>
      </c>
      <c r="AX352" s="236" t="s">
        <v>9</v>
      </c>
      <c r="AY352" s="236"/>
      <c r="AZ352" s="433" t="s">
        <v>33</v>
      </c>
      <c r="BA352" s="194" t="s">
        <v>29</v>
      </c>
      <c r="BB352" s="466"/>
      <c r="BC352" s="466"/>
      <c r="BD352" s="210"/>
      <c r="BE352" s="210"/>
      <c r="BF352" s="296"/>
      <c r="BG352" s="210"/>
      <c r="BH352" s="210"/>
      <c r="BI352" s="209"/>
      <c r="BJ352" s="296"/>
      <c r="BK352" s="296"/>
      <c r="BL352" s="211"/>
      <c r="BM352" s="1033"/>
      <c r="BN352" s="195"/>
      <c r="BO352" s="195"/>
      <c r="BP352" s="195"/>
      <c r="BQ352" s="195"/>
      <c r="BR352" s="195"/>
      <c r="BS352" s="195"/>
      <c r="BT352" s="195"/>
      <c r="BU352" s="195"/>
      <c r="BV352" s="210"/>
      <c r="BW352" s="210"/>
      <c r="BX352" s="354"/>
      <c r="BY352" s="75"/>
      <c r="BZ352" s="195"/>
      <c r="CA352" s="218" t="s">
        <v>1719</v>
      </c>
      <c r="CB352" s="219" t="s">
        <v>1720</v>
      </c>
      <c r="CC352" s="55" t="s">
        <v>2495</v>
      </c>
      <c r="CD352" s="201" t="s">
        <v>1721</v>
      </c>
    </row>
    <row r="353" spans="1:82" ht="79.150000000000006" customHeight="1">
      <c r="A353" s="3" t="str">
        <f t="shared" si="167"/>
        <v/>
      </c>
      <c r="B353" s="5" t="s">
        <v>3097</v>
      </c>
      <c r="C353" s="3" t="str">
        <f t="shared" si="170"/>
        <v>Ⅳ.ガバナンス (8)　コーポレートガバナンスに関する態勢整備・業務運営</v>
      </c>
      <c r="D353" s="3" t="str">
        <f t="shared" si="171"/>
        <v>㉒【該当社のみ】規模が大きい特定保険募集人の対応</v>
      </c>
      <c r="E353" s="3" t="str">
        <f t="shared" si="173"/>
        <v>基本 141</v>
      </c>
      <c r="F353" s="3" t="str">
        <f t="shared" si="174"/>
        <v xml:space="preserve">141 
</v>
      </c>
      <c r="G353" s="11" t="str">
        <f t="shared" si="175"/>
        <v xml:space="preserve">
＿ 帳簿書類の備え付け、事業報告書の作成・提出について、社内規程で作成手順・保存方法・保存年月等が明文化されている
＿＿ </v>
      </c>
      <c r="H353" s="21" t="str">
        <f t="shared" si="172"/>
        <v>2023: 0
2024: ▼選択</v>
      </c>
      <c r="I353" s="21" t="str">
        <f t="shared" si="168"/>
        <v xml:space="preserve">2023: 0
2024: </v>
      </c>
      <c r="J353" s="21" t="str">
        <f t="shared" si="176"/>
        <v xml:space="preserve">2023: 0
2024: </v>
      </c>
      <c r="K353" s="21" t="str">
        <f t="shared" si="177"/>
        <v>▼選択</v>
      </c>
      <c r="L353" s="21" t="str">
        <f t="shared" si="178"/>
        <v>以下について、詳細説明欄の記載及び証跡資料により確認できた
・必要帳簿の種類として、事業報告書、帳簿書類が定められていることは、「○○資料」P○を確認
・事業報告書および帳簿書類の作成部署、作成手順は、「○○資料」P○を確認
・帳簿書類について、事業所毎に備え付けることは、「○○資料」を確認
・帳簿書類について、保険契約締結日から5年間保存とすることは、「○○資料」を確認</v>
      </c>
      <c r="M353" s="464" t="str">
        <f t="shared" si="179"/>
        <v xml:space="preserve">
</v>
      </c>
      <c r="N353" s="3"/>
      <c r="O353" s="19" t="s">
        <v>2496</v>
      </c>
      <c r="P353" s="19" t="s">
        <v>2738</v>
      </c>
      <c r="Q353" s="19" t="s">
        <v>634</v>
      </c>
      <c r="R353" s="19"/>
      <c r="S353" s="19"/>
      <c r="T353" s="159"/>
      <c r="U353" s="160"/>
      <c r="V353" s="19"/>
      <c r="W353" s="161"/>
      <c r="X353" s="19"/>
      <c r="Y353" s="19"/>
      <c r="Z353" s="20"/>
      <c r="AA353" s="202" t="s">
        <v>600</v>
      </c>
      <c r="AB353" s="1058"/>
      <c r="AC353" s="202" t="s">
        <v>2005</v>
      </c>
      <c r="AD353" s="1061"/>
      <c r="AE353" s="264" t="s">
        <v>634</v>
      </c>
      <c r="AF353" s="1061"/>
      <c r="AG353" s="203" t="s">
        <v>36</v>
      </c>
      <c r="AH353" s="1096"/>
      <c r="AI353" s="283">
        <v>141</v>
      </c>
      <c r="AJ353" s="284" t="s">
        <v>26</v>
      </c>
      <c r="AK353" s="355"/>
      <c r="AL353" s="1132" t="s">
        <v>635</v>
      </c>
      <c r="AM353" s="1108"/>
      <c r="AN353" s="31">
        <f t="shared" si="159"/>
        <v>0</v>
      </c>
      <c r="AO353" s="31">
        <f t="shared" si="160"/>
        <v>0</v>
      </c>
      <c r="AP353" s="182">
        <f t="shared" si="161"/>
        <v>0</v>
      </c>
      <c r="AQ353" s="38">
        <f t="shared" si="162"/>
        <v>0</v>
      </c>
      <c r="AR353" s="46">
        <f t="shared" si="163"/>
        <v>0</v>
      </c>
      <c r="AS353" s="46">
        <f t="shared" si="164"/>
        <v>0</v>
      </c>
      <c r="AT353" s="38">
        <f t="shared" si="165"/>
        <v>0</v>
      </c>
      <c r="AU353" s="46">
        <f t="shared" si="166"/>
        <v>0</v>
      </c>
      <c r="AV353" s="246" t="s">
        <v>33</v>
      </c>
      <c r="AW353" s="247" t="s">
        <v>41</v>
      </c>
      <c r="AX353" s="247" t="s">
        <v>42</v>
      </c>
      <c r="AY353" s="247"/>
      <c r="AZ353" s="433" t="s">
        <v>33</v>
      </c>
      <c r="BA353" s="227" t="s">
        <v>417</v>
      </c>
      <c r="BB353" s="467"/>
      <c r="BC353" s="468"/>
      <c r="BD353" s="248" t="str">
        <f t="shared" ref="BD353:BD355" si="183">BL353</f>
        <v>▼選択</v>
      </c>
      <c r="BE353" s="229" t="s">
        <v>33</v>
      </c>
      <c r="BF353" s="230" t="s">
        <v>16</v>
      </c>
      <c r="BG353" s="229" t="s">
        <v>31</v>
      </c>
      <c r="BH353" s="177" t="s">
        <v>6</v>
      </c>
      <c r="BI353" s="177" t="s">
        <v>7</v>
      </c>
      <c r="BJ353" s="229" t="s">
        <v>32</v>
      </c>
      <c r="BK353" s="229" t="s">
        <v>897</v>
      </c>
      <c r="BL353" s="181" t="s">
        <v>33</v>
      </c>
      <c r="BM353" s="1032" t="s">
        <v>1724</v>
      </c>
      <c r="BN353" s="172"/>
      <c r="BO353" s="172"/>
      <c r="BP353" s="172"/>
      <c r="BQ353" s="172"/>
      <c r="BR353" s="172"/>
      <c r="BS353" s="172"/>
      <c r="BT353" s="172"/>
      <c r="BU353" s="172"/>
      <c r="BV353" s="182"/>
      <c r="BW353" s="182"/>
      <c r="BX353" s="438"/>
      <c r="BY353" s="75"/>
      <c r="BZ353" s="309" t="s">
        <v>1724</v>
      </c>
      <c r="CA353" s="218" t="s">
        <v>1722</v>
      </c>
      <c r="CB353" s="219" t="s">
        <v>1723</v>
      </c>
      <c r="CC353" s="55" t="s">
        <v>2496</v>
      </c>
      <c r="CD353" s="201" t="s">
        <v>1721</v>
      </c>
    </row>
    <row r="354" spans="1:82" ht="63">
      <c r="A354" s="3" t="str">
        <f t="shared" si="167"/>
        <v/>
      </c>
      <c r="B354" s="5" t="s">
        <v>3098</v>
      </c>
      <c r="C354" s="3" t="str">
        <f t="shared" si="170"/>
        <v>Ⅳ.ガバナンス (8)　コーポレートガバナンスに関する態勢整備・業務運営</v>
      </c>
      <c r="D354" s="3" t="str">
        <f t="shared" si="171"/>
        <v>㉒【該当社のみ】規模が大きい特定保険募集人の対応</v>
      </c>
      <c r="E354" s="3" t="str">
        <f t="shared" si="173"/>
        <v>基本 142</v>
      </c>
      <c r="F354" s="3" t="str">
        <f t="shared" si="174"/>
        <v xml:space="preserve">142 
</v>
      </c>
      <c r="G354" s="11" t="str">
        <f t="shared" si="175"/>
        <v xml:space="preserve">
＿ 事業報告書が管轄の財務局に毎年提出されている
＿＿ </v>
      </c>
      <c r="H354" s="21" t="str">
        <f t="shared" si="172"/>
        <v>2023: 0
2024: ▼選択</v>
      </c>
      <c r="I354" s="21" t="str">
        <f t="shared" si="168"/>
        <v xml:space="preserve">2023: 0
2024: </v>
      </c>
      <c r="J354" s="21" t="str">
        <f t="shared" si="176"/>
        <v xml:space="preserve">2023: 0
2024: </v>
      </c>
      <c r="K354" s="21" t="str">
        <f t="shared" si="177"/>
        <v>▼選択</v>
      </c>
      <c r="L354" s="21" t="str">
        <f t="shared" si="178"/>
        <v>以下について、詳細説明欄の記載及び証跡資料「○○資料」P○により確認できた
・直近の事業報告書が事業年度経過後3か月以内に本店を管轄する財務局に提出されていること（202■年■月■日に提出）</v>
      </c>
      <c r="M354" s="464" t="str">
        <f t="shared" si="179"/>
        <v xml:space="preserve">
</v>
      </c>
      <c r="N354" s="3"/>
      <c r="O354" s="19" t="s">
        <v>2497</v>
      </c>
      <c r="P354" s="19" t="s">
        <v>2738</v>
      </c>
      <c r="Q354" s="19" t="s">
        <v>634</v>
      </c>
      <c r="R354" s="19"/>
      <c r="S354" s="19"/>
      <c r="T354" s="159"/>
      <c r="U354" s="160"/>
      <c r="V354" s="19"/>
      <c r="W354" s="161"/>
      <c r="X354" s="19"/>
      <c r="Y354" s="19"/>
      <c r="Z354" s="20"/>
      <c r="AA354" s="202" t="s">
        <v>600</v>
      </c>
      <c r="AB354" s="1058"/>
      <c r="AC354" s="202" t="s">
        <v>2005</v>
      </c>
      <c r="AD354" s="1061"/>
      <c r="AE354" s="264" t="s">
        <v>634</v>
      </c>
      <c r="AF354" s="1061"/>
      <c r="AG354" s="203" t="s">
        <v>36</v>
      </c>
      <c r="AH354" s="1096"/>
      <c r="AI354" s="254">
        <v>142</v>
      </c>
      <c r="AJ354" s="190" t="s">
        <v>26</v>
      </c>
      <c r="AK354" s="240"/>
      <c r="AL354" s="1077" t="s">
        <v>636</v>
      </c>
      <c r="AM354" s="1048"/>
      <c r="AN354" s="27">
        <f t="shared" si="159"/>
        <v>0</v>
      </c>
      <c r="AO354" s="27">
        <f t="shared" si="160"/>
        <v>0</v>
      </c>
      <c r="AP354" s="191">
        <f t="shared" si="161"/>
        <v>0</v>
      </c>
      <c r="AQ354" s="35">
        <f t="shared" si="162"/>
        <v>0</v>
      </c>
      <c r="AR354" s="43">
        <f t="shared" si="163"/>
        <v>0</v>
      </c>
      <c r="AS354" s="43">
        <f t="shared" si="164"/>
        <v>0</v>
      </c>
      <c r="AT354" s="35">
        <f t="shared" si="165"/>
        <v>0</v>
      </c>
      <c r="AU354" s="43">
        <f t="shared" si="166"/>
        <v>0</v>
      </c>
      <c r="AV354" s="246" t="s">
        <v>33</v>
      </c>
      <c r="AW354" s="247" t="s">
        <v>41</v>
      </c>
      <c r="AX354" s="247" t="s">
        <v>42</v>
      </c>
      <c r="AY354" s="247"/>
      <c r="AZ354" s="433" t="s">
        <v>33</v>
      </c>
      <c r="BA354" s="227" t="s">
        <v>637</v>
      </c>
      <c r="BB354" s="467"/>
      <c r="BC354" s="468"/>
      <c r="BD354" s="248" t="str">
        <f t="shared" si="183"/>
        <v>▼選択</v>
      </c>
      <c r="BE354" s="229" t="s">
        <v>33</v>
      </c>
      <c r="BF354" s="230" t="s">
        <v>16</v>
      </c>
      <c r="BG354" s="229" t="s">
        <v>31</v>
      </c>
      <c r="BH354" s="177" t="s">
        <v>6</v>
      </c>
      <c r="BI354" s="177" t="s">
        <v>7</v>
      </c>
      <c r="BJ354" s="229" t="s">
        <v>32</v>
      </c>
      <c r="BK354" s="229" t="s">
        <v>897</v>
      </c>
      <c r="BL354" s="181" t="s">
        <v>33</v>
      </c>
      <c r="BM354" s="1032" t="s">
        <v>3498</v>
      </c>
      <c r="BN354" s="172"/>
      <c r="BO354" s="172"/>
      <c r="BP354" s="172"/>
      <c r="BQ354" s="172"/>
      <c r="BR354" s="172"/>
      <c r="BS354" s="172"/>
      <c r="BT354" s="172"/>
      <c r="BU354" s="172"/>
      <c r="BV354" s="182"/>
      <c r="BW354" s="182"/>
      <c r="BX354" s="438"/>
      <c r="BY354" s="305"/>
      <c r="BZ354" s="309" t="s">
        <v>3503</v>
      </c>
      <c r="CA354" s="218" t="s">
        <v>1725</v>
      </c>
      <c r="CB354" s="219" t="s">
        <v>1726</v>
      </c>
      <c r="CC354" s="55" t="s">
        <v>2497</v>
      </c>
      <c r="CD354" s="201" t="s">
        <v>1727</v>
      </c>
    </row>
    <row r="355" spans="1:82" ht="65.45" customHeight="1">
      <c r="A355" s="3" t="str">
        <f t="shared" si="167"/>
        <v/>
      </c>
      <c r="B355" s="5" t="s">
        <v>3099</v>
      </c>
      <c r="C355" s="3" t="str">
        <f t="shared" si="170"/>
        <v>Ⅳ.ガバナンス (8)　コーポレートガバナンスに関する態勢整備・業務運営</v>
      </c>
      <c r="D355" s="3" t="str">
        <f t="shared" si="171"/>
        <v>㉒【該当社のみ】規模が大きい特定保険募集人の対応</v>
      </c>
      <c r="E355" s="3" t="str">
        <f t="shared" si="173"/>
        <v>基本 143</v>
      </c>
      <c r="F355" s="3" t="str">
        <f t="shared" si="174"/>
        <v xml:space="preserve">143 
</v>
      </c>
      <c r="G355" s="11" t="str">
        <f t="shared" si="175"/>
        <v xml:space="preserve">
＿ 契約者ごとに保険契約の締結日・保険会社名・保険料・手数料を記載した帳簿書類を拠点ごとに備え（規定していれば電磁的記録による保存、閲覧も可）、5年間保存している
＿＿ </v>
      </c>
      <c r="H355" s="21" t="str">
        <f t="shared" si="172"/>
        <v>2023: 0
2024: ▼選択</v>
      </c>
      <c r="I355" s="21" t="str">
        <f t="shared" si="168"/>
        <v xml:space="preserve">2023: 0
2024: </v>
      </c>
      <c r="J355" s="21" t="str">
        <f t="shared" si="176"/>
        <v xml:space="preserve">2023: 0
2024: </v>
      </c>
      <c r="K355" s="21" t="str">
        <f t="shared" si="177"/>
        <v>▼選択</v>
      </c>
      <c r="L355" s="21" t="str">
        <f t="shared" si="178"/>
        <v>以下について、詳細説明欄の記載及び証跡資料により確認できた
・契約者ごと、所属保険会社等ごとに保険契約の締結日・保険会社名・保険料・手数料を記載していることは、「○○資料」を確認
・保険契約の応当日が最新化（手数料の入金タイミング）されていることは、「○○資料」を確認
・規模が大きい特定保険募集人に該当した年度末の翌日から、事務所ごとに５年間保存されていることは、以下を確認
（紙による保管の場合）
　・全拠点に当該拠点の帳簿書類が閲覧可能な状態で保存されていることは、「○○資料」を確認
（電磁的記録の場合）
 ・ファイルサーバーや掲示板等の、閲覧可能な場所に保存されていることは、「○○資料」を確認</v>
      </c>
      <c r="M355" s="464" t="str">
        <f t="shared" si="179"/>
        <v xml:space="preserve">
</v>
      </c>
      <c r="N355" s="3"/>
      <c r="O355" s="19" t="s">
        <v>2498</v>
      </c>
      <c r="P355" s="19" t="s">
        <v>2738</v>
      </c>
      <c r="Q355" s="19" t="s">
        <v>634</v>
      </c>
      <c r="R355" s="19"/>
      <c r="S355" s="19"/>
      <c r="T355" s="159"/>
      <c r="U355" s="160"/>
      <c r="V355" s="19"/>
      <c r="W355" s="161"/>
      <c r="X355" s="19"/>
      <c r="Y355" s="19"/>
      <c r="Z355" s="20"/>
      <c r="AA355" s="250" t="s">
        <v>600</v>
      </c>
      <c r="AB355" s="1059"/>
      <c r="AC355" s="250" t="s">
        <v>2005</v>
      </c>
      <c r="AD355" s="1062"/>
      <c r="AE355" s="279" t="s">
        <v>634</v>
      </c>
      <c r="AF355" s="1062"/>
      <c r="AG355" s="251" t="s">
        <v>36</v>
      </c>
      <c r="AH355" s="1079"/>
      <c r="AI355" s="254">
        <v>143</v>
      </c>
      <c r="AJ355" s="252" t="s">
        <v>26</v>
      </c>
      <c r="AK355" s="240"/>
      <c r="AL355" s="1046" t="s">
        <v>638</v>
      </c>
      <c r="AM355" s="1101"/>
      <c r="AN355" s="27">
        <f t="shared" si="159"/>
        <v>0</v>
      </c>
      <c r="AO355" s="27">
        <f t="shared" si="160"/>
        <v>0</v>
      </c>
      <c r="AP355" s="191">
        <f t="shared" si="161"/>
        <v>0</v>
      </c>
      <c r="AQ355" s="35">
        <f t="shared" si="162"/>
        <v>0</v>
      </c>
      <c r="AR355" s="43">
        <f t="shared" si="163"/>
        <v>0</v>
      </c>
      <c r="AS355" s="43">
        <f t="shared" si="164"/>
        <v>0</v>
      </c>
      <c r="AT355" s="35">
        <f t="shared" si="165"/>
        <v>0</v>
      </c>
      <c r="AU355" s="43">
        <f t="shared" si="166"/>
        <v>0</v>
      </c>
      <c r="AV355" s="246" t="s">
        <v>33</v>
      </c>
      <c r="AW355" s="247" t="s">
        <v>41</v>
      </c>
      <c r="AX355" s="247" t="s">
        <v>42</v>
      </c>
      <c r="AY355" s="247"/>
      <c r="AZ355" s="433" t="s">
        <v>33</v>
      </c>
      <c r="BA355" s="227" t="s">
        <v>639</v>
      </c>
      <c r="BB355" s="467"/>
      <c r="BC355" s="468"/>
      <c r="BD355" s="349" t="str">
        <f t="shared" si="183"/>
        <v>▼選択</v>
      </c>
      <c r="BE355" s="229" t="s">
        <v>33</v>
      </c>
      <c r="BF355" s="230" t="s">
        <v>16</v>
      </c>
      <c r="BG355" s="229" t="s">
        <v>31</v>
      </c>
      <c r="BH355" s="177" t="s">
        <v>6</v>
      </c>
      <c r="BI355" s="177" t="s">
        <v>7</v>
      </c>
      <c r="BJ355" s="229" t="s">
        <v>32</v>
      </c>
      <c r="BK355" s="229" t="s">
        <v>897</v>
      </c>
      <c r="BL355" s="181" t="s">
        <v>33</v>
      </c>
      <c r="BM355" s="1032" t="s">
        <v>3499</v>
      </c>
      <c r="BN355" s="172"/>
      <c r="BO355" s="172"/>
      <c r="BP355" s="172"/>
      <c r="BQ355" s="172"/>
      <c r="BR355" s="172"/>
      <c r="BS355" s="172"/>
      <c r="BT355" s="172"/>
      <c r="BU355" s="172"/>
      <c r="BV355" s="182"/>
      <c r="BW355" s="182"/>
      <c r="BX355" s="438"/>
      <c r="BY355" s="305"/>
      <c r="BZ355" s="309" t="s">
        <v>3499</v>
      </c>
      <c r="CA355" s="218" t="s">
        <v>1728</v>
      </c>
      <c r="CB355" s="219" t="s">
        <v>1729</v>
      </c>
      <c r="CC355" s="55" t="s">
        <v>2498</v>
      </c>
      <c r="CD355" s="201" t="s">
        <v>1730</v>
      </c>
    </row>
    <row r="356" spans="1:82" ht="94.5">
      <c r="A356" s="3" t="str">
        <f t="shared" si="167"/>
        <v/>
      </c>
      <c r="B356" s="5" t="s">
        <v>3100</v>
      </c>
      <c r="C356" s="3" t="str">
        <f t="shared" si="170"/>
        <v>Ⅳ.ガバナンス (8)　コーポレートガバナンスに関する態勢整備・業務運営</v>
      </c>
      <c r="D356" s="3" t="str">
        <f t="shared" si="171"/>
        <v>㉒【該当社のみ】規模が大きい特定保険募集人の対応</v>
      </c>
      <c r="E356" s="3" t="str">
        <f t="shared" si="173"/>
        <v>応用 ㉒EX</v>
      </c>
      <c r="F356" s="3" t="str">
        <f t="shared" si="174"/>
        <v xml:space="preserve">㉒EX 
</v>
      </c>
      <c r="G356" s="11" t="str">
        <f t="shared" si="175"/>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56" s="21" t="str">
        <f t="shared" si="172"/>
        <v>2023: 0
2024: ▼選択</v>
      </c>
      <c r="I356" s="21" t="str">
        <f t="shared" si="168"/>
        <v xml:space="preserve">2023: 0
2024: </v>
      </c>
      <c r="J356" s="21" t="str">
        <f t="shared" si="176"/>
        <v xml:space="preserve">2023: 0
2024: </v>
      </c>
      <c r="K356" s="21" t="str">
        <f t="shared" si="177"/>
        <v>▼選択</v>
      </c>
      <c r="L356" s="21" t="str">
        <f t="shared" si="178"/>
        <v>㉒【該当社のみ】規模が大きい特定保険募集人の対応 に関する貴社取組み［お客さまへアピールしたい取組み／募集人等従業者に好評な取組み］として認識しました。（［ ］内は判定時に不要文言を削除する）</v>
      </c>
      <c r="M356" s="464" t="str">
        <f t="shared" si="179"/>
        <v xml:space="preserve">
</v>
      </c>
      <c r="N356" s="3"/>
      <c r="O356" s="19" t="s">
        <v>2499</v>
      </c>
      <c r="P356" s="19" t="s">
        <v>2738</v>
      </c>
      <c r="Q356" s="19" t="s">
        <v>634</v>
      </c>
      <c r="R356" s="19"/>
      <c r="S356" s="19"/>
      <c r="T356" s="159"/>
      <c r="U356" s="160"/>
      <c r="V356" s="19"/>
      <c r="W356" s="161"/>
      <c r="X356" s="19"/>
      <c r="Y356" s="19"/>
      <c r="Z356" s="20"/>
      <c r="AA356" s="272" t="s">
        <v>662</v>
      </c>
      <c r="AB356" s="269" t="s">
        <v>595</v>
      </c>
      <c r="AC356" s="326" t="s">
        <v>2005</v>
      </c>
      <c r="AD356" s="350" t="s">
        <v>596</v>
      </c>
      <c r="AE356" s="272" t="s">
        <v>1990</v>
      </c>
      <c r="AF356" s="271" t="s">
        <v>632</v>
      </c>
      <c r="AG356" s="273" t="s">
        <v>140</v>
      </c>
      <c r="AH356" s="274" t="s">
        <v>187</v>
      </c>
      <c r="AI356" s="258" t="s">
        <v>640</v>
      </c>
      <c r="AJ356" s="252"/>
      <c r="AK356" s="356"/>
      <c r="AL356" s="1069" t="s">
        <v>2017</v>
      </c>
      <c r="AM356" s="1043"/>
      <c r="AN356" s="30">
        <f t="shared" si="159"/>
        <v>0</v>
      </c>
      <c r="AO356" s="30">
        <f t="shared" si="160"/>
        <v>0</v>
      </c>
      <c r="AP356" s="259">
        <f t="shared" si="161"/>
        <v>0</v>
      </c>
      <c r="AQ356" s="35">
        <f t="shared" si="162"/>
        <v>0</v>
      </c>
      <c r="AR356" s="43">
        <f t="shared" si="163"/>
        <v>0</v>
      </c>
      <c r="AS356" s="43">
        <f t="shared" si="164"/>
        <v>0</v>
      </c>
      <c r="AT356" s="35">
        <f t="shared" si="165"/>
        <v>0</v>
      </c>
      <c r="AU356" s="43">
        <f t="shared" si="166"/>
        <v>0</v>
      </c>
      <c r="AV356" s="246" t="s">
        <v>33</v>
      </c>
      <c r="AW356" s="247" t="s">
        <v>41</v>
      </c>
      <c r="AX356" s="452" t="s">
        <v>877</v>
      </c>
      <c r="AY356" s="247"/>
      <c r="AZ356" s="433" t="s">
        <v>33</v>
      </c>
      <c r="BA356" s="260" t="s">
        <v>147</v>
      </c>
      <c r="BB356" s="467"/>
      <c r="BC356" s="468"/>
      <c r="BD356" s="182"/>
      <c r="BE356" s="182" t="str">
        <f>IF(AND(AL356=AV356,AV356="○",AZ356="1.はい"),"○","▼選択")</f>
        <v>▼選択</v>
      </c>
      <c r="BF356" s="223" t="s">
        <v>16</v>
      </c>
      <c r="BG356" s="182" t="s">
        <v>31</v>
      </c>
      <c r="BH356" s="177" t="s">
        <v>6</v>
      </c>
      <c r="BI356" s="177" t="s">
        <v>7</v>
      </c>
      <c r="BJ356" s="182" t="s">
        <v>32</v>
      </c>
      <c r="BK356" s="229" t="s">
        <v>897</v>
      </c>
      <c r="BL356" s="181" t="s">
        <v>33</v>
      </c>
      <c r="BM356" s="1032" t="s">
        <v>2105</v>
      </c>
      <c r="BN356" s="172"/>
      <c r="BO356" s="172"/>
      <c r="BP356" s="172"/>
      <c r="BQ356" s="172"/>
      <c r="BR356" s="172"/>
      <c r="BS356" s="172"/>
      <c r="BT356" s="172"/>
      <c r="BU356" s="172"/>
      <c r="BV356" s="182"/>
      <c r="BW356" s="182"/>
      <c r="BX356" s="438"/>
      <c r="BY356" s="75"/>
      <c r="BZ356" s="309" t="s">
        <v>2105</v>
      </c>
      <c r="CA356" s="183" t="s">
        <v>131</v>
      </c>
      <c r="CB356" s="184" t="s">
        <v>132</v>
      </c>
      <c r="CC356" s="55" t="s">
        <v>2499</v>
      </c>
      <c r="CD356" s="201" t="s">
        <v>1731</v>
      </c>
    </row>
    <row r="357" spans="1:82" ht="42.75">
      <c r="A357" s="3" t="str">
        <f t="shared" si="167"/>
        <v/>
      </c>
      <c r="B357" s="5" t="s">
        <v>3101</v>
      </c>
      <c r="C357" s="3" t="str">
        <f t="shared" si="170"/>
        <v>Ⅳ.ガバナンス (8)　コーポレートガバナンスに関する態勢整備・業務運営</v>
      </c>
      <c r="D357" s="3" t="str">
        <f t="shared" si="171"/>
        <v>㉓【該当社のみ】共同募集時の対応</v>
      </c>
      <c r="E357" s="3" t="str">
        <f t="shared" si="173"/>
        <v>基本 144</v>
      </c>
      <c r="F357" s="3" t="str">
        <f t="shared" si="174"/>
        <v>144 
見出し</v>
      </c>
      <c r="G357" s="11" t="str">
        <f t="shared" si="175"/>
        <v xml:space="preserve">共同募集を取り扱う代理店のみ対象
＿ 
＿＿ </v>
      </c>
      <c r="H357" s="21" t="str">
        <f t="shared" si="172"/>
        <v>2023: 0
2024: ▼選択</v>
      </c>
      <c r="I357" s="21" t="str">
        <f t="shared" si="168"/>
        <v xml:space="preserve">2023: 0
2024: </v>
      </c>
      <c r="J357" s="21" t="str">
        <f t="shared" si="176"/>
        <v xml:space="preserve">2023: 0
2024: </v>
      </c>
      <c r="K357" s="21" t="str">
        <f t="shared" si="177"/>
        <v xml:space="preserve"> ― </v>
      </c>
      <c r="L357" s="21" t="str">
        <f t="shared" si="178"/>
        <v xml:space="preserve"> ― </v>
      </c>
      <c r="M357" s="464" t="str">
        <f t="shared" si="179"/>
        <v xml:space="preserve">
</v>
      </c>
      <c r="N357" s="3"/>
      <c r="O357" s="19" t="s">
        <v>2500</v>
      </c>
      <c r="P357" s="19" t="s">
        <v>2738</v>
      </c>
      <c r="Q357" s="19" t="s">
        <v>643</v>
      </c>
      <c r="R357" s="19"/>
      <c r="S357" s="19"/>
      <c r="T357" s="159"/>
      <c r="U357" s="160"/>
      <c r="V357" s="19"/>
      <c r="W357" s="161"/>
      <c r="X357" s="19"/>
      <c r="Y357" s="19"/>
      <c r="Z357" s="20"/>
      <c r="AA357" s="261" t="s">
        <v>662</v>
      </c>
      <c r="AB357" s="1049" t="s">
        <v>595</v>
      </c>
      <c r="AC357" s="275" t="s">
        <v>2005</v>
      </c>
      <c r="AD357" s="1063" t="s">
        <v>596</v>
      </c>
      <c r="AE357" s="261" t="s">
        <v>1991</v>
      </c>
      <c r="AF357" s="1060" t="s">
        <v>641</v>
      </c>
      <c r="AG357" s="188" t="s">
        <v>36</v>
      </c>
      <c r="AH357" s="1078" t="s">
        <v>25</v>
      </c>
      <c r="AI357" s="168">
        <v>144</v>
      </c>
      <c r="AJ357" s="282" t="s">
        <v>2642</v>
      </c>
      <c r="AK357" s="1129" t="s">
        <v>642</v>
      </c>
      <c r="AL357" s="1137"/>
      <c r="AM357" s="1138"/>
      <c r="AN357" s="29">
        <f t="shared" si="159"/>
        <v>0</v>
      </c>
      <c r="AO357" s="29">
        <f t="shared" si="160"/>
        <v>0</v>
      </c>
      <c r="AP357" s="239">
        <f t="shared" si="161"/>
        <v>0</v>
      </c>
      <c r="AQ357" s="37">
        <f t="shared" si="162"/>
        <v>0</v>
      </c>
      <c r="AR357" s="45">
        <f t="shared" si="163"/>
        <v>0</v>
      </c>
      <c r="AS357" s="45">
        <f t="shared" si="164"/>
        <v>0</v>
      </c>
      <c r="AT357" s="37">
        <f t="shared" si="165"/>
        <v>0</v>
      </c>
      <c r="AU357" s="45">
        <f t="shared" si="166"/>
        <v>0</v>
      </c>
      <c r="AV357" s="235" t="s">
        <v>33</v>
      </c>
      <c r="AW357" s="236" t="s">
        <v>91</v>
      </c>
      <c r="AX357" s="236" t="s">
        <v>9</v>
      </c>
      <c r="AY357" s="298"/>
      <c r="AZ357" s="433" t="s">
        <v>33</v>
      </c>
      <c r="BA357" s="217" t="str">
        <f>IF(AZ357&lt;&gt;"対象外","　　　　　－","「対象外」と申告する理由")</f>
        <v>　　　　　－</v>
      </c>
      <c r="BB357" s="466"/>
      <c r="BC357" s="466"/>
      <c r="BD357" s="210"/>
      <c r="BE357" s="210"/>
      <c r="BF357" s="296"/>
      <c r="BG357" s="210"/>
      <c r="BH357" s="210"/>
      <c r="BI357" s="209"/>
      <c r="BJ357" s="296"/>
      <c r="BK357" s="296"/>
      <c r="BL357" s="211"/>
      <c r="BM357" s="1033"/>
      <c r="BN357" s="195"/>
      <c r="BO357" s="195"/>
      <c r="BP357" s="195"/>
      <c r="BQ357" s="195"/>
      <c r="BR357" s="195"/>
      <c r="BS357" s="195"/>
      <c r="BT357" s="195"/>
      <c r="BU357" s="195"/>
      <c r="BV357" s="210"/>
      <c r="BW357" s="210"/>
      <c r="BX357" s="354"/>
      <c r="BY357" s="75"/>
      <c r="BZ357" s="195"/>
      <c r="CA357" s="218" t="s">
        <v>1719</v>
      </c>
      <c r="CB357" s="219" t="s">
        <v>1720</v>
      </c>
      <c r="CC357" s="55" t="s">
        <v>2500</v>
      </c>
      <c r="CD357" s="201" t="s">
        <v>1732</v>
      </c>
    </row>
    <row r="358" spans="1:82" ht="78.75">
      <c r="A358" s="3" t="str">
        <f t="shared" si="167"/>
        <v/>
      </c>
      <c r="B358" s="5" t="s">
        <v>3102</v>
      </c>
      <c r="C358" s="3" t="str">
        <f t="shared" si="170"/>
        <v>Ⅳ.ガバナンス (8)　コーポレートガバナンスに関する態勢整備・業務運営</v>
      </c>
      <c r="D358" s="3" t="str">
        <f t="shared" si="171"/>
        <v>㉓【該当社のみ】共同募集時の対応</v>
      </c>
      <c r="E358" s="3" t="str">
        <f t="shared" si="173"/>
        <v>基本 144</v>
      </c>
      <c r="F358" s="3" t="str">
        <f t="shared" si="174"/>
        <v xml:space="preserve">144 
</v>
      </c>
      <c r="G358" s="11" t="str">
        <f t="shared" si="175"/>
        <v xml:space="preserve">
＿ 自社において、共同募集時の募集フローのどの行為をどの程度実施するのか業務範囲（①共同募集の定義、②共同募集時の一連の募集行為の分担の考え方、③共同募集時の顧客への説明義務等）を規定している
＿＿ </v>
      </c>
      <c r="H358" s="21" t="str">
        <f t="shared" si="172"/>
        <v>2023: 0
2024: ▼選択</v>
      </c>
      <c r="I358" s="21" t="str">
        <f t="shared" si="168"/>
        <v xml:space="preserve">2023: 0
2024: </v>
      </c>
      <c r="J358" s="21" t="str">
        <f t="shared" si="176"/>
        <v xml:space="preserve">2023: 0
2024: </v>
      </c>
      <c r="K358" s="21" t="str">
        <f t="shared" si="177"/>
        <v>▼選択</v>
      </c>
      <c r="L358" s="21" t="str">
        <f t="shared" si="178"/>
        <v>以下について、詳細説明欄の記載及び証跡資料により確認できた
・共同募集の定義は、「○○資料」P○を確認
・共同募集時の一連の募集行為の分担の考え方は、「○○資料」P○を確認
・共同募集時の顧客への説明義務等は、「○○資料」P○を確認</v>
      </c>
      <c r="M358" s="464" t="str">
        <f t="shared" si="179"/>
        <v xml:space="preserve">
</v>
      </c>
      <c r="N358" s="3"/>
      <c r="O358" s="19" t="s">
        <v>2501</v>
      </c>
      <c r="P358" s="19" t="s">
        <v>2738</v>
      </c>
      <c r="Q358" s="19" t="s">
        <v>643</v>
      </c>
      <c r="R358" s="19"/>
      <c r="S358" s="19"/>
      <c r="T358" s="159"/>
      <c r="U358" s="160"/>
      <c r="V358" s="19"/>
      <c r="W358" s="161"/>
      <c r="X358" s="19"/>
      <c r="Y358" s="19"/>
      <c r="Z358" s="20"/>
      <c r="AA358" s="202" t="s">
        <v>600</v>
      </c>
      <c r="AB358" s="1058"/>
      <c r="AC358" s="202" t="s">
        <v>2005</v>
      </c>
      <c r="AD358" s="1061"/>
      <c r="AE358" s="264" t="s">
        <v>643</v>
      </c>
      <c r="AF358" s="1061"/>
      <c r="AG358" s="203" t="s">
        <v>36</v>
      </c>
      <c r="AH358" s="1096"/>
      <c r="AI358" s="283">
        <v>144</v>
      </c>
      <c r="AJ358" s="293" t="s">
        <v>26</v>
      </c>
      <c r="AK358" s="240"/>
      <c r="AL358" s="1077" t="s">
        <v>644</v>
      </c>
      <c r="AM358" s="1048"/>
      <c r="AN358" s="27">
        <f t="shared" si="159"/>
        <v>0</v>
      </c>
      <c r="AO358" s="27">
        <f t="shared" si="160"/>
        <v>0</v>
      </c>
      <c r="AP358" s="191">
        <f t="shared" si="161"/>
        <v>0</v>
      </c>
      <c r="AQ358" s="35">
        <f t="shared" si="162"/>
        <v>0</v>
      </c>
      <c r="AR358" s="43">
        <f t="shared" si="163"/>
        <v>0</v>
      </c>
      <c r="AS358" s="43">
        <f t="shared" si="164"/>
        <v>0</v>
      </c>
      <c r="AT358" s="35">
        <f t="shared" si="165"/>
        <v>0</v>
      </c>
      <c r="AU358" s="43">
        <f t="shared" si="166"/>
        <v>0</v>
      </c>
      <c r="AV358" s="246" t="s">
        <v>33</v>
      </c>
      <c r="AW358" s="247" t="s">
        <v>41</v>
      </c>
      <c r="AX358" s="247" t="s">
        <v>42</v>
      </c>
      <c r="AY358" s="247"/>
      <c r="AZ358" s="433" t="s">
        <v>33</v>
      </c>
      <c r="BA358" s="227" t="s">
        <v>417</v>
      </c>
      <c r="BB358" s="467"/>
      <c r="BC358" s="468"/>
      <c r="BD358" s="248" t="str">
        <f t="shared" ref="BD358:BD359" si="184">BL358</f>
        <v>▼選択</v>
      </c>
      <c r="BE358" s="229" t="s">
        <v>33</v>
      </c>
      <c r="BF358" s="230" t="s">
        <v>16</v>
      </c>
      <c r="BG358" s="229" t="s">
        <v>31</v>
      </c>
      <c r="BH358" s="177" t="s">
        <v>6</v>
      </c>
      <c r="BI358" s="177" t="s">
        <v>7</v>
      </c>
      <c r="BJ358" s="229" t="s">
        <v>32</v>
      </c>
      <c r="BK358" s="229" t="s">
        <v>897</v>
      </c>
      <c r="BL358" s="181" t="s">
        <v>33</v>
      </c>
      <c r="BM358" s="1032" t="s">
        <v>1735</v>
      </c>
      <c r="BN358" s="172"/>
      <c r="BO358" s="172"/>
      <c r="BP358" s="172"/>
      <c r="BQ358" s="172"/>
      <c r="BR358" s="172"/>
      <c r="BS358" s="172"/>
      <c r="BT358" s="172"/>
      <c r="BU358" s="172"/>
      <c r="BV358" s="182"/>
      <c r="BW358" s="182"/>
      <c r="BX358" s="438"/>
      <c r="BY358" s="75"/>
      <c r="BZ358" s="309" t="s">
        <v>1735</v>
      </c>
      <c r="CA358" s="218" t="s">
        <v>1733</v>
      </c>
      <c r="CB358" s="219" t="s">
        <v>1734</v>
      </c>
      <c r="CC358" s="55" t="s">
        <v>2501</v>
      </c>
      <c r="CD358" s="201" t="s">
        <v>1732</v>
      </c>
    </row>
    <row r="359" spans="1:82" ht="78.75">
      <c r="A359" s="3" t="str">
        <f t="shared" si="167"/>
        <v/>
      </c>
      <c r="B359" s="5" t="s">
        <v>3103</v>
      </c>
      <c r="C359" s="3" t="str">
        <f t="shared" si="170"/>
        <v>Ⅳ.ガバナンス (8)　コーポレートガバナンスに関する態勢整備・業務運営</v>
      </c>
      <c r="D359" s="3" t="str">
        <f t="shared" si="171"/>
        <v>㉓【該当社のみ】共同募集時の対応</v>
      </c>
      <c r="E359" s="3" t="str">
        <f t="shared" si="173"/>
        <v>基本 145</v>
      </c>
      <c r="F359" s="3" t="str">
        <f t="shared" si="174"/>
        <v xml:space="preserve">145 
</v>
      </c>
      <c r="G359" s="11" t="str">
        <f t="shared" si="175"/>
        <v xml:space="preserve">
＿ 継続的に共同募集を行う全ての共同募集先と共同募集契約書や覚書等が締結され、当該契約書や覚書等に定められた業務の範囲で募集が行われていること等を確認している
＿＿ </v>
      </c>
      <c r="H359" s="21" t="str">
        <f t="shared" si="172"/>
        <v>2023: 0
2024: ▼選択</v>
      </c>
      <c r="I359" s="21" t="str">
        <f t="shared" si="168"/>
        <v xml:space="preserve">2023: 0
2024: </v>
      </c>
      <c r="J359" s="21" t="str">
        <f t="shared" si="176"/>
        <v xml:space="preserve">2023: 0
2024: </v>
      </c>
      <c r="K359" s="21" t="str">
        <f t="shared" si="177"/>
        <v>▼選択</v>
      </c>
      <c r="L359" s="21" t="str">
        <f t="shared" si="178"/>
        <v>以下について、詳細説明欄の記載及び証跡資料により確認できた
・共同募集先と業務範囲を定めた契約を締結していることは、「○○資料」を確認
・共同募集先に対して契約書等に定められた業務の範囲で募集が行われていること等を確認していることは、「○○資料」を確認</v>
      </c>
      <c r="M359" s="464" t="str">
        <f t="shared" si="179"/>
        <v xml:space="preserve">
</v>
      </c>
      <c r="N359" s="3"/>
      <c r="O359" s="19" t="s">
        <v>2502</v>
      </c>
      <c r="P359" s="19" t="s">
        <v>2738</v>
      </c>
      <c r="Q359" s="19" t="s">
        <v>643</v>
      </c>
      <c r="R359" s="19"/>
      <c r="S359" s="19"/>
      <c r="T359" s="159"/>
      <c r="U359" s="160"/>
      <c r="V359" s="19"/>
      <c r="W359" s="161"/>
      <c r="X359" s="19"/>
      <c r="Y359" s="19"/>
      <c r="Z359" s="20"/>
      <c r="AA359" s="250" t="s">
        <v>600</v>
      </c>
      <c r="AB359" s="1059"/>
      <c r="AC359" s="250" t="s">
        <v>2005</v>
      </c>
      <c r="AD359" s="1062"/>
      <c r="AE359" s="279" t="s">
        <v>643</v>
      </c>
      <c r="AF359" s="1062"/>
      <c r="AG359" s="251" t="s">
        <v>36</v>
      </c>
      <c r="AH359" s="1079"/>
      <c r="AI359" s="254">
        <v>145</v>
      </c>
      <c r="AJ359" s="252" t="s">
        <v>26</v>
      </c>
      <c r="AK359" s="240"/>
      <c r="AL359" s="1046" t="s">
        <v>645</v>
      </c>
      <c r="AM359" s="1101"/>
      <c r="AN359" s="27">
        <f t="shared" si="159"/>
        <v>0</v>
      </c>
      <c r="AO359" s="27">
        <f t="shared" si="160"/>
        <v>0</v>
      </c>
      <c r="AP359" s="191">
        <f t="shared" si="161"/>
        <v>0</v>
      </c>
      <c r="AQ359" s="35">
        <f t="shared" si="162"/>
        <v>0</v>
      </c>
      <c r="AR359" s="43">
        <f t="shared" si="163"/>
        <v>0</v>
      </c>
      <c r="AS359" s="43">
        <f t="shared" si="164"/>
        <v>0</v>
      </c>
      <c r="AT359" s="35">
        <f t="shared" si="165"/>
        <v>0</v>
      </c>
      <c r="AU359" s="43">
        <f t="shared" si="166"/>
        <v>0</v>
      </c>
      <c r="AV359" s="246" t="s">
        <v>33</v>
      </c>
      <c r="AW359" s="247" t="s">
        <v>41</v>
      </c>
      <c r="AX359" s="247" t="s">
        <v>42</v>
      </c>
      <c r="AY359" s="247"/>
      <c r="AZ359" s="433" t="s">
        <v>33</v>
      </c>
      <c r="BA359" s="227" t="s">
        <v>428</v>
      </c>
      <c r="BB359" s="467"/>
      <c r="BC359" s="468"/>
      <c r="BD359" s="248" t="str">
        <f t="shared" si="184"/>
        <v>▼選択</v>
      </c>
      <c r="BE359" s="229" t="s">
        <v>33</v>
      </c>
      <c r="BF359" s="230" t="s">
        <v>16</v>
      </c>
      <c r="BG359" s="229" t="s">
        <v>31</v>
      </c>
      <c r="BH359" s="177" t="s">
        <v>6</v>
      </c>
      <c r="BI359" s="177" t="s">
        <v>7</v>
      </c>
      <c r="BJ359" s="229" t="s">
        <v>32</v>
      </c>
      <c r="BK359" s="229" t="s">
        <v>897</v>
      </c>
      <c r="BL359" s="181" t="s">
        <v>33</v>
      </c>
      <c r="BM359" s="1032" t="s">
        <v>1739</v>
      </c>
      <c r="BN359" s="172"/>
      <c r="BO359" s="172"/>
      <c r="BP359" s="172"/>
      <c r="BQ359" s="172"/>
      <c r="BR359" s="172"/>
      <c r="BS359" s="172"/>
      <c r="BT359" s="172"/>
      <c r="BU359" s="172"/>
      <c r="BV359" s="182"/>
      <c r="BW359" s="182"/>
      <c r="BX359" s="438"/>
      <c r="BY359" s="75"/>
      <c r="BZ359" s="309" t="s">
        <v>1739</v>
      </c>
      <c r="CA359" s="218" t="s">
        <v>1736</v>
      </c>
      <c r="CB359" s="219" t="s">
        <v>1737</v>
      </c>
      <c r="CC359" s="55" t="s">
        <v>2502</v>
      </c>
      <c r="CD359" s="201" t="s">
        <v>1738</v>
      </c>
    </row>
    <row r="360" spans="1:82" ht="85.5">
      <c r="A360" s="3" t="str">
        <f t="shared" si="167"/>
        <v/>
      </c>
      <c r="B360" s="5" t="s">
        <v>3104</v>
      </c>
      <c r="C360" s="3" t="str">
        <f t="shared" si="170"/>
        <v>Ⅳ.ガバナンス (8)　コーポレートガバナンスに関する態勢整備・業務運営</v>
      </c>
      <c r="D360" s="3" t="str">
        <f t="shared" si="171"/>
        <v>㉓【該当社のみ】共同募集時の対応</v>
      </c>
      <c r="E360" s="3" t="str">
        <f t="shared" si="173"/>
        <v>応用 ㉓EX</v>
      </c>
      <c r="F360" s="3" t="str">
        <f t="shared" si="174"/>
        <v xml:space="preserve">㉓EX 
</v>
      </c>
      <c r="G360" s="11" t="str">
        <f t="shared" si="175"/>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60" s="21" t="str">
        <f t="shared" si="172"/>
        <v>2023: 0
2024: ▼選択</v>
      </c>
      <c r="I360" s="21" t="str">
        <f t="shared" si="168"/>
        <v xml:space="preserve">2023: 0
2024: </v>
      </c>
      <c r="J360" s="21" t="str">
        <f t="shared" si="176"/>
        <v xml:space="preserve">2023: 0
2024: </v>
      </c>
      <c r="K360" s="21" t="str">
        <f t="shared" si="177"/>
        <v>▼選択</v>
      </c>
      <c r="L360" s="21" t="str">
        <f t="shared" si="178"/>
        <v>㉓【該当社のみ】共同募集時の対応 に関する貴社取組み［お客さまへアピールしたい取組み／募集人等従業者に好評な取組み］として認識しました。（［ ］内は判定時に不要文言を削除する）</v>
      </c>
      <c r="M360" s="464" t="str">
        <f t="shared" si="179"/>
        <v xml:space="preserve">
</v>
      </c>
      <c r="N360" s="3"/>
      <c r="O360" s="19" t="s">
        <v>2503</v>
      </c>
      <c r="P360" s="19" t="s">
        <v>2738</v>
      </c>
      <c r="Q360" s="19" t="s">
        <v>643</v>
      </c>
      <c r="R360" s="19"/>
      <c r="S360" s="19"/>
      <c r="T360" s="159"/>
      <c r="U360" s="160"/>
      <c r="V360" s="19"/>
      <c r="W360" s="161"/>
      <c r="X360" s="19"/>
      <c r="Y360" s="19"/>
      <c r="Z360" s="20"/>
      <c r="AA360" s="272" t="s">
        <v>662</v>
      </c>
      <c r="AB360" s="269" t="s">
        <v>595</v>
      </c>
      <c r="AC360" s="326" t="s">
        <v>2005</v>
      </c>
      <c r="AD360" s="350" t="s">
        <v>596</v>
      </c>
      <c r="AE360" s="272" t="s">
        <v>1991</v>
      </c>
      <c r="AF360" s="271" t="s">
        <v>641</v>
      </c>
      <c r="AG360" s="273" t="s">
        <v>140</v>
      </c>
      <c r="AH360" s="274" t="s">
        <v>187</v>
      </c>
      <c r="AI360" s="258" t="s">
        <v>646</v>
      </c>
      <c r="AJ360" s="252"/>
      <c r="AK360" s="357"/>
      <c r="AL360" s="1069" t="s">
        <v>2017</v>
      </c>
      <c r="AM360" s="1043"/>
      <c r="AN360" s="30">
        <f t="shared" si="159"/>
        <v>0</v>
      </c>
      <c r="AO360" s="30">
        <f t="shared" si="160"/>
        <v>0</v>
      </c>
      <c r="AP360" s="259">
        <f t="shared" si="161"/>
        <v>0</v>
      </c>
      <c r="AQ360" s="35">
        <f t="shared" si="162"/>
        <v>0</v>
      </c>
      <c r="AR360" s="43">
        <f t="shared" si="163"/>
        <v>0</v>
      </c>
      <c r="AS360" s="43">
        <f t="shared" si="164"/>
        <v>0</v>
      </c>
      <c r="AT360" s="35">
        <f t="shared" si="165"/>
        <v>0</v>
      </c>
      <c r="AU360" s="43">
        <f t="shared" si="166"/>
        <v>0</v>
      </c>
      <c r="AV360" s="246" t="s">
        <v>33</v>
      </c>
      <c r="AW360" s="247" t="s">
        <v>41</v>
      </c>
      <c r="AX360" s="452" t="s">
        <v>877</v>
      </c>
      <c r="AY360" s="247"/>
      <c r="AZ360" s="433" t="s">
        <v>33</v>
      </c>
      <c r="BA360" s="260" t="s">
        <v>147</v>
      </c>
      <c r="BB360" s="467"/>
      <c r="BC360" s="468"/>
      <c r="BD360" s="182"/>
      <c r="BE360" s="182" t="str">
        <f>IF(AND(AL360=AV360,AV360="○",AZ360="1.はい"),"○","▼選択")</f>
        <v>▼選択</v>
      </c>
      <c r="BF360" s="223" t="s">
        <v>16</v>
      </c>
      <c r="BG360" s="182" t="s">
        <v>31</v>
      </c>
      <c r="BH360" s="177" t="s">
        <v>6</v>
      </c>
      <c r="BI360" s="177" t="s">
        <v>7</v>
      </c>
      <c r="BJ360" s="182" t="s">
        <v>32</v>
      </c>
      <c r="BK360" s="229" t="s">
        <v>897</v>
      </c>
      <c r="BL360" s="181" t="s">
        <v>33</v>
      </c>
      <c r="BM360" s="1032" t="s">
        <v>2106</v>
      </c>
      <c r="BN360" s="172"/>
      <c r="BO360" s="172"/>
      <c r="BP360" s="172"/>
      <c r="BQ360" s="172"/>
      <c r="BR360" s="172"/>
      <c r="BS360" s="172"/>
      <c r="BT360" s="172"/>
      <c r="BU360" s="172"/>
      <c r="BV360" s="182"/>
      <c r="BW360" s="182"/>
      <c r="BX360" s="438"/>
      <c r="BY360" s="75"/>
      <c r="BZ360" s="309" t="s">
        <v>2106</v>
      </c>
      <c r="CA360" s="183" t="s">
        <v>131</v>
      </c>
      <c r="CB360" s="184" t="s">
        <v>132</v>
      </c>
      <c r="CC360" s="55" t="s">
        <v>2503</v>
      </c>
      <c r="CD360" s="201" t="s">
        <v>1740</v>
      </c>
    </row>
    <row r="361" spans="1:82" ht="42.75">
      <c r="A361" s="3" t="str">
        <f t="shared" si="167"/>
        <v/>
      </c>
      <c r="B361" s="5" t="s">
        <v>3105</v>
      </c>
      <c r="C361" s="3" t="str">
        <f t="shared" si="170"/>
        <v>Ⅳ.ガバナンス (8)　コーポレートガバナンスに関する態勢整備・業務運営</v>
      </c>
      <c r="D361" s="3" t="str">
        <f t="shared" si="171"/>
        <v>㉔【該当社のみ】募集関連行為委託等の対応</v>
      </c>
      <c r="E361" s="3" t="str">
        <f t="shared" si="173"/>
        <v>基本 146</v>
      </c>
      <c r="F361" s="3" t="str">
        <f t="shared" si="174"/>
        <v>146 
見出し</v>
      </c>
      <c r="G361" s="11" t="str">
        <f t="shared" si="175"/>
        <v xml:space="preserve">募集関連行為委託等を取り扱う代理店のみ対象
＿ 
＿＿ </v>
      </c>
      <c r="H361" s="21" t="str">
        <f t="shared" si="172"/>
        <v>2023: 0
2024: ▼選択</v>
      </c>
      <c r="I361" s="21" t="str">
        <f t="shared" si="168"/>
        <v xml:space="preserve">2023: 0
2024: </v>
      </c>
      <c r="J361" s="21" t="str">
        <f t="shared" si="176"/>
        <v xml:space="preserve">2023: 0
2024: </v>
      </c>
      <c r="K361" s="21" t="str">
        <f t="shared" si="177"/>
        <v xml:space="preserve"> ― </v>
      </c>
      <c r="L361" s="21" t="str">
        <f t="shared" si="178"/>
        <v xml:space="preserve"> ― </v>
      </c>
      <c r="M361" s="464" t="str">
        <f t="shared" si="179"/>
        <v xml:space="preserve">
</v>
      </c>
      <c r="N361" s="3"/>
      <c r="O361" s="19" t="s">
        <v>2504</v>
      </c>
      <c r="P361" s="19" t="s">
        <v>2738</v>
      </c>
      <c r="Q361" s="19" t="s">
        <v>649</v>
      </c>
      <c r="R361" s="19"/>
      <c r="S361" s="19"/>
      <c r="T361" s="159"/>
      <c r="U361" s="160"/>
      <c r="V361" s="19"/>
      <c r="W361" s="161"/>
      <c r="X361" s="19"/>
      <c r="Y361" s="19"/>
      <c r="Z361" s="20"/>
      <c r="AA361" s="261" t="s">
        <v>662</v>
      </c>
      <c r="AB361" s="1049" t="s">
        <v>595</v>
      </c>
      <c r="AC361" s="275" t="s">
        <v>2005</v>
      </c>
      <c r="AD361" s="1063" t="s">
        <v>596</v>
      </c>
      <c r="AE361" s="261" t="s">
        <v>1992</v>
      </c>
      <c r="AF361" s="1060" t="s">
        <v>647</v>
      </c>
      <c r="AG361" s="188" t="s">
        <v>36</v>
      </c>
      <c r="AH361" s="1078" t="s">
        <v>25</v>
      </c>
      <c r="AI361" s="168">
        <v>146</v>
      </c>
      <c r="AJ361" s="282" t="s">
        <v>2642</v>
      </c>
      <c r="AK361" s="1129" t="s">
        <v>648</v>
      </c>
      <c r="AL361" s="1139"/>
      <c r="AM361" s="1140"/>
      <c r="AN361" s="29">
        <f t="shared" si="159"/>
        <v>0</v>
      </c>
      <c r="AO361" s="29">
        <f t="shared" si="160"/>
        <v>0</v>
      </c>
      <c r="AP361" s="239">
        <f t="shared" si="161"/>
        <v>0</v>
      </c>
      <c r="AQ361" s="37">
        <f t="shared" si="162"/>
        <v>0</v>
      </c>
      <c r="AR361" s="45">
        <f t="shared" si="163"/>
        <v>0</v>
      </c>
      <c r="AS361" s="45">
        <f t="shared" si="164"/>
        <v>0</v>
      </c>
      <c r="AT361" s="37">
        <f t="shared" si="165"/>
        <v>0</v>
      </c>
      <c r="AU361" s="45">
        <f t="shared" si="166"/>
        <v>0</v>
      </c>
      <c r="AV361" s="235" t="s">
        <v>33</v>
      </c>
      <c r="AW361" s="236" t="s">
        <v>91</v>
      </c>
      <c r="AX361" s="236" t="s">
        <v>9</v>
      </c>
      <c r="AY361" s="247"/>
      <c r="AZ361" s="433" t="s">
        <v>33</v>
      </c>
      <c r="BA361" s="217" t="str">
        <f>IF(AZ361&lt;&gt;"対象外","　　　　　－","「対象外」と申告する理由")</f>
        <v>　　　　　－</v>
      </c>
      <c r="BB361" s="466"/>
      <c r="BC361" s="466"/>
      <c r="BD361" s="210"/>
      <c r="BE361" s="210"/>
      <c r="BF361" s="296"/>
      <c r="BG361" s="210"/>
      <c r="BH361" s="210"/>
      <c r="BI361" s="209"/>
      <c r="BJ361" s="296"/>
      <c r="BK361" s="296"/>
      <c r="BL361" s="211"/>
      <c r="BM361" s="1033"/>
      <c r="BN361" s="195"/>
      <c r="BO361" s="195"/>
      <c r="BP361" s="195"/>
      <c r="BQ361" s="195"/>
      <c r="BR361" s="195"/>
      <c r="BS361" s="195"/>
      <c r="BT361" s="195"/>
      <c r="BU361" s="195"/>
      <c r="BV361" s="210"/>
      <c r="BW361" s="210"/>
      <c r="BX361" s="354"/>
      <c r="BY361" s="75"/>
      <c r="BZ361" s="195"/>
      <c r="CA361" s="218" t="s">
        <v>1719</v>
      </c>
      <c r="CB361" s="219" t="s">
        <v>1720</v>
      </c>
      <c r="CC361" s="55" t="s">
        <v>2504</v>
      </c>
      <c r="CD361" s="201" t="s">
        <v>1741</v>
      </c>
    </row>
    <row r="362" spans="1:82" ht="50.45" customHeight="1">
      <c r="A362" s="3" t="str">
        <f t="shared" si="167"/>
        <v/>
      </c>
      <c r="B362" s="5" t="s">
        <v>3106</v>
      </c>
      <c r="C362" s="3" t="str">
        <f t="shared" si="170"/>
        <v>Ⅳ.ガバナンス (8)　コーポレートガバナンスに関する態勢整備・業務運営</v>
      </c>
      <c r="D362" s="3" t="str">
        <f t="shared" si="171"/>
        <v>㉔【該当社のみ】募集関連行為委託等の対応</v>
      </c>
      <c r="E362" s="3" t="str">
        <f t="shared" si="173"/>
        <v>基本 146</v>
      </c>
      <c r="F362" s="3" t="str">
        <f t="shared" si="174"/>
        <v xml:space="preserve">146 
</v>
      </c>
      <c r="G362" s="11" t="str">
        <f t="shared" si="175"/>
        <v xml:space="preserve">
＿ 募集関連行為委託先の選定・管理に係る規程がある
＿＿ </v>
      </c>
      <c r="H362" s="21" t="str">
        <f t="shared" si="172"/>
        <v>2023: 0
2024: ▼選択</v>
      </c>
      <c r="I362" s="21" t="str">
        <f t="shared" si="168"/>
        <v xml:space="preserve">2023: 0
2024: </v>
      </c>
      <c r="J362" s="21" t="str">
        <f t="shared" si="176"/>
        <v xml:space="preserve">2023: 0
2024: </v>
      </c>
      <c r="K362" s="21" t="str">
        <f t="shared" si="177"/>
        <v>▼選択</v>
      </c>
      <c r="L362" s="21" t="str">
        <f t="shared" si="178"/>
        <v>以下について、詳細説明欄の記載及び証跡資料により確認できた
・契約締結前にチェックシート等により募集関連行為先の適切性を確認することは、「○○資料」P○を確認
・契約締結にあたってはコンプライアンス部門等の管理部門あるいは管理担当者の承認を得ることは、「○○資料」P○を確認</v>
      </c>
      <c r="M362" s="464" t="str">
        <f t="shared" si="179"/>
        <v xml:space="preserve">
</v>
      </c>
      <c r="N362" s="3"/>
      <c r="O362" s="19" t="s">
        <v>2505</v>
      </c>
      <c r="P362" s="19" t="s">
        <v>2738</v>
      </c>
      <c r="Q362" s="19" t="s">
        <v>649</v>
      </c>
      <c r="R362" s="19"/>
      <c r="S362" s="19"/>
      <c r="T362" s="159"/>
      <c r="U362" s="160"/>
      <c r="V362" s="19"/>
      <c r="W362" s="161"/>
      <c r="X362" s="19"/>
      <c r="Y362" s="19"/>
      <c r="Z362" s="20"/>
      <c r="AA362" s="202" t="s">
        <v>600</v>
      </c>
      <c r="AB362" s="1058"/>
      <c r="AC362" s="202" t="s">
        <v>2005</v>
      </c>
      <c r="AD362" s="1061"/>
      <c r="AE362" s="264" t="s">
        <v>649</v>
      </c>
      <c r="AF362" s="1061"/>
      <c r="AG362" s="203" t="s">
        <v>36</v>
      </c>
      <c r="AH362" s="1096"/>
      <c r="AI362" s="283">
        <v>146</v>
      </c>
      <c r="AJ362" s="284" t="s">
        <v>26</v>
      </c>
      <c r="AK362" s="240"/>
      <c r="AL362" s="1077" t="s">
        <v>650</v>
      </c>
      <c r="AM362" s="1048"/>
      <c r="AN362" s="27">
        <f t="shared" si="159"/>
        <v>0</v>
      </c>
      <c r="AO362" s="27">
        <f t="shared" si="160"/>
        <v>0</v>
      </c>
      <c r="AP362" s="191">
        <f t="shared" si="161"/>
        <v>0</v>
      </c>
      <c r="AQ362" s="35">
        <f t="shared" si="162"/>
        <v>0</v>
      </c>
      <c r="AR362" s="43">
        <f t="shared" si="163"/>
        <v>0</v>
      </c>
      <c r="AS362" s="43">
        <f t="shared" si="164"/>
        <v>0</v>
      </c>
      <c r="AT362" s="35">
        <f t="shared" si="165"/>
        <v>0</v>
      </c>
      <c r="AU362" s="43">
        <f t="shared" si="166"/>
        <v>0</v>
      </c>
      <c r="AV362" s="246" t="s">
        <v>33</v>
      </c>
      <c r="AW362" s="247" t="s">
        <v>41</v>
      </c>
      <c r="AX362" s="247" t="s">
        <v>42</v>
      </c>
      <c r="AY362" s="247"/>
      <c r="AZ362" s="433" t="s">
        <v>33</v>
      </c>
      <c r="BA362" s="227" t="s">
        <v>417</v>
      </c>
      <c r="BB362" s="467"/>
      <c r="BC362" s="468"/>
      <c r="BD362" s="248" t="str">
        <f t="shared" ref="BD362:BD363" si="185">BL362</f>
        <v>▼選択</v>
      </c>
      <c r="BE362" s="229" t="s">
        <v>33</v>
      </c>
      <c r="BF362" s="230" t="s">
        <v>16</v>
      </c>
      <c r="BG362" s="229" t="s">
        <v>31</v>
      </c>
      <c r="BH362" s="177" t="s">
        <v>6</v>
      </c>
      <c r="BI362" s="177" t="s">
        <v>7</v>
      </c>
      <c r="BJ362" s="229" t="s">
        <v>32</v>
      </c>
      <c r="BK362" s="229" t="s">
        <v>897</v>
      </c>
      <c r="BL362" s="181" t="s">
        <v>33</v>
      </c>
      <c r="BM362" s="1032" t="s">
        <v>1744</v>
      </c>
      <c r="BN362" s="172"/>
      <c r="BO362" s="172"/>
      <c r="BP362" s="172"/>
      <c r="BQ362" s="172"/>
      <c r="BR362" s="172"/>
      <c r="BS362" s="172"/>
      <c r="BT362" s="172"/>
      <c r="BU362" s="172"/>
      <c r="BV362" s="182"/>
      <c r="BW362" s="182"/>
      <c r="BX362" s="438"/>
      <c r="BY362" s="75"/>
      <c r="BZ362" s="309" t="s">
        <v>1744</v>
      </c>
      <c r="CA362" s="218" t="s">
        <v>1742</v>
      </c>
      <c r="CB362" s="219" t="s">
        <v>1743</v>
      </c>
      <c r="CC362" s="55" t="s">
        <v>2505</v>
      </c>
      <c r="CD362" s="201" t="s">
        <v>1741</v>
      </c>
    </row>
    <row r="363" spans="1:82" ht="71.25">
      <c r="A363" s="3" t="str">
        <f t="shared" si="167"/>
        <v/>
      </c>
      <c r="B363" s="5" t="s">
        <v>3107</v>
      </c>
      <c r="C363" s="3" t="str">
        <f t="shared" si="170"/>
        <v>Ⅳ.ガバナンス (8)　コーポレートガバナンスに関する態勢整備・業務運営</v>
      </c>
      <c r="D363" s="3" t="str">
        <f t="shared" si="171"/>
        <v>㉔【該当社のみ】募集関連行為委託等の対応</v>
      </c>
      <c r="E363" s="3" t="str">
        <f t="shared" si="173"/>
        <v>基本 147</v>
      </c>
      <c r="F363" s="3" t="str">
        <f t="shared" si="174"/>
        <v xml:space="preserve">147 
</v>
      </c>
      <c r="G363" s="11" t="str">
        <f t="shared" si="175"/>
        <v xml:space="preserve">
＿ 募集関連行為委託先の取組み状況についてのモニタリングについて、以下の事項を行っている
※全て「1.はい」であれば達成
＿＿ </v>
      </c>
      <c r="H363" s="21" t="str">
        <f t="shared" si="172"/>
        <v>2023: 0
2024: －</v>
      </c>
      <c r="I363" s="21" t="str">
        <f t="shared" si="168"/>
        <v xml:space="preserve">2023: 0
2024: </v>
      </c>
      <c r="J363" s="21" t="str">
        <f t="shared" si="176"/>
        <v xml:space="preserve">2023: 0
2024: </v>
      </c>
      <c r="K363" s="21" t="str">
        <f t="shared" si="177"/>
        <v>▼選択</v>
      </c>
      <c r="L363" s="21">
        <f t="shared" si="178"/>
        <v>0</v>
      </c>
      <c r="M363" s="464" t="str">
        <f t="shared" si="179"/>
        <v xml:space="preserve">
</v>
      </c>
      <c r="N363" s="3"/>
      <c r="O363" s="19" t="s">
        <v>2506</v>
      </c>
      <c r="P363" s="19" t="s">
        <v>2738</v>
      </c>
      <c r="Q363" s="19" t="s">
        <v>649</v>
      </c>
      <c r="R363" s="19"/>
      <c r="S363" s="19"/>
      <c r="T363" s="159"/>
      <c r="U363" s="160"/>
      <c r="V363" s="19"/>
      <c r="W363" s="161"/>
      <c r="X363" s="19"/>
      <c r="Y363" s="19"/>
      <c r="Z363" s="20"/>
      <c r="AA363" s="202" t="s">
        <v>600</v>
      </c>
      <c r="AB363" s="1058"/>
      <c r="AC363" s="202" t="s">
        <v>2005</v>
      </c>
      <c r="AD363" s="1061"/>
      <c r="AE363" s="264" t="s">
        <v>649</v>
      </c>
      <c r="AF363" s="1061"/>
      <c r="AG363" s="203" t="s">
        <v>36</v>
      </c>
      <c r="AH363" s="1096"/>
      <c r="AI363" s="189">
        <v>147</v>
      </c>
      <c r="AJ363" s="190" t="s">
        <v>26</v>
      </c>
      <c r="AK363" s="240"/>
      <c r="AL363" s="1046" t="s">
        <v>3521</v>
      </c>
      <c r="AM363" s="1048"/>
      <c r="AN363" s="27">
        <f t="shared" si="159"/>
        <v>0</v>
      </c>
      <c r="AO363" s="27">
        <f t="shared" si="160"/>
        <v>0</v>
      </c>
      <c r="AP363" s="191">
        <f t="shared" si="161"/>
        <v>0</v>
      </c>
      <c r="AQ363" s="35">
        <f t="shared" si="162"/>
        <v>0</v>
      </c>
      <c r="AR363" s="43">
        <f t="shared" si="163"/>
        <v>0</v>
      </c>
      <c r="AS363" s="43">
        <f t="shared" si="164"/>
        <v>0</v>
      </c>
      <c r="AT363" s="35">
        <f t="shared" si="165"/>
        <v>0</v>
      </c>
      <c r="AU363" s="43">
        <f t="shared" si="166"/>
        <v>0</v>
      </c>
      <c r="AV363" s="262"/>
      <c r="AW363" s="263"/>
      <c r="AX363" s="263"/>
      <c r="AY363" s="263"/>
      <c r="AZ363" s="175" t="s">
        <v>661</v>
      </c>
      <c r="BA363" s="194" t="s">
        <v>29</v>
      </c>
      <c r="BB363" s="466"/>
      <c r="BC363" s="466"/>
      <c r="BD363" s="248" t="str">
        <f t="shared" si="185"/>
        <v>▼選択</v>
      </c>
      <c r="BE363" s="229" t="s">
        <v>33</v>
      </c>
      <c r="BF363" s="230" t="s">
        <v>16</v>
      </c>
      <c r="BG363" s="229" t="s">
        <v>31</v>
      </c>
      <c r="BH363" s="177" t="s">
        <v>6</v>
      </c>
      <c r="BI363" s="177" t="s">
        <v>7</v>
      </c>
      <c r="BJ363" s="229" t="s">
        <v>32</v>
      </c>
      <c r="BK363" s="229" t="s">
        <v>897</v>
      </c>
      <c r="BL363" s="198" t="s">
        <v>33</v>
      </c>
      <c r="BM363" s="1033"/>
      <c r="BN363" s="195"/>
      <c r="BO363" s="195"/>
      <c r="BP363" s="195"/>
      <c r="BQ363" s="195"/>
      <c r="BR363" s="195"/>
      <c r="BS363" s="195"/>
      <c r="BT363" s="195"/>
      <c r="BU363" s="195"/>
      <c r="BV363" s="182"/>
      <c r="BW363" s="182"/>
      <c r="BX363" s="438"/>
      <c r="BY363" s="75"/>
      <c r="BZ363" s="195"/>
      <c r="CA363" s="199"/>
      <c r="CB363" s="200"/>
      <c r="CC363" s="55" t="s">
        <v>2506</v>
      </c>
      <c r="CD363" s="201" t="s">
        <v>1745</v>
      </c>
    </row>
    <row r="364" spans="1:82" ht="87.6" customHeight="1">
      <c r="A364" s="3" t="str">
        <f t="shared" si="167"/>
        <v/>
      </c>
      <c r="B364" s="5" t="s">
        <v>3108</v>
      </c>
      <c r="C364" s="3" t="str">
        <f t="shared" si="170"/>
        <v>Ⅳ.ガバナンス (8)　コーポレートガバナンスに関する態勢整備・業務運営</v>
      </c>
      <c r="D364" s="3" t="str">
        <f t="shared" si="171"/>
        <v>㉔【該当社のみ】募集関連行為委託等の対応</v>
      </c>
      <c r="E364" s="3" t="str">
        <f t="shared" si="173"/>
        <v>基本 147</v>
      </c>
      <c r="F364" s="3" t="str">
        <f t="shared" si="174"/>
        <v>147 
147-1</v>
      </c>
      <c r="G364" s="11" t="str">
        <f t="shared" si="175"/>
        <v xml:space="preserve">
＿ 
＿＿ 規定された業務範囲を逸脱しないような業務フローとなっているか、募集関連行為委託先の取組み状況についてのモニタリング項目を規定している</v>
      </c>
      <c r="H364" s="21" t="str">
        <f t="shared" si="172"/>
        <v>2023: 0
2024: ▼選択</v>
      </c>
      <c r="I364" s="21" t="str">
        <f t="shared" si="168"/>
        <v xml:space="preserve">2023: 0
2024: </v>
      </c>
      <c r="J364" s="21" t="str">
        <f t="shared" si="176"/>
        <v xml:space="preserve">2023: 0
2024: </v>
      </c>
      <c r="K364" s="21" t="str">
        <f t="shared" si="177"/>
        <v>▼選択</v>
      </c>
      <c r="L364" s="21" t="str">
        <f t="shared" si="178"/>
        <v>以下について、詳細説明欄の記載及び証跡資料により確認できた
・保険募集行為又は特別利益の提供等の募集規制の潜脱につながる行為が行われていないかという視点でモニタリングを行うことは、「○○資料」P○を確認
・運営する比較サイト等の商品情報の提供を主たる目的としたサービスにおいて、誤った商品説明や特定商品の不適切な評価など、保険募集人が募集行為を行う際に顧客の正しい商品理解を妨げるおそれのある行為を行っていないかという視点でモニタリングを行うことは、「○○資料」P○を確認
・個人情報の第三者への提供に係る顧客同意の取得などの手続が個人情報の保護に関する法律等に基づき、適切に行われているかという視点でモニタリングを行うことは、「○○資料」P○を確認</v>
      </c>
      <c r="M364" s="464" t="str">
        <f t="shared" si="179"/>
        <v xml:space="preserve">
</v>
      </c>
      <c r="N364" s="3"/>
      <c r="O364" s="19" t="s">
        <v>2507</v>
      </c>
      <c r="P364" s="19" t="s">
        <v>2738</v>
      </c>
      <c r="Q364" s="19" t="s">
        <v>649</v>
      </c>
      <c r="R364" s="19"/>
      <c r="S364" s="19"/>
      <c r="T364" s="159"/>
      <c r="U364" s="160"/>
      <c r="V364" s="19"/>
      <c r="W364" s="161"/>
      <c r="X364" s="19"/>
      <c r="Y364" s="19"/>
      <c r="Z364" s="20"/>
      <c r="AA364" s="202" t="s">
        <v>600</v>
      </c>
      <c r="AB364" s="1058"/>
      <c r="AC364" s="202" t="s">
        <v>2005</v>
      </c>
      <c r="AD364" s="1061"/>
      <c r="AE364" s="264" t="s">
        <v>649</v>
      </c>
      <c r="AF364" s="1061"/>
      <c r="AG364" s="203" t="s">
        <v>36</v>
      </c>
      <c r="AH364" s="1096"/>
      <c r="AI364" s="204">
        <v>147</v>
      </c>
      <c r="AJ364" s="226" t="s">
        <v>2694</v>
      </c>
      <c r="AK364" s="328"/>
      <c r="AL364" s="265"/>
      <c r="AM364" s="165" t="s">
        <v>651</v>
      </c>
      <c r="AN364" s="27">
        <f t="shared" si="159"/>
        <v>0</v>
      </c>
      <c r="AO364" s="27">
        <f t="shared" si="160"/>
        <v>0</v>
      </c>
      <c r="AP364" s="191">
        <f t="shared" si="161"/>
        <v>0</v>
      </c>
      <c r="AQ364" s="35">
        <f t="shared" si="162"/>
        <v>0</v>
      </c>
      <c r="AR364" s="43">
        <f t="shared" si="163"/>
        <v>0</v>
      </c>
      <c r="AS364" s="43">
        <f t="shared" si="164"/>
        <v>0</v>
      </c>
      <c r="AT364" s="35">
        <f t="shared" si="165"/>
        <v>0</v>
      </c>
      <c r="AU364" s="43">
        <f t="shared" si="166"/>
        <v>0</v>
      </c>
      <c r="AV364" s="246" t="s">
        <v>33</v>
      </c>
      <c r="AW364" s="247" t="s">
        <v>41</v>
      </c>
      <c r="AX364" s="247" t="s">
        <v>42</v>
      </c>
      <c r="AY364" s="247"/>
      <c r="AZ364" s="433" t="s">
        <v>33</v>
      </c>
      <c r="BA364" s="227" t="s">
        <v>417</v>
      </c>
      <c r="BB364" s="467"/>
      <c r="BC364" s="468"/>
      <c r="BD364" s="182"/>
      <c r="BE364" s="229" t="str">
        <f>IF(AND(AL364=AV364,AV364="○",AZ364="1.はい"),"○","▼選択")</f>
        <v>▼選択</v>
      </c>
      <c r="BF364" s="230" t="s">
        <v>16</v>
      </c>
      <c r="BG364" s="229" t="s">
        <v>31</v>
      </c>
      <c r="BH364" s="177" t="s">
        <v>6</v>
      </c>
      <c r="BI364" s="177" t="s">
        <v>7</v>
      </c>
      <c r="BJ364" s="229" t="s">
        <v>32</v>
      </c>
      <c r="BK364" s="229"/>
      <c r="BL364" s="181" t="s">
        <v>33</v>
      </c>
      <c r="BM364" s="1032" t="s">
        <v>1749</v>
      </c>
      <c r="BN364" s="172"/>
      <c r="BO364" s="172"/>
      <c r="BP364" s="172"/>
      <c r="BQ364" s="172"/>
      <c r="BR364" s="172"/>
      <c r="BS364" s="172"/>
      <c r="BT364" s="172"/>
      <c r="BU364" s="172"/>
      <c r="BV364" s="182"/>
      <c r="BW364" s="182"/>
      <c r="BX364" s="438"/>
      <c r="BY364" s="75"/>
      <c r="BZ364" s="309" t="s">
        <v>1749</v>
      </c>
      <c r="CA364" s="218" t="s">
        <v>1746</v>
      </c>
      <c r="CB364" s="219" t="s">
        <v>1747</v>
      </c>
      <c r="CC364" s="55" t="s">
        <v>2507</v>
      </c>
      <c r="CD364" s="201" t="s">
        <v>1748</v>
      </c>
    </row>
    <row r="365" spans="1:82" ht="78.75">
      <c r="A365" s="3" t="str">
        <f t="shared" si="167"/>
        <v/>
      </c>
      <c r="B365" s="5" t="s">
        <v>3109</v>
      </c>
      <c r="C365" s="3" t="str">
        <f t="shared" si="170"/>
        <v>Ⅳ.ガバナンス (8)　コーポレートガバナンスに関する態勢整備・業務運営</v>
      </c>
      <c r="D365" s="3" t="str">
        <f t="shared" si="171"/>
        <v>㉔【該当社のみ】募集関連行為委託等の対応</v>
      </c>
      <c r="E365" s="3" t="str">
        <f t="shared" si="173"/>
        <v>基本 147</v>
      </c>
      <c r="F365" s="3" t="str">
        <f t="shared" si="174"/>
        <v>147 
147-2</v>
      </c>
      <c r="G365" s="11" t="str">
        <f t="shared" si="175"/>
        <v xml:space="preserve">
＿ 
＿＿ 募集関連行為委託先の業務運営状況について、募集関連行為従事者としての業務範囲を逸脱していないか、お客さまの承諾を得る仕組みがあるか等、規定された項目に基づきモニタリングしている</v>
      </c>
      <c r="H365" s="21" t="str">
        <f t="shared" si="172"/>
        <v>2023: 0
2024: ▼選択</v>
      </c>
      <c r="I365" s="21" t="str">
        <f t="shared" si="168"/>
        <v xml:space="preserve">2023: 0
2024: </v>
      </c>
      <c r="J365" s="21" t="str">
        <f t="shared" si="176"/>
        <v xml:space="preserve">2023: 0
2024: </v>
      </c>
      <c r="K365" s="21" t="str">
        <f t="shared" si="177"/>
        <v>▼選択</v>
      </c>
      <c r="L365" s="21" t="str">
        <f t="shared" si="178"/>
        <v>以下について、詳細説明欄の記載及び証跡資料「○○資料」P○により確認できた
・募集関連行為委託先よりチェックシート等を用いて、設問No.147-1において規程として定められた内容の報告を受領していること</v>
      </c>
      <c r="M365" s="464" t="str">
        <f t="shared" si="179"/>
        <v xml:space="preserve">
</v>
      </c>
      <c r="N365" s="3"/>
      <c r="O365" s="19" t="s">
        <v>2508</v>
      </c>
      <c r="P365" s="19" t="s">
        <v>2738</v>
      </c>
      <c r="Q365" s="19" t="s">
        <v>649</v>
      </c>
      <c r="R365" s="19"/>
      <c r="S365" s="19"/>
      <c r="T365" s="159"/>
      <c r="U365" s="160"/>
      <c r="V365" s="19"/>
      <c r="W365" s="161"/>
      <c r="X365" s="19"/>
      <c r="Y365" s="19"/>
      <c r="Z365" s="20"/>
      <c r="AA365" s="202" t="s">
        <v>600</v>
      </c>
      <c r="AB365" s="1058"/>
      <c r="AC365" s="202" t="s">
        <v>2005</v>
      </c>
      <c r="AD365" s="1061"/>
      <c r="AE365" s="264" t="s">
        <v>649</v>
      </c>
      <c r="AF365" s="1061"/>
      <c r="AG365" s="203" t="s">
        <v>36</v>
      </c>
      <c r="AH365" s="1096"/>
      <c r="AI365" s="204">
        <v>147</v>
      </c>
      <c r="AJ365" s="226" t="s">
        <v>2695</v>
      </c>
      <c r="AK365" s="328"/>
      <c r="AL365" s="265"/>
      <c r="AM365" s="165" t="s">
        <v>652</v>
      </c>
      <c r="AN365" s="27">
        <f t="shared" si="159"/>
        <v>0</v>
      </c>
      <c r="AO365" s="27">
        <f t="shared" si="160"/>
        <v>0</v>
      </c>
      <c r="AP365" s="191">
        <f t="shared" si="161"/>
        <v>0</v>
      </c>
      <c r="AQ365" s="35">
        <f t="shared" si="162"/>
        <v>0</v>
      </c>
      <c r="AR365" s="43">
        <f t="shared" si="163"/>
        <v>0</v>
      </c>
      <c r="AS365" s="43">
        <f t="shared" si="164"/>
        <v>0</v>
      </c>
      <c r="AT365" s="35">
        <f t="shared" si="165"/>
        <v>0</v>
      </c>
      <c r="AU365" s="43">
        <f t="shared" si="166"/>
        <v>0</v>
      </c>
      <c r="AV365" s="246" t="s">
        <v>33</v>
      </c>
      <c r="AW365" s="247" t="s">
        <v>41</v>
      </c>
      <c r="AX365" s="247" t="s">
        <v>42</v>
      </c>
      <c r="AY365" s="247"/>
      <c r="AZ365" s="433" t="s">
        <v>33</v>
      </c>
      <c r="BA365" s="227" t="s">
        <v>653</v>
      </c>
      <c r="BB365" s="467"/>
      <c r="BC365" s="468"/>
      <c r="BD365" s="182"/>
      <c r="BE365" s="229" t="str">
        <f>IF(AND(AL365=AV365,AV365="○",AZ365="1.はい"),"○","▼選択")</f>
        <v>▼選択</v>
      </c>
      <c r="BF365" s="230" t="s">
        <v>16</v>
      </c>
      <c r="BG365" s="229" t="s">
        <v>31</v>
      </c>
      <c r="BH365" s="177" t="s">
        <v>6</v>
      </c>
      <c r="BI365" s="177" t="s">
        <v>7</v>
      </c>
      <c r="BJ365" s="229" t="s">
        <v>32</v>
      </c>
      <c r="BK365" s="229"/>
      <c r="BL365" s="181" t="s">
        <v>33</v>
      </c>
      <c r="BM365" s="1032" t="s">
        <v>3500</v>
      </c>
      <c r="BN365" s="172"/>
      <c r="BO365" s="172"/>
      <c r="BP365" s="172"/>
      <c r="BQ365" s="172"/>
      <c r="BR365" s="172"/>
      <c r="BS365" s="172"/>
      <c r="BT365" s="172"/>
      <c r="BU365" s="172"/>
      <c r="BV365" s="182"/>
      <c r="BW365" s="182"/>
      <c r="BX365" s="438"/>
      <c r="BY365" s="75"/>
      <c r="BZ365" s="309" t="s">
        <v>3500</v>
      </c>
      <c r="CA365" s="218" t="s">
        <v>1750</v>
      </c>
      <c r="CB365" s="219" t="s">
        <v>1751</v>
      </c>
      <c r="CC365" s="55" t="s">
        <v>2508</v>
      </c>
      <c r="CD365" s="201" t="s">
        <v>1752</v>
      </c>
    </row>
    <row r="366" spans="1:82" ht="199.5">
      <c r="A366" s="3" t="str">
        <f t="shared" si="167"/>
        <v/>
      </c>
      <c r="B366" s="5" t="s">
        <v>3110</v>
      </c>
      <c r="C366" s="3" t="str">
        <f t="shared" si="170"/>
        <v>Ⅳ.ガバナンス (8)　コーポレートガバナンスに関する態勢整備・業務運営</v>
      </c>
      <c r="D366" s="3" t="str">
        <f t="shared" si="171"/>
        <v>㉔【該当社のみ】募集関連行為委託等の対応</v>
      </c>
      <c r="E366" s="3" t="str">
        <f t="shared" si="173"/>
        <v>基本 147</v>
      </c>
      <c r="F366" s="3" t="str">
        <f t="shared" si="174"/>
        <v>147 
147-3</v>
      </c>
      <c r="G366" s="11" t="str">
        <f t="shared" si="175"/>
        <v xml:space="preserve">
＿ 
＿＿ 誤った商品説明や特定の商品に対する不適切な評価等、所属する保険募集人が保険募集を行う際にお客さまの正しい商品理解を妨げるおそれがあるような不適切な行為を行わないよう、以下の全ての措置を講じている
＜不適切な行為防止に向けた措置＞
・委託先が行う表示について、保険募集に該当しないようにする等、適切性を確保するための措置
・委託先が不適切な表示を行っている場合、当該委託先に内容の修正または削除を行わせるための措置（改善がなされない場合には、当該委託先との契約を解除する等の対応を含む）
・委託先が、自らの取材等に基づき見解等を表示する場合、当該表示が委託元や委託元の所属保険会社の行う表示である等の誤認を防止するための措置</v>
      </c>
      <c r="H366" s="21" t="str">
        <f t="shared" si="172"/>
        <v>2023: 0
2024: ▼選択</v>
      </c>
      <c r="I366" s="21" t="str">
        <f t="shared" si="168"/>
        <v xml:space="preserve">2023: 0
2024: </v>
      </c>
      <c r="J366" s="21" t="str">
        <f t="shared" si="176"/>
        <v xml:space="preserve">2023: 0
2024: </v>
      </c>
      <c r="K366" s="21" t="str">
        <f t="shared" si="177"/>
        <v>▼選択</v>
      </c>
      <c r="L366" s="21" t="str">
        <f t="shared" si="178"/>
        <v>以下について、詳細説明欄の記載及び証跡資料「○○資料」P○により確認できた
・募集関連行為委託先のホームページに不適切な表示がないかチェックを行っていること</v>
      </c>
      <c r="M366" s="464" t="str">
        <f t="shared" si="179"/>
        <v xml:space="preserve">
</v>
      </c>
      <c r="N366" s="3"/>
      <c r="O366" s="19" t="s">
        <v>2509</v>
      </c>
      <c r="P366" s="19" t="s">
        <v>2738</v>
      </c>
      <c r="Q366" s="19" t="s">
        <v>649</v>
      </c>
      <c r="R366" s="19"/>
      <c r="S366" s="19"/>
      <c r="T366" s="159"/>
      <c r="U366" s="160"/>
      <c r="V366" s="19"/>
      <c r="W366" s="161"/>
      <c r="X366" s="19"/>
      <c r="Y366" s="19"/>
      <c r="Z366" s="20"/>
      <c r="AA366" s="202" t="s">
        <v>600</v>
      </c>
      <c r="AB366" s="1058"/>
      <c r="AC366" s="202" t="s">
        <v>2005</v>
      </c>
      <c r="AD366" s="1061"/>
      <c r="AE366" s="264" t="s">
        <v>649</v>
      </c>
      <c r="AF366" s="1061"/>
      <c r="AG366" s="203" t="s">
        <v>36</v>
      </c>
      <c r="AH366" s="1096"/>
      <c r="AI366" s="358">
        <v>147</v>
      </c>
      <c r="AJ366" s="226" t="s">
        <v>2696</v>
      </c>
      <c r="AK366" s="328"/>
      <c r="AL366" s="359"/>
      <c r="AM366" s="163" t="s">
        <v>654</v>
      </c>
      <c r="AN366" s="27">
        <f t="shared" si="159"/>
        <v>0</v>
      </c>
      <c r="AO366" s="27">
        <f t="shared" si="160"/>
        <v>0</v>
      </c>
      <c r="AP366" s="191">
        <f t="shared" si="161"/>
        <v>0</v>
      </c>
      <c r="AQ366" s="35">
        <f t="shared" si="162"/>
        <v>0</v>
      </c>
      <c r="AR366" s="43">
        <f t="shared" si="163"/>
        <v>0</v>
      </c>
      <c r="AS366" s="43">
        <f t="shared" si="164"/>
        <v>0</v>
      </c>
      <c r="AT366" s="35">
        <f t="shared" si="165"/>
        <v>0</v>
      </c>
      <c r="AU366" s="43">
        <f t="shared" si="166"/>
        <v>0</v>
      </c>
      <c r="AV366" s="246" t="s">
        <v>33</v>
      </c>
      <c r="AW366" s="247" t="s">
        <v>41</v>
      </c>
      <c r="AX366" s="247" t="s">
        <v>42</v>
      </c>
      <c r="AY366" s="247"/>
      <c r="AZ366" s="433" t="s">
        <v>33</v>
      </c>
      <c r="BA366" s="227" t="s">
        <v>428</v>
      </c>
      <c r="BB366" s="467"/>
      <c r="BC366" s="468"/>
      <c r="BD366" s="182"/>
      <c r="BE366" s="229" t="str">
        <f>IF(AND(AL366=AV366,AV366="○",AZ366="1.はい"),"○","▼選択")</f>
        <v>▼選択</v>
      </c>
      <c r="BF366" s="230" t="s">
        <v>16</v>
      </c>
      <c r="BG366" s="229" t="s">
        <v>31</v>
      </c>
      <c r="BH366" s="177" t="s">
        <v>6</v>
      </c>
      <c r="BI366" s="177" t="s">
        <v>7</v>
      </c>
      <c r="BJ366" s="229" t="s">
        <v>32</v>
      </c>
      <c r="BK366" s="229"/>
      <c r="BL366" s="181" t="s">
        <v>33</v>
      </c>
      <c r="BM366" s="1032" t="s">
        <v>2107</v>
      </c>
      <c r="BN366" s="172"/>
      <c r="BO366" s="172"/>
      <c r="BP366" s="172"/>
      <c r="BQ366" s="172"/>
      <c r="BR366" s="172"/>
      <c r="BS366" s="172"/>
      <c r="BT366" s="172"/>
      <c r="BU366" s="172"/>
      <c r="BV366" s="182"/>
      <c r="BW366" s="182"/>
      <c r="BX366" s="438"/>
      <c r="BY366" s="75"/>
      <c r="BZ366" s="309" t="s">
        <v>2107</v>
      </c>
      <c r="CA366" s="218" t="s">
        <v>1753</v>
      </c>
      <c r="CB366" s="219" t="s">
        <v>1754</v>
      </c>
      <c r="CC366" s="55" t="s">
        <v>2509</v>
      </c>
      <c r="CD366" s="201" t="s">
        <v>1755</v>
      </c>
    </row>
    <row r="367" spans="1:82" ht="57">
      <c r="A367" s="3" t="str">
        <f t="shared" si="167"/>
        <v/>
      </c>
      <c r="B367" s="5" t="s">
        <v>3111</v>
      </c>
      <c r="C367" s="3" t="str">
        <f t="shared" si="170"/>
        <v>Ⅳ.ガバナンス (8)　コーポレートガバナンスに関する態勢整備・業務運営</v>
      </c>
      <c r="D367" s="3" t="str">
        <f t="shared" si="171"/>
        <v>㉔【該当社のみ】募集関連行為委託等の対応</v>
      </c>
      <c r="E367" s="3" t="str">
        <f t="shared" si="173"/>
        <v>基本 148</v>
      </c>
      <c r="F367" s="3" t="str">
        <f t="shared" si="174"/>
        <v xml:space="preserve">148 
</v>
      </c>
      <c r="G367" s="11" t="str">
        <f t="shared" si="175"/>
        <v xml:space="preserve">
＿ 募集関連行為の第三者への委託にあたり、以下の事項を行っている
※全て「1.はい」であれば達成
＿＿ </v>
      </c>
      <c r="H367" s="21" t="str">
        <f t="shared" si="172"/>
        <v>2023: 0
2024: －</v>
      </c>
      <c r="I367" s="21" t="str">
        <f t="shared" si="168"/>
        <v xml:space="preserve">2023: 0
2024: </v>
      </c>
      <c r="J367" s="21" t="str">
        <f t="shared" si="176"/>
        <v xml:space="preserve">2023: 0
2024: </v>
      </c>
      <c r="K367" s="21" t="str">
        <f t="shared" si="177"/>
        <v>▼選択</v>
      </c>
      <c r="L367" s="21">
        <f t="shared" si="178"/>
        <v>0</v>
      </c>
      <c r="M367" s="464" t="str">
        <f t="shared" si="179"/>
        <v xml:space="preserve">
</v>
      </c>
      <c r="N367" s="3"/>
      <c r="O367" s="19" t="s">
        <v>2510</v>
      </c>
      <c r="P367" s="19" t="s">
        <v>2738</v>
      </c>
      <c r="Q367" s="19" t="s">
        <v>649</v>
      </c>
      <c r="R367" s="19"/>
      <c r="S367" s="19"/>
      <c r="T367" s="159"/>
      <c r="U367" s="160"/>
      <c r="V367" s="19"/>
      <c r="W367" s="161"/>
      <c r="X367" s="19"/>
      <c r="Y367" s="19"/>
      <c r="Z367" s="20"/>
      <c r="AA367" s="202" t="s">
        <v>600</v>
      </c>
      <c r="AB367" s="1058"/>
      <c r="AC367" s="202" t="s">
        <v>2005</v>
      </c>
      <c r="AD367" s="1061"/>
      <c r="AE367" s="264" t="s">
        <v>649</v>
      </c>
      <c r="AF367" s="1061"/>
      <c r="AG367" s="203" t="s">
        <v>36</v>
      </c>
      <c r="AH367" s="1096"/>
      <c r="AI367" s="189">
        <v>148</v>
      </c>
      <c r="AJ367" s="190" t="s">
        <v>26</v>
      </c>
      <c r="AK367" s="240"/>
      <c r="AL367" s="1046" t="s">
        <v>3522</v>
      </c>
      <c r="AM367" s="1048"/>
      <c r="AN367" s="27">
        <f t="shared" si="159"/>
        <v>0</v>
      </c>
      <c r="AO367" s="27">
        <f t="shared" si="160"/>
        <v>0</v>
      </c>
      <c r="AP367" s="191">
        <f t="shared" si="161"/>
        <v>0</v>
      </c>
      <c r="AQ367" s="35">
        <f t="shared" si="162"/>
        <v>0</v>
      </c>
      <c r="AR367" s="43">
        <f t="shared" si="163"/>
        <v>0</v>
      </c>
      <c r="AS367" s="43">
        <f t="shared" si="164"/>
        <v>0</v>
      </c>
      <c r="AT367" s="35">
        <f t="shared" si="165"/>
        <v>0</v>
      </c>
      <c r="AU367" s="43">
        <f t="shared" si="166"/>
        <v>0</v>
      </c>
      <c r="AV367" s="262"/>
      <c r="AW367" s="263"/>
      <c r="AX367" s="263"/>
      <c r="AY367" s="263"/>
      <c r="AZ367" s="175" t="s">
        <v>661</v>
      </c>
      <c r="BA367" s="194" t="s">
        <v>29</v>
      </c>
      <c r="BB367" s="466"/>
      <c r="BC367" s="466"/>
      <c r="BD367" s="248" t="str">
        <f>BL367</f>
        <v>▼選択</v>
      </c>
      <c r="BE367" s="229" t="s">
        <v>33</v>
      </c>
      <c r="BF367" s="230" t="s">
        <v>16</v>
      </c>
      <c r="BG367" s="229" t="s">
        <v>31</v>
      </c>
      <c r="BH367" s="177" t="s">
        <v>6</v>
      </c>
      <c r="BI367" s="177" t="s">
        <v>7</v>
      </c>
      <c r="BJ367" s="229" t="s">
        <v>32</v>
      </c>
      <c r="BK367" s="229" t="s">
        <v>897</v>
      </c>
      <c r="BL367" s="198" t="s">
        <v>33</v>
      </c>
      <c r="BM367" s="1033"/>
      <c r="BN367" s="195"/>
      <c r="BO367" s="195"/>
      <c r="BP367" s="195"/>
      <c r="BQ367" s="195"/>
      <c r="BR367" s="195"/>
      <c r="BS367" s="195"/>
      <c r="BT367" s="195"/>
      <c r="BU367" s="195"/>
      <c r="BV367" s="182"/>
      <c r="BW367" s="182"/>
      <c r="BX367" s="438"/>
      <c r="BY367" s="75"/>
      <c r="BZ367" s="195"/>
      <c r="CA367" s="199"/>
      <c r="CB367" s="200"/>
      <c r="CC367" s="55" t="s">
        <v>2510</v>
      </c>
      <c r="CD367" s="201" t="s">
        <v>1756</v>
      </c>
    </row>
    <row r="368" spans="1:82" ht="57">
      <c r="A368" s="3" t="str">
        <f t="shared" si="167"/>
        <v/>
      </c>
      <c r="B368" s="5" t="s">
        <v>3112</v>
      </c>
      <c r="C368" s="3" t="str">
        <f t="shared" si="170"/>
        <v>Ⅳ.ガバナンス (8)　コーポレートガバナンスに関する態勢整備・業務運営</v>
      </c>
      <c r="D368" s="3" t="str">
        <f t="shared" si="171"/>
        <v>㉔【該当社のみ】募集関連行為委託等の対応</v>
      </c>
      <c r="E368" s="3" t="str">
        <f t="shared" si="173"/>
        <v>基本 148</v>
      </c>
      <c r="F368" s="3" t="str">
        <f t="shared" si="174"/>
        <v>148 
148-1</v>
      </c>
      <c r="G368" s="11" t="str">
        <f t="shared" si="175"/>
        <v xml:space="preserve">
＿ 
＿＿ 紹介料（１件●円、初年度手数料の●％等）が契約書に記載されている</v>
      </c>
      <c r="H368" s="21" t="str">
        <f t="shared" si="172"/>
        <v>2023: 0
2024: ▼選択</v>
      </c>
      <c r="I368" s="21" t="str">
        <f t="shared" si="168"/>
        <v xml:space="preserve">2023: 0
2024: </v>
      </c>
      <c r="J368" s="21" t="str">
        <f t="shared" si="176"/>
        <v xml:space="preserve">2023: 0
2024: </v>
      </c>
      <c r="K368" s="21" t="str">
        <f t="shared" si="177"/>
        <v>▼選択</v>
      </c>
      <c r="L368" s="21" t="str">
        <f t="shared" si="178"/>
        <v>以下について、詳細説明欄の記載及び証跡資料「○○資料」P○により確認できた
・契約書に紹介料が記載されていること</v>
      </c>
      <c r="M368" s="464" t="str">
        <f t="shared" si="179"/>
        <v xml:space="preserve">
</v>
      </c>
      <c r="N368" s="3"/>
      <c r="O368" s="19" t="s">
        <v>2511</v>
      </c>
      <c r="P368" s="19" t="s">
        <v>2738</v>
      </c>
      <c r="Q368" s="19" t="s">
        <v>649</v>
      </c>
      <c r="R368" s="19"/>
      <c r="S368" s="19"/>
      <c r="T368" s="159"/>
      <c r="U368" s="160"/>
      <c r="V368" s="19"/>
      <c r="W368" s="161"/>
      <c r="X368" s="19"/>
      <c r="Y368" s="19"/>
      <c r="Z368" s="20"/>
      <c r="AA368" s="202" t="s">
        <v>600</v>
      </c>
      <c r="AB368" s="1058"/>
      <c r="AC368" s="202" t="s">
        <v>2005</v>
      </c>
      <c r="AD368" s="1061"/>
      <c r="AE368" s="264" t="s">
        <v>649</v>
      </c>
      <c r="AF368" s="1061"/>
      <c r="AG368" s="203" t="s">
        <v>36</v>
      </c>
      <c r="AH368" s="1096"/>
      <c r="AI368" s="204">
        <v>148</v>
      </c>
      <c r="AJ368" s="226" t="s">
        <v>2697</v>
      </c>
      <c r="AK368" s="360"/>
      <c r="AL368" s="265"/>
      <c r="AM368" s="231" t="s">
        <v>655</v>
      </c>
      <c r="AN368" s="27">
        <f t="shared" si="159"/>
        <v>0</v>
      </c>
      <c r="AO368" s="27">
        <f t="shared" si="160"/>
        <v>0</v>
      </c>
      <c r="AP368" s="191">
        <f t="shared" si="161"/>
        <v>0</v>
      </c>
      <c r="AQ368" s="35">
        <f t="shared" si="162"/>
        <v>0</v>
      </c>
      <c r="AR368" s="43">
        <f t="shared" si="163"/>
        <v>0</v>
      </c>
      <c r="AS368" s="43">
        <f t="shared" si="164"/>
        <v>0</v>
      </c>
      <c r="AT368" s="35">
        <f t="shared" si="165"/>
        <v>0</v>
      </c>
      <c r="AU368" s="43">
        <f t="shared" si="166"/>
        <v>0</v>
      </c>
      <c r="AV368" s="246" t="s">
        <v>33</v>
      </c>
      <c r="AW368" s="247" t="s">
        <v>41</v>
      </c>
      <c r="AX368" s="247" t="s">
        <v>42</v>
      </c>
      <c r="AY368" s="247"/>
      <c r="AZ368" s="433" t="s">
        <v>33</v>
      </c>
      <c r="BA368" s="227" t="s">
        <v>656</v>
      </c>
      <c r="BB368" s="467"/>
      <c r="BC368" s="468"/>
      <c r="BD368" s="182"/>
      <c r="BE368" s="229" t="str">
        <f>IF(AND(AL368=AV368,AV368="○",AZ368="1.はい"),"○","▼選択")</f>
        <v>▼選択</v>
      </c>
      <c r="BF368" s="230" t="s">
        <v>16</v>
      </c>
      <c r="BG368" s="229" t="s">
        <v>31</v>
      </c>
      <c r="BH368" s="177" t="s">
        <v>6</v>
      </c>
      <c r="BI368" s="177" t="s">
        <v>7</v>
      </c>
      <c r="BJ368" s="229" t="s">
        <v>32</v>
      </c>
      <c r="BK368" s="229"/>
      <c r="BL368" s="181" t="s">
        <v>33</v>
      </c>
      <c r="BM368" s="1032" t="s">
        <v>2108</v>
      </c>
      <c r="BN368" s="172"/>
      <c r="BO368" s="172"/>
      <c r="BP368" s="172"/>
      <c r="BQ368" s="172"/>
      <c r="BR368" s="172"/>
      <c r="BS368" s="172"/>
      <c r="BT368" s="172"/>
      <c r="BU368" s="172"/>
      <c r="BV368" s="182"/>
      <c r="BW368" s="182"/>
      <c r="BX368" s="438"/>
      <c r="BY368" s="75"/>
      <c r="BZ368" s="309" t="s">
        <v>2108</v>
      </c>
      <c r="CA368" s="218" t="s">
        <v>1757</v>
      </c>
      <c r="CB368" s="219" t="s">
        <v>1758</v>
      </c>
      <c r="CC368" s="55" t="s">
        <v>2511</v>
      </c>
      <c r="CD368" s="201" t="s">
        <v>1759</v>
      </c>
    </row>
    <row r="369" spans="1:82" ht="57">
      <c r="A369" s="3" t="str">
        <f t="shared" si="167"/>
        <v/>
      </c>
      <c r="B369" s="5" t="s">
        <v>3113</v>
      </c>
      <c r="C369" s="3" t="str">
        <f t="shared" si="170"/>
        <v>Ⅳ.ガバナンス (8)　コーポレートガバナンスに関する態勢整備・業務運営</v>
      </c>
      <c r="D369" s="3" t="str">
        <f t="shared" si="171"/>
        <v>㉔【該当社のみ】募集関連行為委託等の対応</v>
      </c>
      <c r="E369" s="3" t="str">
        <f t="shared" si="173"/>
        <v>基本 148</v>
      </c>
      <c r="F369" s="3" t="str">
        <f t="shared" si="174"/>
        <v>148 
148-2</v>
      </c>
      <c r="G369" s="11" t="str">
        <f t="shared" si="175"/>
        <v xml:space="preserve">
＿ 
＿＿ 募集関連行為を第三者に委託し、またはそれに準じる関係に基づいて行わせる場合、定期的にその情報を保険会社へ報告している</v>
      </c>
      <c r="H369" s="21" t="str">
        <f t="shared" si="172"/>
        <v>2023: 0
2024: ▼選択</v>
      </c>
      <c r="I369" s="21" t="str">
        <f t="shared" si="168"/>
        <v xml:space="preserve">2023: 0
2024: </v>
      </c>
      <c r="J369" s="21" t="str">
        <f t="shared" si="176"/>
        <v xml:space="preserve">2023: 0
2024: </v>
      </c>
      <c r="K369" s="21" t="str">
        <f t="shared" si="177"/>
        <v>▼選択</v>
      </c>
      <c r="L369" s="21" t="str">
        <f t="shared" si="178"/>
        <v>以下について、詳細説明欄の記載及び証跡資料「○○資料」P○により確認できた
・年１回以上、乗合保険会社へ報告をしていること</v>
      </c>
      <c r="M369" s="464" t="str">
        <f t="shared" si="179"/>
        <v xml:space="preserve">
</v>
      </c>
      <c r="N369" s="3"/>
      <c r="O369" s="19" t="s">
        <v>2512</v>
      </c>
      <c r="P369" s="19" t="s">
        <v>2738</v>
      </c>
      <c r="Q369" s="19" t="s">
        <v>649</v>
      </c>
      <c r="R369" s="19"/>
      <c r="S369" s="19"/>
      <c r="T369" s="159"/>
      <c r="U369" s="160"/>
      <c r="V369" s="19"/>
      <c r="W369" s="161"/>
      <c r="X369" s="19"/>
      <c r="Y369" s="19"/>
      <c r="Z369" s="20"/>
      <c r="AA369" s="250" t="s">
        <v>600</v>
      </c>
      <c r="AB369" s="1059"/>
      <c r="AC369" s="250" t="s">
        <v>2005</v>
      </c>
      <c r="AD369" s="1062"/>
      <c r="AE369" s="279" t="s">
        <v>649</v>
      </c>
      <c r="AF369" s="1062"/>
      <c r="AG369" s="251" t="s">
        <v>36</v>
      </c>
      <c r="AH369" s="1079"/>
      <c r="AI369" s="244">
        <v>148</v>
      </c>
      <c r="AJ369" s="278" t="s">
        <v>2698</v>
      </c>
      <c r="AK369" s="360"/>
      <c r="AL369" s="359"/>
      <c r="AM369" s="191" t="s">
        <v>657</v>
      </c>
      <c r="AN369" s="27">
        <f t="shared" si="159"/>
        <v>0</v>
      </c>
      <c r="AO369" s="27">
        <f t="shared" si="160"/>
        <v>0</v>
      </c>
      <c r="AP369" s="191">
        <f t="shared" si="161"/>
        <v>0</v>
      </c>
      <c r="AQ369" s="35">
        <f t="shared" si="162"/>
        <v>0</v>
      </c>
      <c r="AR369" s="43">
        <f t="shared" si="163"/>
        <v>0</v>
      </c>
      <c r="AS369" s="43">
        <f t="shared" si="164"/>
        <v>0</v>
      </c>
      <c r="AT369" s="35">
        <f t="shared" si="165"/>
        <v>0</v>
      </c>
      <c r="AU369" s="43">
        <f t="shared" si="166"/>
        <v>0</v>
      </c>
      <c r="AV369" s="246" t="s">
        <v>33</v>
      </c>
      <c r="AW369" s="247" t="s">
        <v>41</v>
      </c>
      <c r="AX369" s="247" t="s">
        <v>42</v>
      </c>
      <c r="AY369" s="247"/>
      <c r="AZ369" s="433" t="s">
        <v>33</v>
      </c>
      <c r="BA369" s="227" t="s">
        <v>658</v>
      </c>
      <c r="BB369" s="467"/>
      <c r="BC369" s="468"/>
      <c r="BD369" s="299"/>
      <c r="BE369" s="229" t="str">
        <f>IF(AND(AL369=AV369,AV369="○",AZ369="1.はい"),"○","▼選択")</f>
        <v>▼選択</v>
      </c>
      <c r="BF369" s="230" t="s">
        <v>16</v>
      </c>
      <c r="BG369" s="229" t="s">
        <v>31</v>
      </c>
      <c r="BH369" s="177" t="s">
        <v>6</v>
      </c>
      <c r="BI369" s="177" t="s">
        <v>7</v>
      </c>
      <c r="BJ369" s="229" t="s">
        <v>32</v>
      </c>
      <c r="BK369" s="229"/>
      <c r="BL369" s="181" t="s">
        <v>33</v>
      </c>
      <c r="BM369" s="1032" t="s">
        <v>2109</v>
      </c>
      <c r="BN369" s="172"/>
      <c r="BO369" s="172"/>
      <c r="BP369" s="172"/>
      <c r="BQ369" s="172"/>
      <c r="BR369" s="172"/>
      <c r="BS369" s="172"/>
      <c r="BT369" s="172"/>
      <c r="BU369" s="172"/>
      <c r="BV369" s="182"/>
      <c r="BW369" s="182"/>
      <c r="BX369" s="438"/>
      <c r="BY369" s="75"/>
      <c r="BZ369" s="309" t="s">
        <v>2109</v>
      </c>
      <c r="CA369" s="218" t="s">
        <v>1760</v>
      </c>
      <c r="CB369" s="219" t="s">
        <v>1761</v>
      </c>
      <c r="CC369" s="55" t="s">
        <v>2512</v>
      </c>
      <c r="CD369" s="201" t="s">
        <v>1762</v>
      </c>
    </row>
    <row r="370" spans="1:82" ht="85.5">
      <c r="A370" s="3" t="str">
        <f t="shared" si="167"/>
        <v/>
      </c>
      <c r="B370" s="5" t="s">
        <v>3114</v>
      </c>
      <c r="C370" s="3" t="str">
        <f t="shared" si="170"/>
        <v>Ⅳ.ガバナンス (8)　コーポレートガバナンスに関する態勢整備・業務運営</v>
      </c>
      <c r="D370" s="3" t="str">
        <f t="shared" si="171"/>
        <v>㉔【該当社のみ】募集関連行為委託等の対応</v>
      </c>
      <c r="E370" s="3" t="str">
        <f t="shared" si="173"/>
        <v>応用 ㉔EX</v>
      </c>
      <c r="F370" s="3" t="str">
        <f t="shared" si="174"/>
        <v xml:space="preserve">㉔EX 
</v>
      </c>
      <c r="G370" s="11" t="str">
        <f t="shared" si="175"/>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70" s="21" t="str">
        <f t="shared" si="172"/>
        <v>2023: 0
2024: ▼選択</v>
      </c>
      <c r="I370" s="21" t="str">
        <f t="shared" si="168"/>
        <v xml:space="preserve">2023: 0
2024: </v>
      </c>
      <c r="J370" s="21" t="str">
        <f t="shared" si="176"/>
        <v xml:space="preserve">2023: 0
2024: </v>
      </c>
      <c r="K370" s="21" t="str">
        <f t="shared" si="177"/>
        <v>▼選択</v>
      </c>
      <c r="L370" s="21" t="str">
        <f t="shared" si="178"/>
        <v>㉔【該当社のみ】募集関連行為委託等の対応 に関する貴社取組み［お客さまへアピールしたい取組み／募集人等従業者に好評な取組み］として認識しました。（［ ］内は判定時に不要文言を削除する）</v>
      </c>
      <c r="M370" s="464" t="str">
        <f t="shared" si="179"/>
        <v xml:space="preserve">
</v>
      </c>
      <c r="N370" s="3"/>
      <c r="O370" s="19" t="s">
        <v>2513</v>
      </c>
      <c r="P370" s="19" t="s">
        <v>2738</v>
      </c>
      <c r="Q370" s="19" t="s">
        <v>649</v>
      </c>
      <c r="R370" s="19"/>
      <c r="S370" s="19"/>
      <c r="T370" s="159"/>
      <c r="U370" s="160"/>
      <c r="V370" s="19"/>
      <c r="W370" s="161"/>
      <c r="X370" s="19"/>
      <c r="Y370" s="19"/>
      <c r="Z370" s="20"/>
      <c r="AA370" s="272" t="s">
        <v>662</v>
      </c>
      <c r="AB370" s="269" t="s">
        <v>595</v>
      </c>
      <c r="AC370" s="326" t="s">
        <v>2005</v>
      </c>
      <c r="AD370" s="350" t="s">
        <v>596</v>
      </c>
      <c r="AE370" s="261" t="s">
        <v>1992</v>
      </c>
      <c r="AF370" s="301" t="s">
        <v>647</v>
      </c>
      <c r="AG370" s="273" t="s">
        <v>140</v>
      </c>
      <c r="AH370" s="274" t="s">
        <v>187</v>
      </c>
      <c r="AI370" s="258" t="s">
        <v>659</v>
      </c>
      <c r="AJ370" s="252"/>
      <c r="AK370" s="361"/>
      <c r="AL370" s="1141" t="s">
        <v>2017</v>
      </c>
      <c r="AM370" s="1142"/>
      <c r="AN370" s="30">
        <f t="shared" si="159"/>
        <v>0</v>
      </c>
      <c r="AO370" s="30">
        <f t="shared" si="160"/>
        <v>0</v>
      </c>
      <c r="AP370" s="259">
        <f t="shared" si="161"/>
        <v>0</v>
      </c>
      <c r="AQ370" s="35">
        <f t="shared" si="162"/>
        <v>0</v>
      </c>
      <c r="AR370" s="43">
        <f t="shared" si="163"/>
        <v>0</v>
      </c>
      <c r="AS370" s="43">
        <f t="shared" si="164"/>
        <v>0</v>
      </c>
      <c r="AT370" s="35">
        <f t="shared" si="165"/>
        <v>0</v>
      </c>
      <c r="AU370" s="43">
        <f t="shared" si="166"/>
        <v>0</v>
      </c>
      <c r="AV370" s="246" t="s">
        <v>33</v>
      </c>
      <c r="AW370" s="247" t="s">
        <v>41</v>
      </c>
      <c r="AX370" s="452" t="s">
        <v>877</v>
      </c>
      <c r="AY370" s="247"/>
      <c r="AZ370" s="433" t="s">
        <v>33</v>
      </c>
      <c r="BA370" s="260" t="s">
        <v>147</v>
      </c>
      <c r="BB370" s="467"/>
      <c r="BC370" s="468"/>
      <c r="BD370" s="182"/>
      <c r="BE370" s="182" t="str">
        <f>IF(AND(AL370=AV370,AV370="○",AZ370="1.はい"),"○","▼選択")</f>
        <v>▼選択</v>
      </c>
      <c r="BF370" s="223" t="s">
        <v>16</v>
      </c>
      <c r="BG370" s="182" t="s">
        <v>31</v>
      </c>
      <c r="BH370" s="177" t="s">
        <v>6</v>
      </c>
      <c r="BI370" s="177" t="s">
        <v>7</v>
      </c>
      <c r="BJ370" s="182" t="s">
        <v>32</v>
      </c>
      <c r="BK370" s="222" t="s">
        <v>9</v>
      </c>
      <c r="BL370" s="181" t="s">
        <v>33</v>
      </c>
      <c r="BM370" s="1032" t="s">
        <v>2110</v>
      </c>
      <c r="BN370" s="172"/>
      <c r="BO370" s="172"/>
      <c r="BP370" s="172"/>
      <c r="BQ370" s="172"/>
      <c r="BR370" s="172"/>
      <c r="BS370" s="172"/>
      <c r="BT370" s="172"/>
      <c r="BU370" s="172"/>
      <c r="BV370" s="182"/>
      <c r="BW370" s="182"/>
      <c r="BX370" s="438"/>
      <c r="BY370" s="75"/>
      <c r="BZ370" s="309" t="s">
        <v>2110</v>
      </c>
      <c r="CA370" s="183" t="s">
        <v>131</v>
      </c>
      <c r="CB370" s="184" t="s">
        <v>132</v>
      </c>
      <c r="CC370" s="55" t="s">
        <v>2513</v>
      </c>
      <c r="CD370" s="201" t="s">
        <v>1763</v>
      </c>
    </row>
    <row r="371" spans="1:82" ht="57" customHeight="1">
      <c r="A371" s="3" t="str">
        <f t="shared" si="167"/>
        <v/>
      </c>
      <c r="B371" s="53" t="s">
        <v>3115</v>
      </c>
      <c r="C371" s="3" t="str">
        <f t="shared" ref="C371" si="186">CONCATENATE(AA371," ",AC371)</f>
        <v>Ⅳ.ガバナンス (8)　コーポレートガバナンスに関する態勢整備・業務運営</v>
      </c>
      <c r="D371" s="3" t="str">
        <f t="shared" ref="D371" si="187">AE371</f>
        <v>㉕【該当社のみ】商号等の使用許諾</v>
      </c>
      <c r="E371" s="3" t="str">
        <f t="shared" ref="E371" si="188">CONCATENATE(AG371," ",AI371)</f>
        <v>基本 149</v>
      </c>
      <c r="F371" s="3" t="str">
        <f t="shared" si="174"/>
        <v>149 
見出し</v>
      </c>
      <c r="G371" s="11" t="str">
        <f t="shared" si="175"/>
        <v xml:space="preserve">他代理店（他の保険募集人を含む。）と商号等を共同使用している代理店のみ対象
＿ 
＿＿ </v>
      </c>
      <c r="H371" s="21" t="str">
        <f t="shared" si="172"/>
        <v>2023: 0
2024: ▼選択</v>
      </c>
      <c r="I371" s="21" t="str">
        <f t="shared" si="168"/>
        <v xml:space="preserve">2023: 0
2024: </v>
      </c>
      <c r="J371" s="21" t="str">
        <f t="shared" si="176"/>
        <v xml:space="preserve">2023: 0
2024: </v>
      </c>
      <c r="K371" s="21" t="str">
        <f t="shared" si="177"/>
        <v xml:space="preserve"> ― </v>
      </c>
      <c r="L371" s="21" t="str">
        <f t="shared" si="178"/>
        <v xml:space="preserve"> ― </v>
      </c>
      <c r="M371" s="464" t="str">
        <f t="shared" si="179"/>
        <v xml:space="preserve">
</v>
      </c>
      <c r="N371" s="3"/>
      <c r="O371" s="57" t="s">
        <v>2740</v>
      </c>
      <c r="P371" s="19" t="s">
        <v>2738</v>
      </c>
      <c r="Q371" s="19">
        <v>0</v>
      </c>
      <c r="R371" s="19"/>
      <c r="S371" s="19"/>
      <c r="T371" s="159"/>
      <c r="U371" s="160"/>
      <c r="V371" s="19"/>
      <c r="W371" s="161"/>
      <c r="X371" s="19"/>
      <c r="Y371" s="19"/>
      <c r="Z371" s="20"/>
      <c r="AA371" s="264" t="s">
        <v>600</v>
      </c>
      <c r="AB371" s="1049" t="s">
        <v>3563</v>
      </c>
      <c r="AC371" s="362" t="s">
        <v>2005</v>
      </c>
      <c r="AD371" s="1063" t="s">
        <v>3562</v>
      </c>
      <c r="AE371" s="261" t="s">
        <v>3526</v>
      </c>
      <c r="AF371" s="1145" t="s">
        <v>3524</v>
      </c>
      <c r="AG371" s="363" t="s">
        <v>36</v>
      </c>
      <c r="AH371" s="364" t="s">
        <v>660</v>
      </c>
      <c r="AI371" s="291">
        <v>149</v>
      </c>
      <c r="AJ371" s="365" t="s">
        <v>2642</v>
      </c>
      <c r="AK371" s="1072" t="s">
        <v>2699</v>
      </c>
      <c r="AL371" s="1125"/>
      <c r="AM371" s="1126"/>
      <c r="AN371" s="61">
        <f t="shared" ref="AN371" si="189">R371</f>
        <v>0</v>
      </c>
      <c r="AO371" s="29">
        <f t="shared" ref="AO371" si="190">S371</f>
        <v>0</v>
      </c>
      <c r="AP371" s="239">
        <f t="shared" ref="AP371" si="191">T371</f>
        <v>0</v>
      </c>
      <c r="AQ371" s="37">
        <f t="shared" ref="AQ371" si="192">U371</f>
        <v>0</v>
      </c>
      <c r="AR371" s="45">
        <f t="shared" ref="AR371" si="193">V371</f>
        <v>0</v>
      </c>
      <c r="AS371" s="45">
        <f t="shared" ref="AS371" si="194">W371</f>
        <v>0</v>
      </c>
      <c r="AT371" s="37">
        <f t="shared" ref="AT371" si="195">X371</f>
        <v>0</v>
      </c>
      <c r="AU371" s="45">
        <f t="shared" ref="AU371" si="196">Y371</f>
        <v>0</v>
      </c>
      <c r="AV371" s="235" t="s">
        <v>33</v>
      </c>
      <c r="AW371" s="236" t="s">
        <v>91</v>
      </c>
      <c r="AX371" s="236" t="s">
        <v>9</v>
      </c>
      <c r="AY371" s="247"/>
      <c r="AZ371" s="433" t="s">
        <v>33</v>
      </c>
      <c r="BA371" s="217" t="str">
        <f>IF(AZ371&lt;&gt;"対象外","　　　　　－","「対象外」と申告する理由")</f>
        <v>　　　　　－</v>
      </c>
      <c r="BB371" s="466"/>
      <c r="BC371" s="466"/>
      <c r="BD371" s="210"/>
      <c r="BE371" s="210"/>
      <c r="BF371" s="296"/>
      <c r="BG371" s="210"/>
      <c r="BH371" s="210"/>
      <c r="BI371" s="209"/>
      <c r="BJ371" s="296"/>
      <c r="BK371" s="296"/>
      <c r="BL371" s="211"/>
      <c r="BM371" s="1034"/>
      <c r="BN371" s="195"/>
      <c r="BO371" s="195"/>
      <c r="BP371" s="195"/>
      <c r="BQ371" s="195"/>
      <c r="BR371" s="195"/>
      <c r="BS371" s="195"/>
      <c r="BT371" s="195"/>
      <c r="BU371" s="195"/>
      <c r="BV371" s="210"/>
      <c r="BW371" s="210"/>
      <c r="BX371" s="354"/>
      <c r="BY371" s="75"/>
      <c r="BZ371" s="195"/>
      <c r="CA371" s="183" t="s">
        <v>131</v>
      </c>
      <c r="CB371" s="184" t="s">
        <v>2724</v>
      </c>
      <c r="CC371" s="54" t="s">
        <v>2639</v>
      </c>
      <c r="CD371" s="185" t="s">
        <v>2724</v>
      </c>
    </row>
    <row r="372" spans="1:82" ht="66.599999999999994" customHeight="1">
      <c r="A372" s="3" t="str">
        <f t="shared" si="167"/>
        <v/>
      </c>
      <c r="B372" s="5" t="s">
        <v>3116</v>
      </c>
      <c r="C372" s="3" t="str">
        <f>CONCATENATE(AA372," ",AC372)</f>
        <v>Ⅳ.ガバナンス (8)　コーポレートガバナンスに関する態勢整備・業務運営</v>
      </c>
      <c r="D372" s="3" t="str">
        <f>AE372</f>
        <v>㉕【該当社のみ】商号等の使用許諾</v>
      </c>
      <c r="E372" s="3" t="str">
        <f>CONCATENATE(AG372," ",AI372)</f>
        <v>基本 149</v>
      </c>
      <c r="F372" s="3" t="str">
        <f>CONCATENATE(AI372," ",CHAR(10),AJ372)</f>
        <v xml:space="preserve">149 
</v>
      </c>
      <c r="G372" s="11" t="str">
        <f>CONCATENATE(AK372,CHAR(10),"＿ ",AL372,CHAR(10),"＿＿ ",AM372)</f>
        <v xml:space="preserve">
＿ 他代理店（他の募集人を含む）が自身と同一の事業を行うものと顧客に誤認させないための適切な措置（両者が別法人であることや商品ラインナップの違いを説明することなど）を講じている
＿＿ </v>
      </c>
      <c r="H372" s="21" t="str">
        <f>CONCATENATE("2023: ",AQ372,CHAR(10),"2024: ",AZ372)</f>
        <v>2023: 0
2024: ▼選択</v>
      </c>
      <c r="I372" s="21" t="str">
        <f t="shared" si="168"/>
        <v xml:space="preserve">2023: 0
2024: </v>
      </c>
      <c r="J372" s="21" t="str">
        <f t="shared" si="176"/>
        <v xml:space="preserve">2023: 0
2024: </v>
      </c>
      <c r="K372" s="21" t="str">
        <f>IF(BL372=0," ― ",BL372)</f>
        <v>▼選択</v>
      </c>
      <c r="L372" s="21" t="str">
        <f>IF(BL372=0," ― ",BM372)</f>
        <v>以下について、詳細説明欄の記載及び証跡資料「○○資料」P○により確認できた
・他代理店の商号を使用する場合に、別法人である旨、比較推奨販売方針の違い、商品ラインナップの違いを説明する旨が全て規定されていること
・他代理店の商号を使用する場合に、別法人である旨、比較推奨販売方針の違い、商品ラインナップの違いを漏れなく説明できる仕組みその他適切な措置を講じていること
・他代理店の商号を使用する場合に、別法人である旨、比較推奨販売方針の違い、商品ラインナップの違いについての説明を実施しているかについて定期的にモニタリングしていること
・モニタリング結果に基づいて、必要に応じ、相手方を指導・自らを是正し、改善状況を管理・記録していること</v>
      </c>
      <c r="M372" s="464" t="str">
        <f>CONCATENATE(BV372,CHAR(10),BW372)</f>
        <v xml:space="preserve">
</v>
      </c>
      <c r="N372" s="3"/>
      <c r="O372" s="19" t="s">
        <v>2517</v>
      </c>
      <c r="P372" s="19" t="s">
        <v>2738</v>
      </c>
      <c r="Q372" s="19" t="s">
        <v>663</v>
      </c>
      <c r="R372" s="19"/>
      <c r="S372" s="19"/>
      <c r="T372" s="159"/>
      <c r="U372" s="160"/>
      <c r="V372" s="19"/>
      <c r="W372" s="161"/>
      <c r="X372" s="19"/>
      <c r="Y372" s="19"/>
      <c r="Z372" s="20"/>
      <c r="AA372" s="202" t="s">
        <v>600</v>
      </c>
      <c r="AB372" s="1051"/>
      <c r="AC372" s="202" t="s">
        <v>2005</v>
      </c>
      <c r="AD372" s="1156"/>
      <c r="AE372" s="264" t="s">
        <v>3526</v>
      </c>
      <c r="AF372" s="1146"/>
      <c r="AG372" s="366" t="s">
        <v>36</v>
      </c>
      <c r="AH372" s="367"/>
      <c r="AI372" s="286">
        <v>149</v>
      </c>
      <c r="AJ372" s="368" t="s">
        <v>26</v>
      </c>
      <c r="AK372" s="369"/>
      <c r="AL372" s="1098" t="s">
        <v>2700</v>
      </c>
      <c r="AM372" s="1099"/>
      <c r="AN372" s="62">
        <f t="shared" ref="AN372:AU373" si="197">R372</f>
        <v>0</v>
      </c>
      <c r="AO372" s="27">
        <f t="shared" si="197"/>
        <v>0</v>
      </c>
      <c r="AP372" s="191">
        <f t="shared" si="197"/>
        <v>0</v>
      </c>
      <c r="AQ372" s="35">
        <f t="shared" si="197"/>
        <v>0</v>
      </c>
      <c r="AR372" s="43">
        <f t="shared" si="197"/>
        <v>0</v>
      </c>
      <c r="AS372" s="43">
        <f t="shared" si="197"/>
        <v>0</v>
      </c>
      <c r="AT372" s="35">
        <f t="shared" si="197"/>
        <v>0</v>
      </c>
      <c r="AU372" s="43">
        <f t="shared" si="197"/>
        <v>0</v>
      </c>
      <c r="AV372" s="370" t="s">
        <v>33</v>
      </c>
      <c r="AW372" s="298" t="s">
        <v>41</v>
      </c>
      <c r="AX372" s="298" t="s">
        <v>42</v>
      </c>
      <c r="AY372" s="298"/>
      <c r="AZ372" s="433" t="s">
        <v>33</v>
      </c>
      <c r="BA372" s="227" t="s">
        <v>417</v>
      </c>
      <c r="BB372" s="467"/>
      <c r="BC372" s="468"/>
      <c r="BD372" s="248" t="str">
        <f>BL372</f>
        <v>▼選択</v>
      </c>
      <c r="BE372" s="229" t="str">
        <f>IF(AND(AL372=AV372,AV372="○",AZ372="1.はい"),"○","▼選択")</f>
        <v>▼選択</v>
      </c>
      <c r="BF372" s="230" t="s">
        <v>16</v>
      </c>
      <c r="BG372" s="229" t="s">
        <v>31</v>
      </c>
      <c r="BH372" s="177" t="s">
        <v>6</v>
      </c>
      <c r="BI372" s="177" t="s">
        <v>7</v>
      </c>
      <c r="BJ372" s="229" t="s">
        <v>32</v>
      </c>
      <c r="BK372" s="222" t="s">
        <v>9</v>
      </c>
      <c r="BL372" s="181" t="s">
        <v>33</v>
      </c>
      <c r="BM372" s="1032" t="s">
        <v>3233</v>
      </c>
      <c r="BN372" s="172"/>
      <c r="BO372" s="172"/>
      <c r="BP372" s="172"/>
      <c r="BQ372" s="172"/>
      <c r="BR372" s="172"/>
      <c r="BS372" s="172"/>
      <c r="BT372" s="172"/>
      <c r="BU372" s="172"/>
      <c r="BV372" s="182"/>
      <c r="BW372" s="182"/>
      <c r="BX372" s="438"/>
      <c r="BY372" s="75"/>
      <c r="BZ372" s="309" t="s">
        <v>3558</v>
      </c>
      <c r="CA372" s="183" t="s">
        <v>2721</v>
      </c>
      <c r="CB372" s="237" t="s">
        <v>2722</v>
      </c>
      <c r="CC372" s="56" t="s">
        <v>2715</v>
      </c>
      <c r="CD372" s="201" t="s">
        <v>2716</v>
      </c>
    </row>
    <row r="373" spans="1:82" ht="85.5">
      <c r="A373" s="3" t="str">
        <f t="shared" si="167"/>
        <v/>
      </c>
      <c r="B373" s="53" t="s">
        <v>3117</v>
      </c>
      <c r="C373" s="3" t="str">
        <f t="shared" ref="C373" si="198">CONCATENATE(AA373," ",AC373)</f>
        <v>Ⅳ.ガバナンス (8)　コーポレートガバナンスに関する態勢整備・業務運営</v>
      </c>
      <c r="D373" s="3" t="str">
        <f t="shared" ref="D373" si="199">AE373</f>
        <v>㉕【該当社のみ】商号等の使用許諾</v>
      </c>
      <c r="E373" s="3" t="str">
        <f t="shared" ref="E373" si="200">CONCATENATE(AG373," ",AI373)</f>
        <v>応用 ㉕EX</v>
      </c>
      <c r="F373" s="3" t="str">
        <f t="shared" ref="F373" si="201">CONCATENATE(AI373," ",CHAR(10),AJ373)</f>
        <v xml:space="preserve">㉕EX 
</v>
      </c>
      <c r="G373" s="11" t="str">
        <f t="shared" ref="G373" si="202">CONCATENATE(AK373,CHAR(10),"＿ ",AL373,CHAR(10),"＿＿ ",AM373)</f>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73" s="21" t="str">
        <f t="shared" ref="H373" si="203">CONCATENATE("2023: ",AQ373,CHAR(10),"2024: ",AZ373)</f>
        <v>2023: 0
2024: ▼選択</v>
      </c>
      <c r="I373" s="21" t="str">
        <f t="shared" si="168"/>
        <v xml:space="preserve">2023: 0
2024: </v>
      </c>
      <c r="J373" s="21" t="str">
        <f t="shared" si="176"/>
        <v xml:space="preserve">2023: 0
2024: </v>
      </c>
      <c r="K373" s="21" t="str">
        <f t="shared" ref="K373" si="204">IF(BL373=0," ― ",BL373)</f>
        <v>▼選択</v>
      </c>
      <c r="L373" s="21" t="str">
        <f t="shared" ref="L373" si="205">IF(BL373=0," ― ",BM373)</f>
        <v>㉕【該当社のみ】商号等の使用許諾 における貴社取組み［お客さまへアピールしたい取組み／募集人等従業者に好評な取組み］として認識しました。（［ ］内は判定時に不要文言を削除する）</v>
      </c>
      <c r="M373" s="464" t="str">
        <f t="shared" ref="M373" si="206">CONCATENATE(BV373,CHAR(10),BW373)</f>
        <v xml:space="preserve">
</v>
      </c>
      <c r="N373" s="3"/>
      <c r="O373" s="57" t="s">
        <v>2741</v>
      </c>
      <c r="P373" s="19" t="s">
        <v>2738</v>
      </c>
      <c r="Q373" s="19">
        <v>0</v>
      </c>
      <c r="R373" s="19"/>
      <c r="S373" s="19"/>
      <c r="T373" s="159"/>
      <c r="U373" s="160"/>
      <c r="V373" s="19"/>
      <c r="W373" s="161"/>
      <c r="X373" s="19"/>
      <c r="Y373" s="19"/>
      <c r="Z373" s="20"/>
      <c r="AA373" s="268" t="s">
        <v>600</v>
      </c>
      <c r="AB373" s="269" t="s">
        <v>3563</v>
      </c>
      <c r="AC373" s="268" t="s">
        <v>2005</v>
      </c>
      <c r="AD373" s="473" t="s">
        <v>3562</v>
      </c>
      <c r="AE373" s="272" t="s">
        <v>3527</v>
      </c>
      <c r="AF373" s="438" t="s">
        <v>3525</v>
      </c>
      <c r="AG373" s="371" t="s">
        <v>140</v>
      </c>
      <c r="AH373" s="274" t="s">
        <v>187</v>
      </c>
      <c r="AI373" s="258" t="s">
        <v>2701</v>
      </c>
      <c r="AJ373" s="372"/>
      <c r="AK373" s="210"/>
      <c r="AL373" s="1143" t="s">
        <v>2702</v>
      </c>
      <c r="AM373" s="1144"/>
      <c r="AN373" s="63">
        <f t="shared" si="197"/>
        <v>0</v>
      </c>
      <c r="AO373" s="30">
        <f t="shared" si="197"/>
        <v>0</v>
      </c>
      <c r="AP373" s="259">
        <f t="shared" si="197"/>
        <v>0</v>
      </c>
      <c r="AQ373" s="35">
        <f t="shared" si="197"/>
        <v>0</v>
      </c>
      <c r="AR373" s="43">
        <f t="shared" si="197"/>
        <v>0</v>
      </c>
      <c r="AS373" s="43">
        <f t="shared" si="197"/>
        <v>0</v>
      </c>
      <c r="AT373" s="35">
        <f t="shared" si="197"/>
        <v>0</v>
      </c>
      <c r="AU373" s="43">
        <f t="shared" si="197"/>
        <v>0</v>
      </c>
      <c r="AV373" s="246" t="s">
        <v>33</v>
      </c>
      <c r="AW373" s="247" t="s">
        <v>41</v>
      </c>
      <c r="AX373" s="452" t="s">
        <v>877</v>
      </c>
      <c r="AY373" s="247"/>
      <c r="AZ373" s="433" t="s">
        <v>33</v>
      </c>
      <c r="BA373" s="260" t="s">
        <v>147</v>
      </c>
      <c r="BB373" s="467"/>
      <c r="BC373" s="468"/>
      <c r="BD373" s="182"/>
      <c r="BE373" s="182" t="str">
        <f>IF(AND(AL373=AV373,AV373="○",AZ373="1.はい"),"○","▼選択")</f>
        <v>▼選択</v>
      </c>
      <c r="BF373" s="223" t="s">
        <v>16</v>
      </c>
      <c r="BG373" s="182" t="s">
        <v>31</v>
      </c>
      <c r="BH373" s="177" t="s">
        <v>6</v>
      </c>
      <c r="BI373" s="177" t="s">
        <v>7</v>
      </c>
      <c r="BJ373" s="182" t="s">
        <v>32</v>
      </c>
      <c r="BK373" s="229" t="s">
        <v>897</v>
      </c>
      <c r="BL373" s="181" t="s">
        <v>33</v>
      </c>
      <c r="BM373" s="1032" t="s">
        <v>3530</v>
      </c>
      <c r="BN373" s="172"/>
      <c r="BO373" s="172"/>
      <c r="BP373" s="172"/>
      <c r="BQ373" s="172"/>
      <c r="BR373" s="172"/>
      <c r="BS373" s="172"/>
      <c r="BT373" s="172"/>
      <c r="BU373" s="172"/>
      <c r="BV373" s="182"/>
      <c r="BW373" s="182"/>
      <c r="BX373" s="438"/>
      <c r="BY373" s="75"/>
      <c r="BZ373" s="309" t="s">
        <v>3529</v>
      </c>
      <c r="CA373" s="183" t="s">
        <v>131</v>
      </c>
      <c r="CB373" s="184" t="s">
        <v>2619</v>
      </c>
      <c r="CC373" s="54" t="s">
        <v>2640</v>
      </c>
      <c r="CD373" s="185" t="s">
        <v>2725</v>
      </c>
    </row>
    <row r="374" spans="1:82" ht="81" customHeight="1">
      <c r="A374" s="3" t="str">
        <f t="shared" si="167"/>
        <v/>
      </c>
      <c r="B374" s="5" t="s">
        <v>3118</v>
      </c>
      <c r="C374" s="3" t="str">
        <f t="shared" si="170"/>
        <v>Ⅳ.ガバナンス (8)　コーポレートガバナンスに関する態勢整備・業務運営</v>
      </c>
      <c r="D374" s="3" t="str">
        <f t="shared" si="171"/>
        <v>㉖【該当社のみ】保険募集人指導事業（フランチャイズ事業等）</v>
      </c>
      <c r="E374" s="3" t="str">
        <f t="shared" si="173"/>
        <v>基本 150</v>
      </c>
      <c r="F374" s="3" t="str">
        <f t="shared" si="174"/>
        <v>150 
見出し</v>
      </c>
      <c r="G374" s="11" t="str">
        <f t="shared" si="175"/>
        <v xml:space="preserve">フランチャイザーの代理店のみ対象
＿ 
＿＿ </v>
      </c>
      <c r="H374" s="21" t="str">
        <f t="shared" si="172"/>
        <v>2023: 0
2024: ▼選択</v>
      </c>
      <c r="I374" s="21" t="str">
        <f t="shared" si="168"/>
        <v xml:space="preserve">2023: 0
2024: </v>
      </c>
      <c r="J374" s="21" t="str">
        <f t="shared" si="176"/>
        <v xml:space="preserve">2023: 0
2024: </v>
      </c>
      <c r="K374" s="21" t="str">
        <f t="shared" si="177"/>
        <v xml:space="preserve"> ― </v>
      </c>
      <c r="L374" s="21" t="str">
        <f t="shared" si="178"/>
        <v xml:space="preserve"> ― </v>
      </c>
      <c r="M374" s="464" t="str">
        <f t="shared" si="179"/>
        <v xml:space="preserve">
</v>
      </c>
      <c r="N374" s="3"/>
      <c r="O374" s="19" t="s">
        <v>2514</v>
      </c>
      <c r="P374" s="19" t="s">
        <v>2738</v>
      </c>
      <c r="Q374" s="19" t="s">
        <v>663</v>
      </c>
      <c r="R374" s="19"/>
      <c r="S374" s="19"/>
      <c r="T374" s="159"/>
      <c r="U374" s="160"/>
      <c r="V374" s="19"/>
      <c r="W374" s="161"/>
      <c r="X374" s="19"/>
      <c r="Y374" s="19"/>
      <c r="Z374" s="20"/>
      <c r="AA374" s="261" t="s">
        <v>662</v>
      </c>
      <c r="AB374" s="1049" t="s">
        <v>595</v>
      </c>
      <c r="AC374" s="275" t="s">
        <v>2005</v>
      </c>
      <c r="AD374" s="1063" t="s">
        <v>596</v>
      </c>
      <c r="AE374" s="261" t="s">
        <v>3798</v>
      </c>
      <c r="AF374" s="1145" t="s">
        <v>3794</v>
      </c>
      <c r="AG374" s="366" t="s">
        <v>36</v>
      </c>
      <c r="AH374" s="374" t="s">
        <v>2703</v>
      </c>
      <c r="AI374" s="168">
        <v>150</v>
      </c>
      <c r="AJ374" s="282" t="s">
        <v>2642</v>
      </c>
      <c r="AK374" s="1133" t="s">
        <v>2704</v>
      </c>
      <c r="AL374" s="1134"/>
      <c r="AM374" s="1135"/>
      <c r="AN374" s="32">
        <f t="shared" si="159"/>
        <v>0</v>
      </c>
      <c r="AO374" s="32">
        <f t="shared" si="160"/>
        <v>0</v>
      </c>
      <c r="AP374" s="327">
        <f t="shared" si="161"/>
        <v>0</v>
      </c>
      <c r="AQ374" s="39">
        <f t="shared" si="162"/>
        <v>0</v>
      </c>
      <c r="AR374" s="47">
        <f t="shared" si="163"/>
        <v>0</v>
      </c>
      <c r="AS374" s="47">
        <f t="shared" si="164"/>
        <v>0</v>
      </c>
      <c r="AT374" s="39">
        <f t="shared" si="165"/>
        <v>0</v>
      </c>
      <c r="AU374" s="47">
        <f t="shared" si="166"/>
        <v>0</v>
      </c>
      <c r="AV374" s="246" t="s">
        <v>33</v>
      </c>
      <c r="AW374" s="298" t="s">
        <v>91</v>
      </c>
      <c r="AX374" s="298" t="s">
        <v>9</v>
      </c>
      <c r="AY374" s="247"/>
      <c r="AZ374" s="433" t="s">
        <v>33</v>
      </c>
      <c r="BA374" s="194" t="s">
        <v>661</v>
      </c>
      <c r="BB374" s="466"/>
      <c r="BC374" s="466"/>
      <c r="BD374" s="210"/>
      <c r="BE374" s="296"/>
      <c r="BF374" s="296"/>
      <c r="BG374" s="296"/>
      <c r="BH374" s="209"/>
      <c r="BI374" s="209"/>
      <c r="BJ374" s="296"/>
      <c r="BK374" s="296"/>
      <c r="BL374" s="211"/>
      <c r="BM374" s="1035"/>
      <c r="BN374" s="195"/>
      <c r="BO374" s="195"/>
      <c r="BP374" s="195"/>
      <c r="BQ374" s="195"/>
      <c r="BR374" s="195"/>
      <c r="BS374" s="195"/>
      <c r="BT374" s="195"/>
      <c r="BU374" s="195"/>
      <c r="BV374" s="210"/>
      <c r="BW374" s="210"/>
      <c r="BX374" s="354"/>
      <c r="BY374" s="75"/>
      <c r="BZ374" s="195"/>
      <c r="CA374" s="218" t="s">
        <v>1719</v>
      </c>
      <c r="CB374" s="219" t="s">
        <v>1720</v>
      </c>
      <c r="CC374" s="55" t="s">
        <v>2514</v>
      </c>
      <c r="CD374" s="201" t="s">
        <v>1764</v>
      </c>
    </row>
    <row r="375" spans="1:82" ht="57">
      <c r="A375" s="3" t="str">
        <f t="shared" si="167"/>
        <v/>
      </c>
      <c r="B375" s="5" t="s">
        <v>3119</v>
      </c>
      <c r="C375" s="3" t="str">
        <f t="shared" si="170"/>
        <v>Ⅳ.ガバナンス (8)　コーポレートガバナンスに関する態勢整備・業務運営</v>
      </c>
      <c r="D375" s="3" t="str">
        <f t="shared" si="171"/>
        <v>㉖【該当社のみ】保険募集人指導事業（フランチャイズ事業等）</v>
      </c>
      <c r="E375" s="3" t="str">
        <f t="shared" si="173"/>
        <v>基本 150</v>
      </c>
      <c r="F375" s="3" t="str">
        <f t="shared" si="174"/>
        <v xml:space="preserve">150 
</v>
      </c>
      <c r="G375" s="11" t="str">
        <f t="shared" si="175"/>
        <v xml:space="preserve">
＿ フランチャイザーの対応について、以下の事項を行っている
※全て「1.はい」であれば達成
＿＿ </v>
      </c>
      <c r="H375" s="21" t="str">
        <f t="shared" si="172"/>
        <v>2023: 0
2024: －</v>
      </c>
      <c r="I375" s="21" t="str">
        <f t="shared" si="168"/>
        <v xml:space="preserve">2023: 0
2024: </v>
      </c>
      <c r="J375" s="21" t="str">
        <f t="shared" si="176"/>
        <v xml:space="preserve">2023: 0
2024: </v>
      </c>
      <c r="K375" s="21" t="str">
        <f t="shared" si="177"/>
        <v>▼選択</v>
      </c>
      <c r="L375" s="21">
        <f t="shared" si="178"/>
        <v>0</v>
      </c>
      <c r="M375" s="464" t="str">
        <f t="shared" si="179"/>
        <v xml:space="preserve">
</v>
      </c>
      <c r="N375" s="3"/>
      <c r="O375" s="19" t="s">
        <v>2515</v>
      </c>
      <c r="P375" s="19" t="s">
        <v>2738</v>
      </c>
      <c r="Q375" s="19" t="s">
        <v>663</v>
      </c>
      <c r="R375" s="19"/>
      <c r="S375" s="19"/>
      <c r="T375" s="159"/>
      <c r="U375" s="160"/>
      <c r="V375" s="19"/>
      <c r="W375" s="161"/>
      <c r="X375" s="19"/>
      <c r="Y375" s="19"/>
      <c r="Z375" s="20"/>
      <c r="AA375" s="264" t="s">
        <v>662</v>
      </c>
      <c r="AB375" s="1050"/>
      <c r="AC375" s="362" t="s">
        <v>2005</v>
      </c>
      <c r="AD375" s="1155"/>
      <c r="AE375" s="264" t="s">
        <v>3798</v>
      </c>
      <c r="AF375" s="1146"/>
      <c r="AG375" s="366" t="s">
        <v>36</v>
      </c>
      <c r="AH375" s="374"/>
      <c r="AI375" s="297">
        <v>150</v>
      </c>
      <c r="AJ375" s="375" t="s">
        <v>26</v>
      </c>
      <c r="AK375" s="328"/>
      <c r="AL375" s="1104" t="s">
        <v>2705</v>
      </c>
      <c r="AM375" s="1136"/>
      <c r="AN375" s="27">
        <f t="shared" si="159"/>
        <v>0</v>
      </c>
      <c r="AO375" s="27">
        <f t="shared" si="160"/>
        <v>0</v>
      </c>
      <c r="AP375" s="191">
        <f t="shared" si="161"/>
        <v>0</v>
      </c>
      <c r="AQ375" s="35">
        <f t="shared" si="162"/>
        <v>0</v>
      </c>
      <c r="AR375" s="43">
        <f t="shared" si="163"/>
        <v>0</v>
      </c>
      <c r="AS375" s="43">
        <f t="shared" si="164"/>
        <v>0</v>
      </c>
      <c r="AT375" s="35">
        <f t="shared" si="165"/>
        <v>0</v>
      </c>
      <c r="AU375" s="43">
        <f t="shared" si="166"/>
        <v>0</v>
      </c>
      <c r="AV375" s="262"/>
      <c r="AW375" s="263"/>
      <c r="AX375" s="263"/>
      <c r="AY375" s="263"/>
      <c r="AZ375" s="175" t="s">
        <v>661</v>
      </c>
      <c r="BA375" s="194" t="s">
        <v>29</v>
      </c>
      <c r="BB375" s="466"/>
      <c r="BC375" s="466"/>
      <c r="BD375" s="248" t="str">
        <f>BL375</f>
        <v>▼選択</v>
      </c>
      <c r="BE375" s="229" t="s">
        <v>33</v>
      </c>
      <c r="BF375" s="230" t="s">
        <v>16</v>
      </c>
      <c r="BG375" s="229" t="s">
        <v>31</v>
      </c>
      <c r="BH375" s="177" t="s">
        <v>6</v>
      </c>
      <c r="BI375" s="177" t="s">
        <v>7</v>
      </c>
      <c r="BJ375" s="229" t="s">
        <v>32</v>
      </c>
      <c r="BK375" s="229" t="s">
        <v>897</v>
      </c>
      <c r="BL375" s="198" t="s">
        <v>33</v>
      </c>
      <c r="BM375" s="1033"/>
      <c r="BN375" s="195"/>
      <c r="BO375" s="195"/>
      <c r="BP375" s="195"/>
      <c r="BQ375" s="195"/>
      <c r="BR375" s="195"/>
      <c r="BS375" s="195"/>
      <c r="BT375" s="195"/>
      <c r="BU375" s="195"/>
      <c r="BV375" s="182"/>
      <c r="BW375" s="182"/>
      <c r="BX375" s="438"/>
      <c r="BY375" s="75"/>
      <c r="BZ375" s="195"/>
      <c r="CA375" s="199"/>
      <c r="CB375" s="200"/>
      <c r="CC375" s="55" t="s">
        <v>2515</v>
      </c>
      <c r="CD375" s="201" t="s">
        <v>1764</v>
      </c>
    </row>
    <row r="376" spans="1:82" ht="59.45" customHeight="1">
      <c r="A376" s="3" t="str">
        <f t="shared" si="167"/>
        <v/>
      </c>
      <c r="B376" s="5" t="s">
        <v>3120</v>
      </c>
      <c r="C376" s="3" t="str">
        <f t="shared" si="170"/>
        <v>Ⅳ.ガバナンス (8)　コーポレートガバナンスに関する態勢整備・業務運営</v>
      </c>
      <c r="D376" s="3" t="str">
        <f t="shared" si="171"/>
        <v>㉖【該当社のみ】保険募集人指導事業（フランチャイズ事業等）</v>
      </c>
      <c r="E376" s="3" t="str">
        <f t="shared" si="173"/>
        <v>基本 150</v>
      </c>
      <c r="F376" s="3" t="str">
        <f t="shared" si="174"/>
        <v>150 
150-1</v>
      </c>
      <c r="G376" s="11" t="str">
        <f t="shared" si="175"/>
        <v xml:space="preserve">
＿ 
＿＿ 募集を中心とした教育の実施、販売状況の管理、状況に応じて指導する旨を規定・契約している</v>
      </c>
      <c r="H376" s="21" t="str">
        <f t="shared" si="172"/>
        <v>2023: 0
2024: ▼選択</v>
      </c>
      <c r="I376" s="21" t="str">
        <f t="shared" si="168"/>
        <v xml:space="preserve">2023: 0
2024: </v>
      </c>
      <c r="J376" s="21" t="str">
        <f t="shared" si="176"/>
        <v xml:space="preserve">2023: 0
2024: </v>
      </c>
      <c r="K376" s="21" t="str">
        <f t="shared" si="177"/>
        <v>▼選択</v>
      </c>
      <c r="L376" s="21" t="str">
        <f t="shared" si="178"/>
        <v>以下について、詳細説明欄の記載及び証跡資料により確認できた
・フランチャイジーに対し、募集を中心とした教育の実施、販売状況の管理、状況に応じて指導する旨が全て契約書に定められていることは、「○○資料」を確認
・フランチャイジーに対し、募集を中心とした教育の実施、販売状況の管理、状況に応じて指導することが規定化されていることは、「○○資料」P○を確認</v>
      </c>
      <c r="M376" s="464" t="str">
        <f t="shared" si="179"/>
        <v xml:space="preserve">
</v>
      </c>
      <c r="N376" s="3"/>
      <c r="O376" s="19" t="s">
        <v>2516</v>
      </c>
      <c r="P376" s="19" t="s">
        <v>2738</v>
      </c>
      <c r="Q376" s="19" t="s">
        <v>663</v>
      </c>
      <c r="R376" s="19"/>
      <c r="S376" s="19"/>
      <c r="T376" s="159"/>
      <c r="U376" s="160"/>
      <c r="V376" s="19"/>
      <c r="W376" s="161"/>
      <c r="X376" s="19"/>
      <c r="Y376" s="19"/>
      <c r="Z376" s="20"/>
      <c r="AA376" s="202" t="s">
        <v>600</v>
      </c>
      <c r="AB376" s="1050"/>
      <c r="AC376" s="202" t="s">
        <v>2005</v>
      </c>
      <c r="AD376" s="1155"/>
      <c r="AE376" s="264" t="s">
        <v>3798</v>
      </c>
      <c r="AF376" s="1146"/>
      <c r="AG376" s="366" t="s">
        <v>36</v>
      </c>
      <c r="AH376" s="374"/>
      <c r="AI376" s="204">
        <v>150</v>
      </c>
      <c r="AJ376" s="376" t="s">
        <v>2706</v>
      </c>
      <c r="AK376" s="328"/>
      <c r="AL376" s="265"/>
      <c r="AM376" s="182" t="s">
        <v>2707</v>
      </c>
      <c r="AN376" s="27">
        <f t="shared" si="159"/>
        <v>0</v>
      </c>
      <c r="AO376" s="27">
        <f t="shared" si="160"/>
        <v>0</v>
      </c>
      <c r="AP376" s="191">
        <f t="shared" si="161"/>
        <v>0</v>
      </c>
      <c r="AQ376" s="35">
        <f t="shared" si="162"/>
        <v>0</v>
      </c>
      <c r="AR376" s="43">
        <f t="shared" si="163"/>
        <v>0</v>
      </c>
      <c r="AS376" s="43">
        <f t="shared" si="164"/>
        <v>0</v>
      </c>
      <c r="AT376" s="35">
        <f t="shared" si="165"/>
        <v>0</v>
      </c>
      <c r="AU376" s="43">
        <f t="shared" si="166"/>
        <v>0</v>
      </c>
      <c r="AV376" s="370" t="s">
        <v>33</v>
      </c>
      <c r="AW376" s="298" t="s">
        <v>41</v>
      </c>
      <c r="AX376" s="298" t="s">
        <v>42</v>
      </c>
      <c r="AY376" s="298"/>
      <c r="AZ376" s="433" t="s">
        <v>33</v>
      </c>
      <c r="BA376" s="227" t="s">
        <v>417</v>
      </c>
      <c r="BB376" s="467"/>
      <c r="BC376" s="468"/>
      <c r="BD376" s="299"/>
      <c r="BE376" s="229" t="str">
        <f>IF(AND(AL376=AV376,AV376="○",AZ376="1.はい"),"○","▼選択")</f>
        <v>▼選択</v>
      </c>
      <c r="BF376" s="230" t="s">
        <v>16</v>
      </c>
      <c r="BG376" s="229" t="s">
        <v>31</v>
      </c>
      <c r="BH376" s="177" t="s">
        <v>6</v>
      </c>
      <c r="BI376" s="177" t="s">
        <v>7</v>
      </c>
      <c r="BJ376" s="229" t="s">
        <v>32</v>
      </c>
      <c r="BK376" s="229"/>
      <c r="BL376" s="181" t="s">
        <v>33</v>
      </c>
      <c r="BM376" s="1032" t="s">
        <v>1768</v>
      </c>
      <c r="BN376" s="172"/>
      <c r="BO376" s="172"/>
      <c r="BP376" s="172"/>
      <c r="BQ376" s="172"/>
      <c r="BR376" s="172"/>
      <c r="BS376" s="172"/>
      <c r="BT376" s="172"/>
      <c r="BU376" s="172"/>
      <c r="BV376" s="182"/>
      <c r="BW376" s="182"/>
      <c r="BX376" s="438"/>
      <c r="BY376" s="75"/>
      <c r="BZ376" s="309" t="s">
        <v>1768</v>
      </c>
      <c r="CA376" s="218" t="s">
        <v>1765</v>
      </c>
      <c r="CB376" s="219" t="s">
        <v>1766</v>
      </c>
      <c r="CC376" s="55" t="s">
        <v>2516</v>
      </c>
      <c r="CD376" s="201" t="s">
        <v>1767</v>
      </c>
    </row>
    <row r="377" spans="1:82" ht="67.150000000000006" customHeight="1">
      <c r="A377" s="3" t="str">
        <f t="shared" si="167"/>
        <v/>
      </c>
      <c r="B377" s="5" t="s">
        <v>3121</v>
      </c>
      <c r="C377" s="3" t="str">
        <f t="shared" si="170"/>
        <v>Ⅳ.ガバナンス (8)　コーポレートガバナンスに関する態勢整備・業務運営</v>
      </c>
      <c r="D377" s="3" t="str">
        <f t="shared" si="171"/>
        <v>㉖【該当社のみ】保険募集人指導事業（フランチャイズ事業等）</v>
      </c>
      <c r="E377" s="3" t="str">
        <f t="shared" si="173"/>
        <v>基本 150</v>
      </c>
      <c r="F377" s="3" t="str">
        <f t="shared" si="174"/>
        <v>150 
150-2</v>
      </c>
      <c r="G377" s="11" t="str">
        <f t="shared" si="175"/>
        <v xml:space="preserve">
＿ 
＿＿ 規程に則った指導・モニタリングを定期的に実施している</v>
      </c>
      <c r="H377" s="21" t="str">
        <f t="shared" si="172"/>
        <v>2023: 0
2024: ▼選択</v>
      </c>
      <c r="I377" s="21" t="str">
        <f t="shared" si="168"/>
        <v xml:space="preserve">2023: 0
2024: </v>
      </c>
      <c r="J377" s="21" t="str">
        <f t="shared" si="176"/>
        <v xml:space="preserve">2023: 0
2024: </v>
      </c>
      <c r="K377" s="21" t="str">
        <f t="shared" si="177"/>
        <v>▼選択</v>
      </c>
      <c r="L377" s="21" t="str">
        <f t="shared" si="178"/>
        <v>以下について、詳細説明欄の記載及び証跡資料により確認できた
・募集を中心とした教育を行っていることについて指導・モニタリングをしていることは、「○○資料」を確認
・販売状況を管理していることについて指導・モニタリングをしていることは、「○○資料」を確認
・商号を使用する場合に別法人である旨や商品ラインナップの違いを説明することについて指導・モニタリングをしていることは、「○○資料」を確認</v>
      </c>
      <c r="M377" s="464" t="str">
        <f t="shared" si="179"/>
        <v xml:space="preserve">
</v>
      </c>
      <c r="N377" s="3"/>
      <c r="O377" s="19" t="s">
        <v>2518</v>
      </c>
      <c r="P377" s="19" t="s">
        <v>2738</v>
      </c>
      <c r="Q377" s="19" t="s">
        <v>663</v>
      </c>
      <c r="R377" s="19"/>
      <c r="S377" s="19"/>
      <c r="T377" s="159"/>
      <c r="U377" s="160"/>
      <c r="V377" s="19"/>
      <c r="W377" s="161"/>
      <c r="X377" s="19"/>
      <c r="Y377" s="19"/>
      <c r="Z377" s="20"/>
      <c r="AA377" s="202" t="s">
        <v>600</v>
      </c>
      <c r="AB377" s="1050"/>
      <c r="AC377" s="202" t="s">
        <v>2005</v>
      </c>
      <c r="AD377" s="1155"/>
      <c r="AE377" s="264" t="s">
        <v>3798</v>
      </c>
      <c r="AF377" s="1146"/>
      <c r="AG377" s="366" t="s">
        <v>36</v>
      </c>
      <c r="AH377" s="374"/>
      <c r="AI377" s="204">
        <v>150</v>
      </c>
      <c r="AJ377" s="189" t="s">
        <v>2708</v>
      </c>
      <c r="AK377" s="328"/>
      <c r="AL377" s="265"/>
      <c r="AM377" s="182" t="s">
        <v>2709</v>
      </c>
      <c r="AN377" s="27">
        <f t="shared" si="159"/>
        <v>0</v>
      </c>
      <c r="AO377" s="27">
        <f t="shared" si="160"/>
        <v>0</v>
      </c>
      <c r="AP377" s="191">
        <f t="shared" si="161"/>
        <v>0</v>
      </c>
      <c r="AQ377" s="35">
        <f t="shared" si="162"/>
        <v>0</v>
      </c>
      <c r="AR377" s="43">
        <f t="shared" si="163"/>
        <v>0</v>
      </c>
      <c r="AS377" s="43">
        <f t="shared" si="164"/>
        <v>0</v>
      </c>
      <c r="AT377" s="35">
        <f t="shared" si="165"/>
        <v>0</v>
      </c>
      <c r="AU377" s="43">
        <f t="shared" si="166"/>
        <v>0</v>
      </c>
      <c r="AV377" s="370" t="s">
        <v>33</v>
      </c>
      <c r="AW377" s="298" t="s">
        <v>41</v>
      </c>
      <c r="AX377" s="298" t="s">
        <v>42</v>
      </c>
      <c r="AY377" s="298"/>
      <c r="AZ377" s="433" t="s">
        <v>33</v>
      </c>
      <c r="BA377" s="227" t="s">
        <v>664</v>
      </c>
      <c r="BB377" s="467"/>
      <c r="BC377" s="468"/>
      <c r="BD377" s="299"/>
      <c r="BE377" s="229" t="str">
        <f>IF(AND(AL377=AV377,AV377="○",AZ377="1.はい"),"○","▼選択")</f>
        <v>▼選択</v>
      </c>
      <c r="BF377" s="230" t="s">
        <v>16</v>
      </c>
      <c r="BG377" s="229" t="s">
        <v>31</v>
      </c>
      <c r="BH377" s="177" t="s">
        <v>6</v>
      </c>
      <c r="BI377" s="177" t="s">
        <v>7</v>
      </c>
      <c r="BJ377" s="229" t="s">
        <v>32</v>
      </c>
      <c r="BK377" s="229"/>
      <c r="BL377" s="181" t="s">
        <v>33</v>
      </c>
      <c r="BM377" s="1032" t="s">
        <v>1772</v>
      </c>
      <c r="BN377" s="172"/>
      <c r="BO377" s="172"/>
      <c r="BP377" s="172"/>
      <c r="BQ377" s="172"/>
      <c r="BR377" s="172"/>
      <c r="BS377" s="172"/>
      <c r="BT377" s="172"/>
      <c r="BU377" s="172"/>
      <c r="BV377" s="182"/>
      <c r="BW377" s="182"/>
      <c r="BX377" s="438"/>
      <c r="BY377" s="75"/>
      <c r="BZ377" s="309" t="s">
        <v>1772</v>
      </c>
      <c r="CA377" s="218" t="s">
        <v>1769</v>
      </c>
      <c r="CB377" s="219" t="s">
        <v>1770</v>
      </c>
      <c r="CC377" s="55" t="s">
        <v>2518</v>
      </c>
      <c r="CD377" s="201" t="s">
        <v>1771</v>
      </c>
    </row>
    <row r="378" spans="1:82" ht="63">
      <c r="A378" s="3" t="str">
        <f t="shared" si="167"/>
        <v/>
      </c>
      <c r="B378" s="5" t="s">
        <v>3122</v>
      </c>
      <c r="C378" s="3" t="str">
        <f t="shared" si="170"/>
        <v>Ⅳ.ガバナンス (8)　コーポレートガバナンスに関する態勢整備・業務運営</v>
      </c>
      <c r="D378" s="3" t="str">
        <f t="shared" si="171"/>
        <v>㉖【該当社のみ】保険募集人指導事業（フランチャイズ事業等）</v>
      </c>
      <c r="E378" s="3" t="str">
        <f t="shared" si="173"/>
        <v>基本 150</v>
      </c>
      <c r="F378" s="3" t="str">
        <f t="shared" si="174"/>
        <v>150 
150-3</v>
      </c>
      <c r="G378" s="11" t="str">
        <f t="shared" si="175"/>
        <v xml:space="preserve">
＿ 
＿＿ 規程に則った指導・管理実施状況を保険会社に報告している</v>
      </c>
      <c r="H378" s="21" t="str">
        <f t="shared" si="172"/>
        <v>2023: 0
2024: ▼選択</v>
      </c>
      <c r="I378" s="21" t="str">
        <f t="shared" si="168"/>
        <v xml:space="preserve">2023: 0
2024: </v>
      </c>
      <c r="J378" s="21" t="str">
        <f t="shared" si="176"/>
        <v xml:space="preserve">2023: 0
2024: </v>
      </c>
      <c r="K378" s="21" t="str">
        <f t="shared" si="177"/>
        <v>▼選択</v>
      </c>
      <c r="L378" s="21" t="str">
        <f t="shared" si="178"/>
        <v>以下について、詳細説明欄の記載及び証跡資料「○○資料」P○により確認できた
・直近１年以内に指導・管理実施状況を乗合保険会社に報告していること</v>
      </c>
      <c r="M378" s="464" t="str">
        <f t="shared" si="179"/>
        <v xml:space="preserve">
</v>
      </c>
      <c r="N378" s="3"/>
      <c r="O378" s="19" t="s">
        <v>2519</v>
      </c>
      <c r="P378" s="19" t="s">
        <v>2738</v>
      </c>
      <c r="Q378" s="19" t="s">
        <v>663</v>
      </c>
      <c r="R378" s="19"/>
      <c r="S378" s="19"/>
      <c r="T378" s="159"/>
      <c r="U378" s="160"/>
      <c r="V378" s="19"/>
      <c r="W378" s="161"/>
      <c r="X378" s="19"/>
      <c r="Y378" s="19"/>
      <c r="Z378" s="20"/>
      <c r="AA378" s="202" t="s">
        <v>600</v>
      </c>
      <c r="AB378" s="1051"/>
      <c r="AC378" s="202" t="s">
        <v>2005</v>
      </c>
      <c r="AD378" s="1156"/>
      <c r="AE378" s="279" t="s">
        <v>3798</v>
      </c>
      <c r="AF378" s="1147"/>
      <c r="AG378" s="377" t="s">
        <v>36</v>
      </c>
      <c r="AH378" s="378"/>
      <c r="AI378" s="244">
        <v>150</v>
      </c>
      <c r="AJ378" s="189" t="s">
        <v>2710</v>
      </c>
      <c r="AK378" s="360"/>
      <c r="AL378" s="359"/>
      <c r="AM378" s="182" t="s">
        <v>665</v>
      </c>
      <c r="AN378" s="27">
        <f t="shared" si="159"/>
        <v>0</v>
      </c>
      <c r="AO378" s="27">
        <f t="shared" si="160"/>
        <v>0</v>
      </c>
      <c r="AP378" s="191">
        <f t="shared" si="161"/>
        <v>0</v>
      </c>
      <c r="AQ378" s="35">
        <f t="shared" si="162"/>
        <v>0</v>
      </c>
      <c r="AR378" s="43">
        <f t="shared" si="163"/>
        <v>0</v>
      </c>
      <c r="AS378" s="43">
        <f t="shared" si="164"/>
        <v>0</v>
      </c>
      <c r="AT378" s="35">
        <f t="shared" si="165"/>
        <v>0</v>
      </c>
      <c r="AU378" s="43">
        <f t="shared" si="166"/>
        <v>0</v>
      </c>
      <c r="AV378" s="370" t="s">
        <v>33</v>
      </c>
      <c r="AW378" s="298" t="s">
        <v>41</v>
      </c>
      <c r="AX378" s="298" t="s">
        <v>42</v>
      </c>
      <c r="AY378" s="298"/>
      <c r="AZ378" s="433" t="s">
        <v>33</v>
      </c>
      <c r="BA378" s="227" t="s">
        <v>666</v>
      </c>
      <c r="BB378" s="467"/>
      <c r="BC378" s="468"/>
      <c r="BD378" s="299"/>
      <c r="BE378" s="229" t="str">
        <f>IF(AND(AL378=AV378,AV378="○",AZ378="1.はい"),"○","▼選択")</f>
        <v>▼選択</v>
      </c>
      <c r="BF378" s="230" t="s">
        <v>16</v>
      </c>
      <c r="BG378" s="229" t="s">
        <v>31</v>
      </c>
      <c r="BH378" s="177" t="s">
        <v>6</v>
      </c>
      <c r="BI378" s="177" t="s">
        <v>7</v>
      </c>
      <c r="BJ378" s="229" t="s">
        <v>32</v>
      </c>
      <c r="BK378" s="229"/>
      <c r="BL378" s="181" t="s">
        <v>33</v>
      </c>
      <c r="BM378" s="1036" t="s">
        <v>2111</v>
      </c>
      <c r="BN378" s="172"/>
      <c r="BO378" s="172"/>
      <c r="BP378" s="172"/>
      <c r="BQ378" s="172"/>
      <c r="BR378" s="172"/>
      <c r="BS378" s="172"/>
      <c r="BT378" s="172"/>
      <c r="BU378" s="172"/>
      <c r="BV378" s="182"/>
      <c r="BW378" s="182"/>
      <c r="BX378" s="438"/>
      <c r="BY378" s="75"/>
      <c r="BZ378" s="309" t="s">
        <v>2111</v>
      </c>
      <c r="CA378" s="218" t="s">
        <v>1773</v>
      </c>
      <c r="CB378" s="219" t="s">
        <v>1774</v>
      </c>
      <c r="CC378" s="55" t="s">
        <v>2519</v>
      </c>
      <c r="CD378" s="201" t="s">
        <v>1775</v>
      </c>
    </row>
    <row r="379" spans="1:82" ht="110.25">
      <c r="A379" s="3" t="str">
        <f t="shared" si="167"/>
        <v/>
      </c>
      <c r="B379" s="5" t="s">
        <v>3123</v>
      </c>
      <c r="C379" s="3" t="str">
        <f t="shared" si="170"/>
        <v>Ⅳ.ガバナンス (8)　コーポレートガバナンスに関する態勢整備・業務運営</v>
      </c>
      <c r="D379" s="3" t="str">
        <f t="shared" si="171"/>
        <v>㉖【該当社のみ】保険募集人指導事業（フランチャイズ事業等）</v>
      </c>
      <c r="E379" s="3" t="str">
        <f t="shared" si="173"/>
        <v>応用 151</v>
      </c>
      <c r="F379" s="3" t="str">
        <f t="shared" si="174"/>
        <v xml:space="preserve">151 
</v>
      </c>
      <c r="G379" s="11" t="str">
        <f t="shared" si="175"/>
        <v xml:space="preserve">
＿ モニタリングで指摘した事項に関して改善策を徴求しており、必要に応じて、フランチャイジーに対する教育・管理・指導、システムの提供内容の在り方を見直している
＿＿ </v>
      </c>
      <c r="H379" s="21" t="str">
        <f t="shared" si="172"/>
        <v>2023: 0
2024: ▼選択</v>
      </c>
      <c r="I379" s="21" t="str">
        <f t="shared" si="168"/>
        <v xml:space="preserve">2023: 0
2024: </v>
      </c>
      <c r="J379" s="21" t="str">
        <f t="shared" si="176"/>
        <v xml:space="preserve">2023: 0
2024: </v>
      </c>
      <c r="K379" s="21" t="str">
        <f t="shared" si="177"/>
        <v>▼選択</v>
      </c>
      <c r="L379" s="21" t="str">
        <f t="shared" si="178"/>
        <v>以下について、詳細説明欄の記載及び証跡資料により確認できた
・モニタリングで指摘した事項に関して改善策を徴求していることは、「○○資料」を確認
・必要に応じて、フランチャイジーに対する教育・管理・指導、システムの提供内容の在り方を見直していることは、「○○資料」を確認</v>
      </c>
      <c r="M379" s="464" t="str">
        <f t="shared" si="179"/>
        <v xml:space="preserve">
</v>
      </c>
      <c r="N379" s="3"/>
      <c r="O379" s="19" t="s">
        <v>2520</v>
      </c>
      <c r="P379" s="19" t="s">
        <v>2738</v>
      </c>
      <c r="Q379" s="19" t="s">
        <v>663</v>
      </c>
      <c r="R379" s="19"/>
      <c r="S379" s="19"/>
      <c r="T379" s="159"/>
      <c r="U379" s="160"/>
      <c r="V379" s="19"/>
      <c r="W379" s="161"/>
      <c r="X379" s="19"/>
      <c r="Y379" s="19"/>
      <c r="Z379" s="20"/>
      <c r="AA379" s="261" t="s">
        <v>662</v>
      </c>
      <c r="AB379" s="300" t="s">
        <v>595</v>
      </c>
      <c r="AC379" s="275" t="s">
        <v>2005</v>
      </c>
      <c r="AD379" s="373" t="s">
        <v>596</v>
      </c>
      <c r="AE379" s="272" t="s">
        <v>3798</v>
      </c>
      <c r="AF379" s="439" t="s">
        <v>3795</v>
      </c>
      <c r="AG379" s="379" t="s">
        <v>140</v>
      </c>
      <c r="AH379" s="380" t="s">
        <v>228</v>
      </c>
      <c r="AI379" s="254">
        <v>151</v>
      </c>
      <c r="AJ379" s="252" t="s">
        <v>26</v>
      </c>
      <c r="AK379" s="381"/>
      <c r="AL379" s="1077" t="s">
        <v>3482</v>
      </c>
      <c r="AM379" s="1048"/>
      <c r="AN379" s="27">
        <f t="shared" ref="AN379:AN433" si="207">R379</f>
        <v>0</v>
      </c>
      <c r="AO379" s="27">
        <f t="shared" ref="AO379:AO433" si="208">S379</f>
        <v>0</v>
      </c>
      <c r="AP379" s="191">
        <f t="shared" ref="AP379:AP433" si="209">T379</f>
        <v>0</v>
      </c>
      <c r="AQ379" s="35">
        <f t="shared" ref="AQ379:AQ433" si="210">U379</f>
        <v>0</v>
      </c>
      <c r="AR379" s="43">
        <f t="shared" ref="AR379:AR433" si="211">V379</f>
        <v>0</v>
      </c>
      <c r="AS379" s="43">
        <f t="shared" ref="AS379:AS433" si="212">W379</f>
        <v>0</v>
      </c>
      <c r="AT379" s="35">
        <f t="shared" ref="AT379:AT433" si="213">X379</f>
        <v>0</v>
      </c>
      <c r="AU379" s="43">
        <f t="shared" ref="AU379:AU433" si="214">Y379</f>
        <v>0</v>
      </c>
      <c r="AV379" s="370" t="s">
        <v>33</v>
      </c>
      <c r="AW379" s="298" t="s">
        <v>41</v>
      </c>
      <c r="AX379" s="298" t="s">
        <v>42</v>
      </c>
      <c r="AY379" s="298"/>
      <c r="AZ379" s="433" t="s">
        <v>33</v>
      </c>
      <c r="BA379" s="227" t="s">
        <v>428</v>
      </c>
      <c r="BB379" s="467"/>
      <c r="BC379" s="468"/>
      <c r="BD379" s="382" t="str">
        <f>BL379</f>
        <v>▼選択</v>
      </c>
      <c r="BE379" s="229" t="s">
        <v>33</v>
      </c>
      <c r="BF379" s="230" t="s">
        <v>16</v>
      </c>
      <c r="BG379" s="229" t="s">
        <v>31</v>
      </c>
      <c r="BH379" s="177" t="s">
        <v>6</v>
      </c>
      <c r="BI379" s="177" t="s">
        <v>7</v>
      </c>
      <c r="BJ379" s="229" t="s">
        <v>32</v>
      </c>
      <c r="BK379" s="229" t="s">
        <v>897</v>
      </c>
      <c r="BL379" s="181" t="s">
        <v>33</v>
      </c>
      <c r="BM379" s="1032" t="s">
        <v>3234</v>
      </c>
      <c r="BN379" s="172"/>
      <c r="BO379" s="172"/>
      <c r="BP379" s="172"/>
      <c r="BQ379" s="172"/>
      <c r="BR379" s="172"/>
      <c r="BS379" s="172"/>
      <c r="BT379" s="172"/>
      <c r="BU379" s="172"/>
      <c r="BV379" s="182"/>
      <c r="BW379" s="182"/>
      <c r="BX379" s="438"/>
      <c r="BY379" s="75"/>
      <c r="BZ379" s="309" t="s">
        <v>3234</v>
      </c>
      <c r="CA379" s="218" t="s">
        <v>1776</v>
      </c>
      <c r="CB379" s="237" t="s">
        <v>1777</v>
      </c>
      <c r="CC379" s="55" t="s">
        <v>2520</v>
      </c>
      <c r="CD379" s="201" t="s">
        <v>1778</v>
      </c>
    </row>
    <row r="380" spans="1:82" ht="81" customHeight="1">
      <c r="A380" s="3" t="str">
        <f t="shared" si="167"/>
        <v/>
      </c>
      <c r="B380" s="5" t="s">
        <v>3124</v>
      </c>
      <c r="C380" s="3" t="str">
        <f t="shared" si="170"/>
        <v>Ⅳ.ガバナンス (8)　コーポレートガバナンスに関する態勢整備・業務運営</v>
      </c>
      <c r="D380" s="3" t="str">
        <f t="shared" si="171"/>
        <v>㉖【該当社のみ】保険募集人指導事業（フランチャイズ事業等）</v>
      </c>
      <c r="E380" s="3" t="str">
        <f t="shared" si="173"/>
        <v>基本 152</v>
      </c>
      <c r="F380" s="3" t="str">
        <f t="shared" si="174"/>
        <v>152 
見出し</v>
      </c>
      <c r="G380" s="11" t="str">
        <f t="shared" si="175"/>
        <v xml:space="preserve">フランチャイジーの代理店のみ対象
＿ 
＿＿ </v>
      </c>
      <c r="H380" s="21" t="str">
        <f t="shared" si="172"/>
        <v>2023: 0
2024: ▼選択</v>
      </c>
      <c r="I380" s="21" t="str">
        <f t="shared" si="168"/>
        <v xml:space="preserve">2023: 0
2024: </v>
      </c>
      <c r="J380" s="21" t="str">
        <f t="shared" si="176"/>
        <v xml:space="preserve">2023: 0
2024: </v>
      </c>
      <c r="K380" s="21" t="str">
        <f t="shared" si="177"/>
        <v xml:space="preserve"> ― </v>
      </c>
      <c r="L380" s="21" t="str">
        <f t="shared" si="178"/>
        <v xml:space="preserve"> ― </v>
      </c>
      <c r="M380" s="464" t="str">
        <f t="shared" si="179"/>
        <v xml:space="preserve">
</v>
      </c>
      <c r="N380" s="3"/>
      <c r="O380" s="19" t="s">
        <v>2522</v>
      </c>
      <c r="P380" s="19" t="s">
        <v>2738</v>
      </c>
      <c r="Q380" s="19" t="s">
        <v>667</v>
      </c>
      <c r="R380" s="19"/>
      <c r="S380" s="19"/>
      <c r="T380" s="159"/>
      <c r="U380" s="160"/>
      <c r="V380" s="19"/>
      <c r="W380" s="161"/>
      <c r="X380" s="19"/>
      <c r="Y380" s="19"/>
      <c r="Z380" s="20"/>
      <c r="AA380" s="261" t="s">
        <v>662</v>
      </c>
      <c r="AB380" s="1049" t="s">
        <v>595</v>
      </c>
      <c r="AC380" s="275" t="s">
        <v>2005</v>
      </c>
      <c r="AD380" s="1063" t="s">
        <v>596</v>
      </c>
      <c r="AE380" s="261" t="s">
        <v>3798</v>
      </c>
      <c r="AF380" s="1192" t="s">
        <v>3795</v>
      </c>
      <c r="AG380" s="363" t="s">
        <v>36</v>
      </c>
      <c r="AH380" s="1122" t="s">
        <v>660</v>
      </c>
      <c r="AI380" s="291">
        <v>152</v>
      </c>
      <c r="AJ380" s="282" t="s">
        <v>2642</v>
      </c>
      <c r="AK380" s="1072" t="s">
        <v>2711</v>
      </c>
      <c r="AL380" s="1125"/>
      <c r="AM380" s="1126"/>
      <c r="AN380" s="32">
        <f t="shared" si="207"/>
        <v>0</v>
      </c>
      <c r="AO380" s="32">
        <f t="shared" si="208"/>
        <v>0</v>
      </c>
      <c r="AP380" s="327">
        <f t="shared" si="209"/>
        <v>0</v>
      </c>
      <c r="AQ380" s="39">
        <f t="shared" si="210"/>
        <v>0</v>
      </c>
      <c r="AR380" s="47">
        <f t="shared" si="211"/>
        <v>0</v>
      </c>
      <c r="AS380" s="47">
        <f t="shared" si="212"/>
        <v>0</v>
      </c>
      <c r="AT380" s="39">
        <f t="shared" si="213"/>
        <v>0</v>
      </c>
      <c r="AU380" s="47">
        <f t="shared" si="214"/>
        <v>0</v>
      </c>
      <c r="AV380" s="246" t="s">
        <v>33</v>
      </c>
      <c r="AW380" s="298" t="s">
        <v>91</v>
      </c>
      <c r="AX380" s="298" t="s">
        <v>9</v>
      </c>
      <c r="AY380" s="247"/>
      <c r="AZ380" s="433" t="s">
        <v>33</v>
      </c>
      <c r="BA380" s="194" t="s">
        <v>661</v>
      </c>
      <c r="BB380" s="466"/>
      <c r="BC380" s="466"/>
      <c r="BD380" s="210"/>
      <c r="BE380" s="296"/>
      <c r="BF380" s="296"/>
      <c r="BG380" s="296"/>
      <c r="BH380" s="209"/>
      <c r="BI380" s="209"/>
      <c r="BJ380" s="296"/>
      <c r="BK380" s="296"/>
      <c r="BL380" s="211"/>
      <c r="BM380" s="1035"/>
      <c r="BN380" s="195"/>
      <c r="BO380" s="195"/>
      <c r="BP380" s="195"/>
      <c r="BQ380" s="195"/>
      <c r="BR380" s="195"/>
      <c r="BS380" s="195"/>
      <c r="BT380" s="195"/>
      <c r="BU380" s="195"/>
      <c r="BV380" s="210"/>
      <c r="BW380" s="210"/>
      <c r="BX380" s="354"/>
      <c r="BY380" s="75"/>
      <c r="BZ380" s="195"/>
      <c r="CA380" s="218" t="s">
        <v>1719</v>
      </c>
      <c r="CB380" s="219" t="s">
        <v>1720</v>
      </c>
      <c r="CC380" s="55" t="s">
        <v>2522</v>
      </c>
      <c r="CD380" s="201" t="s">
        <v>1779</v>
      </c>
    </row>
    <row r="381" spans="1:82" ht="57">
      <c r="A381" s="3" t="str">
        <f t="shared" si="167"/>
        <v/>
      </c>
      <c r="B381" s="5" t="s">
        <v>3125</v>
      </c>
      <c r="C381" s="3" t="str">
        <f t="shared" si="170"/>
        <v>Ⅳ.ガバナンス (8)　コーポレートガバナンスに関する態勢整備・業務運営</v>
      </c>
      <c r="D381" s="3" t="str">
        <f t="shared" si="171"/>
        <v>㉖【該当社のみ】保険募集人指導事業（フランチャイズ事業等）</v>
      </c>
      <c r="E381" s="3" t="str">
        <f t="shared" si="173"/>
        <v>基本 152</v>
      </c>
      <c r="F381" s="3" t="str">
        <f t="shared" si="174"/>
        <v xml:space="preserve">152 
</v>
      </c>
      <c r="G381" s="11" t="str">
        <f t="shared" si="175"/>
        <v xml:space="preserve">
＿ フランチャイジーの対応について、以下の事項を行っている
※全て「1.はい」であれば達成
＿＿ </v>
      </c>
      <c r="H381" s="21" t="str">
        <f t="shared" si="172"/>
        <v>2023: 0
2024: －</v>
      </c>
      <c r="I381" s="21" t="str">
        <f t="shared" si="168"/>
        <v xml:space="preserve">2023: 0
2024: </v>
      </c>
      <c r="J381" s="21" t="str">
        <f t="shared" si="176"/>
        <v xml:space="preserve">2023: 0
2024: </v>
      </c>
      <c r="K381" s="21" t="str">
        <f t="shared" si="177"/>
        <v>▼選択</v>
      </c>
      <c r="L381" s="21">
        <f t="shared" si="178"/>
        <v>0</v>
      </c>
      <c r="M381" s="464" t="str">
        <f t="shared" si="179"/>
        <v xml:space="preserve">
</v>
      </c>
      <c r="N381" s="3"/>
      <c r="O381" s="19" t="s">
        <v>2523</v>
      </c>
      <c r="P381" s="19" t="s">
        <v>2738</v>
      </c>
      <c r="Q381" s="19" t="s">
        <v>667</v>
      </c>
      <c r="R381" s="19"/>
      <c r="S381" s="19"/>
      <c r="T381" s="159"/>
      <c r="U381" s="160"/>
      <c r="V381" s="19"/>
      <c r="W381" s="161"/>
      <c r="X381" s="19"/>
      <c r="Y381" s="19"/>
      <c r="Z381" s="20"/>
      <c r="AA381" s="264" t="s">
        <v>662</v>
      </c>
      <c r="AB381" s="1050"/>
      <c r="AC381" s="362" t="s">
        <v>2005</v>
      </c>
      <c r="AD381" s="1155"/>
      <c r="AE381" s="264" t="s">
        <v>3798</v>
      </c>
      <c r="AF381" s="1193"/>
      <c r="AG381" s="366" t="s">
        <v>36</v>
      </c>
      <c r="AH381" s="1123"/>
      <c r="AI381" s="286">
        <v>152</v>
      </c>
      <c r="AJ381" s="293" t="s">
        <v>26</v>
      </c>
      <c r="AK381" s="383"/>
      <c r="AL381" s="1046" t="s">
        <v>1780</v>
      </c>
      <c r="AM381" s="1087"/>
      <c r="AN381" s="27">
        <f t="shared" si="207"/>
        <v>0</v>
      </c>
      <c r="AO381" s="27">
        <f t="shared" si="208"/>
        <v>0</v>
      </c>
      <c r="AP381" s="191">
        <f t="shared" si="209"/>
        <v>0</v>
      </c>
      <c r="AQ381" s="35">
        <f t="shared" si="210"/>
        <v>0</v>
      </c>
      <c r="AR381" s="43">
        <f t="shared" si="211"/>
        <v>0</v>
      </c>
      <c r="AS381" s="43">
        <f t="shared" si="212"/>
        <v>0</v>
      </c>
      <c r="AT381" s="35">
        <f t="shared" si="213"/>
        <v>0</v>
      </c>
      <c r="AU381" s="43">
        <f t="shared" si="214"/>
        <v>0</v>
      </c>
      <c r="AV381" s="262"/>
      <c r="AW381" s="263"/>
      <c r="AX381" s="263"/>
      <c r="AY381" s="263"/>
      <c r="AZ381" s="175" t="s">
        <v>661</v>
      </c>
      <c r="BA381" s="194" t="s">
        <v>29</v>
      </c>
      <c r="BB381" s="466"/>
      <c r="BC381" s="466"/>
      <c r="BD381" s="248" t="str">
        <f>BL381</f>
        <v>▼選択</v>
      </c>
      <c r="BE381" s="229" t="s">
        <v>33</v>
      </c>
      <c r="BF381" s="230" t="s">
        <v>16</v>
      </c>
      <c r="BG381" s="229" t="s">
        <v>31</v>
      </c>
      <c r="BH381" s="177" t="s">
        <v>6</v>
      </c>
      <c r="BI381" s="177" t="s">
        <v>7</v>
      </c>
      <c r="BJ381" s="229" t="s">
        <v>32</v>
      </c>
      <c r="BK381" s="229" t="s">
        <v>897</v>
      </c>
      <c r="BL381" s="198" t="s">
        <v>33</v>
      </c>
      <c r="BM381" s="1033"/>
      <c r="BN381" s="195"/>
      <c r="BO381" s="195"/>
      <c r="BP381" s="195"/>
      <c r="BQ381" s="195"/>
      <c r="BR381" s="195"/>
      <c r="BS381" s="195"/>
      <c r="BT381" s="195"/>
      <c r="BU381" s="195"/>
      <c r="BV381" s="182"/>
      <c r="BW381" s="182"/>
      <c r="BX381" s="438"/>
      <c r="BY381" s="75"/>
      <c r="BZ381" s="195"/>
      <c r="CA381" s="199"/>
      <c r="CB381" s="200"/>
      <c r="CC381" s="55" t="s">
        <v>2523</v>
      </c>
      <c r="CD381" s="201" t="s">
        <v>1779</v>
      </c>
    </row>
    <row r="382" spans="1:82" ht="63">
      <c r="A382" s="3" t="str">
        <f t="shared" si="167"/>
        <v/>
      </c>
      <c r="B382" s="5" t="s">
        <v>3126</v>
      </c>
      <c r="C382" s="3" t="str">
        <f t="shared" si="170"/>
        <v>Ⅳ.ガバナンス (8)　コーポレートガバナンスに関する態勢整備・業務運営</v>
      </c>
      <c r="D382" s="3" t="str">
        <f t="shared" si="171"/>
        <v>㉖【該当社のみ】保険募集人指導事業（フランチャイズ事業等）</v>
      </c>
      <c r="E382" s="3" t="str">
        <f t="shared" si="173"/>
        <v>基本 152</v>
      </c>
      <c r="F382" s="3" t="str">
        <f t="shared" si="174"/>
        <v>152 
152-1</v>
      </c>
      <c r="G382" s="11" t="str">
        <f t="shared" si="175"/>
        <v xml:space="preserve">
＿ 
＿＿ フランチャイズ契約に応じた募集／教育／管理態勢を構築している</v>
      </c>
      <c r="H382" s="21" t="str">
        <f t="shared" si="172"/>
        <v>2023: 0
2024: ▼選択</v>
      </c>
      <c r="I382" s="21" t="str">
        <f t="shared" si="168"/>
        <v xml:space="preserve">2023: 0
2024: </v>
      </c>
      <c r="J382" s="21" t="str">
        <f t="shared" si="176"/>
        <v xml:space="preserve">2023: 0
2024: </v>
      </c>
      <c r="K382" s="21" t="str">
        <f t="shared" si="177"/>
        <v>▼選択</v>
      </c>
      <c r="L382" s="21" t="str">
        <f t="shared" si="178"/>
        <v>以下について、詳細説明欄の記載及び証跡資料「○○資料」P○により確認できた
・フランチャイズ契約に応じた募集態勢、教育態勢、管理態勢が構築されていること</v>
      </c>
      <c r="M382" s="464" t="str">
        <f t="shared" si="179"/>
        <v xml:space="preserve">
</v>
      </c>
      <c r="N382" s="3"/>
      <c r="O382" s="19" t="s">
        <v>2524</v>
      </c>
      <c r="P382" s="19" t="s">
        <v>2738</v>
      </c>
      <c r="Q382" s="19" t="s">
        <v>667</v>
      </c>
      <c r="R382" s="19"/>
      <c r="S382" s="19"/>
      <c r="T382" s="159"/>
      <c r="U382" s="160"/>
      <c r="V382" s="19"/>
      <c r="W382" s="161"/>
      <c r="X382" s="19"/>
      <c r="Y382" s="19"/>
      <c r="Z382" s="20"/>
      <c r="AA382" s="264" t="s">
        <v>600</v>
      </c>
      <c r="AB382" s="1050"/>
      <c r="AC382" s="264" t="s">
        <v>2005</v>
      </c>
      <c r="AD382" s="1155"/>
      <c r="AE382" s="264" t="s">
        <v>3798</v>
      </c>
      <c r="AF382" s="1193"/>
      <c r="AG382" s="366" t="s">
        <v>36</v>
      </c>
      <c r="AH382" s="1123"/>
      <c r="AI382" s="204">
        <v>152</v>
      </c>
      <c r="AJ382" s="205" t="s">
        <v>668</v>
      </c>
      <c r="AK382" s="384"/>
      <c r="AL382" s="265"/>
      <c r="AM382" s="165" t="s">
        <v>669</v>
      </c>
      <c r="AN382" s="27">
        <f t="shared" si="207"/>
        <v>0</v>
      </c>
      <c r="AO382" s="27">
        <f t="shared" si="208"/>
        <v>0</v>
      </c>
      <c r="AP382" s="191">
        <f t="shared" si="209"/>
        <v>0</v>
      </c>
      <c r="AQ382" s="35">
        <f t="shared" si="210"/>
        <v>0</v>
      </c>
      <c r="AR382" s="43">
        <f t="shared" si="211"/>
        <v>0</v>
      </c>
      <c r="AS382" s="43">
        <f t="shared" si="212"/>
        <v>0</v>
      </c>
      <c r="AT382" s="35">
        <f t="shared" si="213"/>
        <v>0</v>
      </c>
      <c r="AU382" s="43">
        <f t="shared" si="214"/>
        <v>0</v>
      </c>
      <c r="AV382" s="370" t="s">
        <v>33</v>
      </c>
      <c r="AW382" s="298" t="s">
        <v>41</v>
      </c>
      <c r="AX382" s="298" t="s">
        <v>42</v>
      </c>
      <c r="AY382" s="298"/>
      <c r="AZ382" s="433" t="s">
        <v>33</v>
      </c>
      <c r="BA382" s="227" t="s">
        <v>428</v>
      </c>
      <c r="BB382" s="467"/>
      <c r="BC382" s="468"/>
      <c r="BD382" s="299"/>
      <c r="BE382" s="229" t="str">
        <f>IF(AND(AL382=AV382,AV382="○",AZ382="1.はい"),"○","▼選択")</f>
        <v>▼選択</v>
      </c>
      <c r="BF382" s="230" t="s">
        <v>16</v>
      </c>
      <c r="BG382" s="229" t="s">
        <v>31</v>
      </c>
      <c r="BH382" s="177" t="s">
        <v>6</v>
      </c>
      <c r="BI382" s="177" t="s">
        <v>7</v>
      </c>
      <c r="BJ382" s="229" t="s">
        <v>32</v>
      </c>
      <c r="BK382" s="229"/>
      <c r="BL382" s="181" t="s">
        <v>33</v>
      </c>
      <c r="BM382" s="1032" t="s">
        <v>2112</v>
      </c>
      <c r="BN382" s="172"/>
      <c r="BO382" s="172"/>
      <c r="BP382" s="172"/>
      <c r="BQ382" s="172"/>
      <c r="BR382" s="172"/>
      <c r="BS382" s="172"/>
      <c r="BT382" s="172"/>
      <c r="BU382" s="172"/>
      <c r="BV382" s="182"/>
      <c r="BW382" s="182"/>
      <c r="BX382" s="438"/>
      <c r="BY382" s="75"/>
      <c r="BZ382" s="309" t="s">
        <v>2112</v>
      </c>
      <c r="CA382" s="218" t="s">
        <v>1781</v>
      </c>
      <c r="CB382" s="219" t="s">
        <v>1782</v>
      </c>
      <c r="CC382" s="55" t="s">
        <v>2524</v>
      </c>
      <c r="CD382" s="201" t="s">
        <v>1783</v>
      </c>
    </row>
    <row r="383" spans="1:82" ht="47.25">
      <c r="A383" s="3" t="str">
        <f t="shared" si="167"/>
        <v/>
      </c>
      <c r="B383" s="5" t="s">
        <v>3127</v>
      </c>
      <c r="C383" s="3" t="str">
        <f t="shared" si="170"/>
        <v>Ⅳ.ガバナンス (8)　コーポレートガバナンスに関する態勢整備・業務運営</v>
      </c>
      <c r="D383" s="3" t="str">
        <f t="shared" si="171"/>
        <v>㉖【該当社のみ】保険募集人指導事業（フランチャイズ事業等）</v>
      </c>
      <c r="E383" s="3" t="str">
        <f t="shared" si="173"/>
        <v>基本 152</v>
      </c>
      <c r="F383" s="3" t="str">
        <f t="shared" si="174"/>
        <v>152 
152-2</v>
      </c>
      <c r="G383" s="11" t="str">
        <f t="shared" si="175"/>
        <v xml:space="preserve">
＿ 
＿＿ フランチャイザーへ規程に応じた内容を定期的に報告している</v>
      </c>
      <c r="H383" s="21" t="str">
        <f t="shared" si="172"/>
        <v>2023: 0
2024: ▼選択</v>
      </c>
      <c r="I383" s="21" t="str">
        <f t="shared" si="168"/>
        <v xml:space="preserve">2023: 0
2024: </v>
      </c>
      <c r="J383" s="21" t="str">
        <f t="shared" si="176"/>
        <v xml:space="preserve">2023: 0
2024: </v>
      </c>
      <c r="K383" s="21" t="str">
        <f t="shared" si="177"/>
        <v>▼選択</v>
      </c>
      <c r="L383" s="21" t="str">
        <f t="shared" si="178"/>
        <v>以下について、詳細説明欄の記載及び証跡資料「○○資料」P○により確認できた
・フランチャイザーが定める規程に応じた内容を報告していること</v>
      </c>
      <c r="M383" s="464" t="str">
        <f t="shared" si="179"/>
        <v xml:space="preserve">
</v>
      </c>
      <c r="N383" s="3"/>
      <c r="O383" s="19" t="s">
        <v>2525</v>
      </c>
      <c r="P383" s="19" t="s">
        <v>2738</v>
      </c>
      <c r="Q383" s="19" t="s">
        <v>667</v>
      </c>
      <c r="R383" s="19"/>
      <c r="S383" s="19"/>
      <c r="T383" s="159"/>
      <c r="U383" s="160"/>
      <c r="V383" s="19"/>
      <c r="W383" s="161"/>
      <c r="X383" s="19"/>
      <c r="Y383" s="19"/>
      <c r="Z383" s="20"/>
      <c r="AA383" s="264" t="s">
        <v>600</v>
      </c>
      <c r="AB383" s="1050"/>
      <c r="AC383" s="264" t="s">
        <v>2005</v>
      </c>
      <c r="AD383" s="1155"/>
      <c r="AE383" s="264" t="s">
        <v>3798</v>
      </c>
      <c r="AF383" s="1193"/>
      <c r="AG383" s="366" t="s">
        <v>36</v>
      </c>
      <c r="AH383" s="1123"/>
      <c r="AI383" s="204">
        <v>152</v>
      </c>
      <c r="AJ383" s="205" t="s">
        <v>670</v>
      </c>
      <c r="AK383" s="384"/>
      <c r="AL383" s="265"/>
      <c r="AM383" s="165" t="s">
        <v>671</v>
      </c>
      <c r="AN383" s="27">
        <f t="shared" si="207"/>
        <v>0</v>
      </c>
      <c r="AO383" s="27">
        <f t="shared" si="208"/>
        <v>0</v>
      </c>
      <c r="AP383" s="191">
        <f t="shared" si="209"/>
        <v>0</v>
      </c>
      <c r="AQ383" s="35">
        <f t="shared" si="210"/>
        <v>0</v>
      </c>
      <c r="AR383" s="43">
        <f t="shared" si="211"/>
        <v>0</v>
      </c>
      <c r="AS383" s="43">
        <f t="shared" si="212"/>
        <v>0</v>
      </c>
      <c r="AT383" s="35">
        <f t="shared" si="213"/>
        <v>0</v>
      </c>
      <c r="AU383" s="43">
        <f t="shared" si="214"/>
        <v>0</v>
      </c>
      <c r="AV383" s="370" t="s">
        <v>33</v>
      </c>
      <c r="AW383" s="298" t="s">
        <v>41</v>
      </c>
      <c r="AX383" s="298" t="s">
        <v>42</v>
      </c>
      <c r="AY383" s="298"/>
      <c r="AZ383" s="433" t="s">
        <v>33</v>
      </c>
      <c r="BA383" s="227" t="s">
        <v>614</v>
      </c>
      <c r="BB383" s="467"/>
      <c r="BC383" s="468"/>
      <c r="BD383" s="299"/>
      <c r="BE383" s="229" t="str">
        <f>IF(AND(AL383=AV383,AV383="○",AZ383="1.はい"),"○","▼選択")</f>
        <v>▼選択</v>
      </c>
      <c r="BF383" s="230" t="s">
        <v>16</v>
      </c>
      <c r="BG383" s="229" t="s">
        <v>31</v>
      </c>
      <c r="BH383" s="177" t="s">
        <v>6</v>
      </c>
      <c r="BI383" s="177" t="s">
        <v>7</v>
      </c>
      <c r="BJ383" s="229" t="s">
        <v>32</v>
      </c>
      <c r="BK383" s="229"/>
      <c r="BL383" s="181" t="s">
        <v>33</v>
      </c>
      <c r="BM383" s="1032" t="s">
        <v>2113</v>
      </c>
      <c r="BN383" s="172"/>
      <c r="BO383" s="172"/>
      <c r="BP383" s="172"/>
      <c r="BQ383" s="172"/>
      <c r="BR383" s="172"/>
      <c r="BS383" s="172"/>
      <c r="BT383" s="172"/>
      <c r="BU383" s="172"/>
      <c r="BV383" s="182"/>
      <c r="BW383" s="182"/>
      <c r="BX383" s="438"/>
      <c r="BY383" s="75"/>
      <c r="BZ383" s="309" t="s">
        <v>2113</v>
      </c>
      <c r="CA383" s="218" t="s">
        <v>1784</v>
      </c>
      <c r="CB383" s="219" t="s">
        <v>1785</v>
      </c>
      <c r="CC383" s="55" t="s">
        <v>2525</v>
      </c>
      <c r="CD383" s="201" t="s">
        <v>1786</v>
      </c>
    </row>
    <row r="384" spans="1:82" ht="78.75">
      <c r="A384" s="3" t="str">
        <f t="shared" si="167"/>
        <v/>
      </c>
      <c r="B384" s="5" t="s">
        <v>3128</v>
      </c>
      <c r="C384" s="3" t="str">
        <f t="shared" si="170"/>
        <v>Ⅳ.ガバナンス (8)　コーポレートガバナンスに関する態勢整備・業務運営</v>
      </c>
      <c r="D384" s="3" t="str">
        <f t="shared" si="171"/>
        <v>㉖【該当社のみ】保険募集人指導事業（フランチャイズ事業等）</v>
      </c>
      <c r="E384" s="3" t="str">
        <f t="shared" si="173"/>
        <v>基本 152</v>
      </c>
      <c r="F384" s="3" t="str">
        <f t="shared" si="174"/>
        <v>152 
152-3</v>
      </c>
      <c r="G384" s="11" t="str">
        <f t="shared" si="175"/>
        <v xml:space="preserve">
＿ 
＿＿ フランチャイザーの内部監査部署等による監査・点検の実施や、フランチャイザー主催の会議・研修を受講し、必要に応じて社内へ共有している</v>
      </c>
      <c r="H384" s="21" t="str">
        <f t="shared" si="172"/>
        <v>2023: 0
2024: ▼選択</v>
      </c>
      <c r="I384" s="21" t="str">
        <f t="shared" si="168"/>
        <v xml:space="preserve">2023: 0
2024: </v>
      </c>
      <c r="J384" s="21" t="str">
        <f t="shared" si="176"/>
        <v xml:space="preserve">2023: 0
2024: </v>
      </c>
      <c r="K384" s="21" t="str">
        <f t="shared" si="177"/>
        <v>▼選択</v>
      </c>
      <c r="L384" s="21" t="str">
        <f t="shared" si="178"/>
        <v>以下について、詳細説明欄の記載及び証跡資料により確認できた
・フランチャイザーの監査の結果や会議・研修の内容は、「○○資料」を確認
・監査結果や研修内容等を必要に応じて社内に共有していることは、「○○資料」を確認</v>
      </c>
      <c r="M384" s="464" t="str">
        <f t="shared" si="179"/>
        <v xml:space="preserve">
</v>
      </c>
      <c r="N384" s="3"/>
      <c r="O384" s="19" t="s">
        <v>2526</v>
      </c>
      <c r="P384" s="19" t="s">
        <v>2738</v>
      </c>
      <c r="Q384" s="19" t="s">
        <v>667</v>
      </c>
      <c r="R384" s="19"/>
      <c r="S384" s="19"/>
      <c r="T384" s="159"/>
      <c r="U384" s="160"/>
      <c r="V384" s="19"/>
      <c r="W384" s="161"/>
      <c r="X384" s="19"/>
      <c r="Y384" s="19"/>
      <c r="Z384" s="20"/>
      <c r="AA384" s="279" t="s">
        <v>600</v>
      </c>
      <c r="AB384" s="1051"/>
      <c r="AC384" s="279" t="s">
        <v>2005</v>
      </c>
      <c r="AD384" s="1156"/>
      <c r="AE384" s="279" t="s">
        <v>3798</v>
      </c>
      <c r="AF384" s="1194"/>
      <c r="AG384" s="377" t="s">
        <v>36</v>
      </c>
      <c r="AH384" s="1124"/>
      <c r="AI384" s="244">
        <v>152</v>
      </c>
      <c r="AJ384" s="320" t="s">
        <v>672</v>
      </c>
      <c r="AK384" s="384"/>
      <c r="AL384" s="265"/>
      <c r="AM384" s="165" t="s">
        <v>673</v>
      </c>
      <c r="AN384" s="27">
        <f t="shared" si="207"/>
        <v>0</v>
      </c>
      <c r="AO384" s="27">
        <f t="shared" si="208"/>
        <v>0</v>
      </c>
      <c r="AP384" s="191">
        <f t="shared" si="209"/>
        <v>0</v>
      </c>
      <c r="AQ384" s="35">
        <f t="shared" si="210"/>
        <v>0</v>
      </c>
      <c r="AR384" s="43">
        <f t="shared" si="211"/>
        <v>0</v>
      </c>
      <c r="AS384" s="43">
        <f t="shared" si="212"/>
        <v>0</v>
      </c>
      <c r="AT384" s="35">
        <f t="shared" si="213"/>
        <v>0</v>
      </c>
      <c r="AU384" s="43">
        <f t="shared" si="214"/>
        <v>0</v>
      </c>
      <c r="AV384" s="246" t="s">
        <v>33</v>
      </c>
      <c r="AW384" s="247" t="s">
        <v>41</v>
      </c>
      <c r="AX384" s="247" t="s">
        <v>42</v>
      </c>
      <c r="AY384" s="247"/>
      <c r="AZ384" s="433" t="s">
        <v>33</v>
      </c>
      <c r="BA384" s="227" t="s">
        <v>428</v>
      </c>
      <c r="BB384" s="467"/>
      <c r="BC384" s="468"/>
      <c r="BD384" s="299"/>
      <c r="BE384" s="229" t="str">
        <f>IF(AND(AL384=AV384,AV384="○",AZ384="1.はい"),"○","▼選択")</f>
        <v>▼選択</v>
      </c>
      <c r="BF384" s="230" t="s">
        <v>16</v>
      </c>
      <c r="BG384" s="229" t="s">
        <v>31</v>
      </c>
      <c r="BH384" s="177" t="s">
        <v>6</v>
      </c>
      <c r="BI384" s="177" t="s">
        <v>7</v>
      </c>
      <c r="BJ384" s="229" t="s">
        <v>32</v>
      </c>
      <c r="BK384" s="229"/>
      <c r="BL384" s="181" t="s">
        <v>33</v>
      </c>
      <c r="BM384" s="1036" t="s">
        <v>1790</v>
      </c>
      <c r="BN384" s="172"/>
      <c r="BO384" s="172"/>
      <c r="BP384" s="172"/>
      <c r="BQ384" s="172"/>
      <c r="BR384" s="172"/>
      <c r="BS384" s="172"/>
      <c r="BT384" s="172"/>
      <c r="BU384" s="172"/>
      <c r="BV384" s="182"/>
      <c r="BW384" s="182"/>
      <c r="BX384" s="438"/>
      <c r="BY384" s="75"/>
      <c r="BZ384" s="309" t="s">
        <v>1790</v>
      </c>
      <c r="CA384" s="218" t="s">
        <v>1787</v>
      </c>
      <c r="CB384" s="219" t="s">
        <v>1788</v>
      </c>
      <c r="CC384" s="55" t="s">
        <v>2526</v>
      </c>
      <c r="CD384" s="201" t="s">
        <v>1789</v>
      </c>
    </row>
    <row r="385" spans="1:82" ht="57">
      <c r="A385" s="3" t="str">
        <f t="shared" ref="A385:A447" si="215">ASC($BB$5)</f>
        <v/>
      </c>
      <c r="B385" s="53" t="s">
        <v>3129</v>
      </c>
      <c r="C385" s="3" t="str">
        <f>CONCATENATE(AA385," ",AC385)</f>
        <v>Ⅳ.ガバナンス (8)　コーポレートガバナンスに関する態勢整備・業務運営</v>
      </c>
      <c r="D385" s="3" t="str">
        <f>AE385</f>
        <v>㉖【該当社のみ】保険募集人指導事業（フランチャイズ事業等）</v>
      </c>
      <c r="E385" s="3" t="str">
        <f>CONCATENATE(AG385," ",AI385)</f>
        <v>応用 ㉖EX</v>
      </c>
      <c r="F385" s="3" t="str">
        <f>CONCATENATE(AI385," ",CHAR(10),AJ385)</f>
        <v>㉖EX 
見出し</v>
      </c>
      <c r="G385" s="11" t="str">
        <f>CONCATENATE(AK385,CHAR(10),"＿ ",AL385,CHAR(10),"＿＿ ",AM385)</f>
        <v xml:space="preserve">フランチャイズ事業等（保険募集人指導事業）に関わる代理店のみ対象
（フランチャイザー、フランチャイジーのどちらかに該当する代理店）
＿ 
＿＿ </v>
      </c>
      <c r="H385" s="21" t="str">
        <f>CONCATENATE("2023: ",AQ385,CHAR(10),"2024: ",AZ385)</f>
        <v>2023: 0
2024: ▼選択</v>
      </c>
      <c r="I385" s="21" t="str">
        <f t="shared" si="168"/>
        <v xml:space="preserve">2023: 0
2024: </v>
      </c>
      <c r="J385" s="21" t="str">
        <f t="shared" si="176"/>
        <v xml:space="preserve">2023: 0
2024: </v>
      </c>
      <c r="K385" s="21" t="str">
        <f>IF(BL385=0," ― ",BL385)</f>
        <v xml:space="preserve"> ― </v>
      </c>
      <c r="L385" s="21" t="str">
        <f>IF(BL385=0," ― ",BM385)</f>
        <v xml:space="preserve"> ― </v>
      </c>
      <c r="M385" s="464" t="str">
        <f>CONCATENATE(BV385,CHAR(10),BW385)</f>
        <v xml:space="preserve">
</v>
      </c>
      <c r="N385" s="3"/>
      <c r="O385" s="57" t="s">
        <v>2742</v>
      </c>
      <c r="P385" s="19" t="s">
        <v>2738</v>
      </c>
      <c r="Q385" s="19">
        <v>0</v>
      </c>
      <c r="R385" s="19"/>
      <c r="S385" s="19"/>
      <c r="T385" s="159"/>
      <c r="U385" s="160"/>
      <c r="V385" s="19"/>
      <c r="W385" s="161"/>
      <c r="X385" s="19"/>
      <c r="Y385" s="19"/>
      <c r="Z385" s="20"/>
      <c r="AA385" s="202" t="s">
        <v>600</v>
      </c>
      <c r="AB385" s="1049" t="s">
        <v>3563</v>
      </c>
      <c r="AC385" s="202" t="s">
        <v>2005</v>
      </c>
      <c r="AD385" s="1063" t="s">
        <v>3562</v>
      </c>
      <c r="AE385" s="261" t="s">
        <v>3798</v>
      </c>
      <c r="AF385" s="1145" t="s">
        <v>3795</v>
      </c>
      <c r="AG385" s="385" t="s">
        <v>140</v>
      </c>
      <c r="AH385" s="386" t="s">
        <v>187</v>
      </c>
      <c r="AI385" s="291" t="s">
        <v>2712</v>
      </c>
      <c r="AJ385" s="365" t="s">
        <v>2642</v>
      </c>
      <c r="AK385" s="1129" t="s">
        <v>3796</v>
      </c>
      <c r="AL385" s="1130"/>
      <c r="AM385" s="1131"/>
      <c r="AN385" s="64">
        <f t="shared" ref="AN385" si="216">R385</f>
        <v>0</v>
      </c>
      <c r="AO385" s="32">
        <f t="shared" ref="AO385" si="217">S385</f>
        <v>0</v>
      </c>
      <c r="AP385" s="327">
        <f t="shared" ref="AP385" si="218">T385</f>
        <v>0</v>
      </c>
      <c r="AQ385" s="39">
        <f t="shared" ref="AQ385" si="219">U385</f>
        <v>0</v>
      </c>
      <c r="AR385" s="47">
        <f t="shared" ref="AR385" si="220">V385</f>
        <v>0</v>
      </c>
      <c r="AS385" s="47">
        <f t="shared" ref="AS385" si="221">W385</f>
        <v>0</v>
      </c>
      <c r="AT385" s="39">
        <f t="shared" ref="AT385" si="222">X385</f>
        <v>0</v>
      </c>
      <c r="AU385" s="47">
        <f t="shared" ref="AU385" si="223">Y385</f>
        <v>0</v>
      </c>
      <c r="AV385" s="246" t="s">
        <v>33</v>
      </c>
      <c r="AW385" s="298" t="s">
        <v>91</v>
      </c>
      <c r="AX385" s="298" t="s">
        <v>9</v>
      </c>
      <c r="AY385" s="247"/>
      <c r="AZ385" s="433" t="s">
        <v>33</v>
      </c>
      <c r="BA385" s="194" t="s">
        <v>661</v>
      </c>
      <c r="BB385" s="466"/>
      <c r="BC385" s="466"/>
      <c r="BD385" s="210"/>
      <c r="BE385" s="296"/>
      <c r="BF385" s="296"/>
      <c r="BG385" s="296"/>
      <c r="BH385" s="209"/>
      <c r="BI385" s="209"/>
      <c r="BJ385" s="296"/>
      <c r="BK385" s="296"/>
      <c r="BL385" s="211"/>
      <c r="BM385" s="1034"/>
      <c r="BN385" s="195"/>
      <c r="BO385" s="195"/>
      <c r="BP385" s="195"/>
      <c r="BQ385" s="195"/>
      <c r="BR385" s="195"/>
      <c r="BS385" s="195"/>
      <c r="BT385" s="195"/>
      <c r="BU385" s="195"/>
      <c r="BV385" s="210"/>
      <c r="BW385" s="210"/>
      <c r="BX385" s="354"/>
      <c r="BY385" s="75"/>
      <c r="BZ385" s="195"/>
      <c r="CA385" s="183" t="s">
        <v>131</v>
      </c>
      <c r="CB385" s="184" t="s">
        <v>2724</v>
      </c>
      <c r="CC385" s="54" t="s">
        <v>2713</v>
      </c>
      <c r="CD385" s="185" t="s">
        <v>2724</v>
      </c>
    </row>
    <row r="386" spans="1:82" ht="85.5">
      <c r="A386" s="3" t="str">
        <f t="shared" si="215"/>
        <v/>
      </c>
      <c r="B386" s="5" t="s">
        <v>3130</v>
      </c>
      <c r="C386" s="3" t="str">
        <f>CONCATENATE(AA386," ",AC386)</f>
        <v>Ⅳ.ガバナンス (8)　コーポレートガバナンスに関する態勢整備・業務運営</v>
      </c>
      <c r="D386" s="3" t="str">
        <f>AE386</f>
        <v>㉖【該当社のみ】保険募集人指導事業（フランチャイズ事業等）</v>
      </c>
      <c r="E386" s="3" t="str">
        <f>CONCATENATE(AG386," ",AI386)</f>
        <v>応用 ㉖EX</v>
      </c>
      <c r="F386" s="3" t="str">
        <f>CONCATENATE(AI386," ",CHAR(10),AJ386)</f>
        <v xml:space="preserve">㉖EX 
</v>
      </c>
      <c r="G386" s="11" t="str">
        <f>CONCATENATE(AK386,CHAR(10),"＿ ",AL386,CHAR(10),"＿＿ ",AM386)</f>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86" s="21" t="str">
        <f>CONCATENATE("2023: ",AQ386,CHAR(10),"2024: ",AZ386)</f>
        <v>2023: 0
2024: ▼選択</v>
      </c>
      <c r="I386" s="21" t="str">
        <f t="shared" si="168"/>
        <v xml:space="preserve">2023: 0
2024: </v>
      </c>
      <c r="J386" s="21" t="str">
        <f t="shared" si="176"/>
        <v xml:space="preserve">2023: 0
2024: </v>
      </c>
      <c r="K386" s="21" t="str">
        <f>IF(BL386=0," ― ",BL386)</f>
        <v>▼選択</v>
      </c>
      <c r="L386" s="21" t="str">
        <f>IF(BL386=0," ― ",BM386)</f>
        <v>㉖【該当社のみ】保険募集人指導事業（フランチャイズ事業等） に関する対応 における貴社取組み［お客さまへアピールしたい取組み／募集人等従業者に好評な取組み］として認識しました。（［ ］内は判定時に不要文言を削除する）</v>
      </c>
      <c r="M386" s="464" t="str">
        <f>CONCATENATE(BV386,CHAR(10),BW386)</f>
        <v xml:space="preserve">
</v>
      </c>
      <c r="N386" s="3"/>
      <c r="O386" s="19" t="s">
        <v>2521</v>
      </c>
      <c r="P386" s="19" t="s">
        <v>2738</v>
      </c>
      <c r="Q386" s="19" t="s">
        <v>663</v>
      </c>
      <c r="R386" s="19"/>
      <c r="S386" s="19"/>
      <c r="T386" s="159"/>
      <c r="U386" s="160"/>
      <c r="V386" s="19"/>
      <c r="W386" s="161"/>
      <c r="X386" s="19"/>
      <c r="Y386" s="19"/>
      <c r="Z386" s="20"/>
      <c r="AA386" s="250" t="s">
        <v>600</v>
      </c>
      <c r="AB386" s="1051"/>
      <c r="AC386" s="250" t="s">
        <v>2005</v>
      </c>
      <c r="AD386" s="1156"/>
      <c r="AE386" s="279" t="s">
        <v>3798</v>
      </c>
      <c r="AF386" s="1147"/>
      <c r="AG386" s="387" t="s">
        <v>140</v>
      </c>
      <c r="AH386" s="388" t="s">
        <v>187</v>
      </c>
      <c r="AI386" s="389" t="s">
        <v>675</v>
      </c>
      <c r="AJ386" s="284"/>
      <c r="AK386" s="454"/>
      <c r="AL386" s="1127" t="s">
        <v>2017</v>
      </c>
      <c r="AM386" s="1128"/>
      <c r="AN386" s="30">
        <f t="shared" ref="AN386:AU386" si="224">R386</f>
        <v>0</v>
      </c>
      <c r="AO386" s="30">
        <f t="shared" si="224"/>
        <v>0</v>
      </c>
      <c r="AP386" s="259">
        <f t="shared" si="224"/>
        <v>0</v>
      </c>
      <c r="AQ386" s="35">
        <f t="shared" si="224"/>
        <v>0</v>
      </c>
      <c r="AR386" s="43">
        <f t="shared" si="224"/>
        <v>0</v>
      </c>
      <c r="AS386" s="43">
        <f t="shared" si="224"/>
        <v>0</v>
      </c>
      <c r="AT386" s="35">
        <f t="shared" si="224"/>
        <v>0</v>
      </c>
      <c r="AU386" s="43">
        <f t="shared" si="224"/>
        <v>0</v>
      </c>
      <c r="AV386" s="246" t="s">
        <v>33</v>
      </c>
      <c r="AW386" s="247" t="s">
        <v>41</v>
      </c>
      <c r="AX386" s="452" t="s">
        <v>877</v>
      </c>
      <c r="AY386" s="247"/>
      <c r="AZ386" s="433" t="s">
        <v>33</v>
      </c>
      <c r="BA386" s="260" t="s">
        <v>147</v>
      </c>
      <c r="BB386" s="467"/>
      <c r="BC386" s="468"/>
      <c r="BD386" s="182"/>
      <c r="BE386" s="182" t="str">
        <f>IF(AND(AL386=AV386,AV386="○",AZ386="1.はい"),"○","▼選択")</f>
        <v>▼選択</v>
      </c>
      <c r="BF386" s="223" t="s">
        <v>16</v>
      </c>
      <c r="BG386" s="182" t="s">
        <v>31</v>
      </c>
      <c r="BH386" s="177" t="s">
        <v>6</v>
      </c>
      <c r="BI386" s="177" t="s">
        <v>7</v>
      </c>
      <c r="BJ386" s="182" t="s">
        <v>32</v>
      </c>
      <c r="BK386" s="222" t="s">
        <v>9</v>
      </c>
      <c r="BL386" s="181" t="s">
        <v>33</v>
      </c>
      <c r="BM386" s="1032" t="s">
        <v>3799</v>
      </c>
      <c r="BN386" s="172"/>
      <c r="BO386" s="172"/>
      <c r="BP386" s="172"/>
      <c r="BQ386" s="172"/>
      <c r="BR386" s="172"/>
      <c r="BS386" s="172"/>
      <c r="BT386" s="172"/>
      <c r="BU386" s="172"/>
      <c r="BV386" s="182"/>
      <c r="BW386" s="182"/>
      <c r="BX386" s="438"/>
      <c r="BY386" s="75"/>
      <c r="BZ386" s="309" t="s">
        <v>3800</v>
      </c>
      <c r="CA386" s="183" t="s">
        <v>2720</v>
      </c>
      <c r="CB386" s="237" t="s">
        <v>2719</v>
      </c>
      <c r="CC386" s="56" t="s">
        <v>2717</v>
      </c>
      <c r="CD386" s="201" t="s">
        <v>2718</v>
      </c>
    </row>
    <row r="387" spans="1:82" ht="42.75">
      <c r="A387" s="3" t="str">
        <f t="shared" si="215"/>
        <v/>
      </c>
      <c r="B387" s="5" t="s">
        <v>3131</v>
      </c>
      <c r="C387" s="3" t="str">
        <f t="shared" si="170"/>
        <v>Ⅳ.ガバナンス (8)　コーポレートガバナンスに関する態勢整備・業務運営</v>
      </c>
      <c r="D387" s="3" t="str">
        <f t="shared" si="171"/>
        <v>㉗【該当社のみ】テレマーケティング実施時の対応</v>
      </c>
      <c r="E387" s="3" t="str">
        <f t="shared" si="173"/>
        <v>基本 153</v>
      </c>
      <c r="F387" s="3" t="str">
        <f t="shared" si="174"/>
        <v>153 
見出し</v>
      </c>
      <c r="G387" s="11" t="str">
        <f t="shared" si="175"/>
        <v xml:space="preserve">テレマーケティングを行う代理店のみ対象
＿ 
＿＿ </v>
      </c>
      <c r="H387" s="21" t="str">
        <f t="shared" si="172"/>
        <v>2023: 0
2024: ▼選択</v>
      </c>
      <c r="I387" s="21" t="str">
        <f t="shared" si="168"/>
        <v xml:space="preserve">2023: 0
2024: </v>
      </c>
      <c r="J387" s="21" t="str">
        <f t="shared" si="176"/>
        <v xml:space="preserve">2023: 0
2024: </v>
      </c>
      <c r="K387" s="21" t="str">
        <f t="shared" si="177"/>
        <v xml:space="preserve"> ― </v>
      </c>
      <c r="L387" s="21" t="str">
        <f t="shared" si="178"/>
        <v xml:space="preserve"> ― </v>
      </c>
      <c r="M387" s="464" t="str">
        <f t="shared" si="179"/>
        <v xml:space="preserve">
</v>
      </c>
      <c r="N387" s="3"/>
      <c r="O387" s="19" t="s">
        <v>2527</v>
      </c>
      <c r="P387" s="19" t="s">
        <v>2738</v>
      </c>
      <c r="Q387" s="19" t="s">
        <v>679</v>
      </c>
      <c r="R387" s="19"/>
      <c r="S387" s="19"/>
      <c r="T387" s="159"/>
      <c r="U387" s="160"/>
      <c r="V387" s="19"/>
      <c r="W387" s="161"/>
      <c r="X387" s="19"/>
      <c r="Y387" s="19"/>
      <c r="Z387" s="20"/>
      <c r="AA387" s="261" t="s">
        <v>662</v>
      </c>
      <c r="AB387" s="1049" t="s">
        <v>595</v>
      </c>
      <c r="AC387" s="275" t="s">
        <v>2005</v>
      </c>
      <c r="AD387" s="1063" t="s">
        <v>596</v>
      </c>
      <c r="AE387" s="390" t="s">
        <v>678</v>
      </c>
      <c r="AF387" s="1060" t="s">
        <v>676</v>
      </c>
      <c r="AG387" s="188" t="s">
        <v>36</v>
      </c>
      <c r="AH387" s="1078" t="s">
        <v>660</v>
      </c>
      <c r="AI387" s="291">
        <v>153</v>
      </c>
      <c r="AJ387" s="282" t="s">
        <v>2642</v>
      </c>
      <c r="AK387" s="1084" t="s">
        <v>677</v>
      </c>
      <c r="AL387" s="1085"/>
      <c r="AM387" s="1086"/>
      <c r="AN387" s="32">
        <f t="shared" si="207"/>
        <v>0</v>
      </c>
      <c r="AO387" s="32">
        <f t="shared" si="208"/>
        <v>0</v>
      </c>
      <c r="AP387" s="327">
        <f t="shared" si="209"/>
        <v>0</v>
      </c>
      <c r="AQ387" s="39">
        <f t="shared" si="210"/>
        <v>0</v>
      </c>
      <c r="AR387" s="47">
        <f t="shared" si="211"/>
        <v>0</v>
      </c>
      <c r="AS387" s="47">
        <f t="shared" si="212"/>
        <v>0</v>
      </c>
      <c r="AT387" s="39">
        <f t="shared" si="213"/>
        <v>0</v>
      </c>
      <c r="AU387" s="47">
        <f t="shared" si="214"/>
        <v>0</v>
      </c>
      <c r="AV387" s="246" t="s">
        <v>33</v>
      </c>
      <c r="AW387" s="298" t="s">
        <v>91</v>
      </c>
      <c r="AX387" s="298" t="s">
        <v>9</v>
      </c>
      <c r="AY387" s="247"/>
      <c r="AZ387" s="433" t="s">
        <v>33</v>
      </c>
      <c r="BA387" s="194" t="s">
        <v>661</v>
      </c>
      <c r="BB387" s="466"/>
      <c r="BC387" s="466"/>
      <c r="BD387" s="210"/>
      <c r="BE387" s="296"/>
      <c r="BF387" s="296"/>
      <c r="BG387" s="296"/>
      <c r="BH387" s="209"/>
      <c r="BI387" s="209"/>
      <c r="BJ387" s="296"/>
      <c r="BK387" s="296"/>
      <c r="BL387" s="211"/>
      <c r="BM387" s="1033"/>
      <c r="BN387" s="195"/>
      <c r="BO387" s="195"/>
      <c r="BP387" s="195"/>
      <c r="BQ387" s="195"/>
      <c r="BR387" s="195"/>
      <c r="BS387" s="195"/>
      <c r="BT387" s="195"/>
      <c r="BU387" s="195"/>
      <c r="BV387" s="210"/>
      <c r="BW387" s="210"/>
      <c r="BX387" s="354"/>
      <c r="BY387" s="75"/>
      <c r="BZ387" s="457"/>
      <c r="CA387" s="218" t="s">
        <v>1719</v>
      </c>
      <c r="CB387" s="219" t="s">
        <v>1720</v>
      </c>
      <c r="CC387" s="55" t="s">
        <v>2527</v>
      </c>
      <c r="CD387" s="201" t="s">
        <v>1791</v>
      </c>
    </row>
    <row r="388" spans="1:82" ht="57">
      <c r="A388" s="3" t="str">
        <f t="shared" si="215"/>
        <v/>
      </c>
      <c r="B388" s="5" t="s">
        <v>3132</v>
      </c>
      <c r="C388" s="3" t="str">
        <f t="shared" si="170"/>
        <v>Ⅳ.ガバナンス (8)　コーポレートガバナンスに関する態勢整備・業務運営</v>
      </c>
      <c r="D388" s="3" t="str">
        <f t="shared" si="171"/>
        <v>㉗【該当社のみ】テレマーケティング実施時の対応</v>
      </c>
      <c r="E388" s="3" t="str">
        <f t="shared" si="173"/>
        <v>基本 153</v>
      </c>
      <c r="F388" s="3" t="str">
        <f t="shared" si="174"/>
        <v xml:space="preserve">153 
</v>
      </c>
      <c r="G388" s="11" t="str">
        <f t="shared" si="175"/>
        <v xml:space="preserve">
＿ テレマーケティング実施時の対応について、以下の事項を行っている
※全て「1.はい」であれば達成
＿＿ </v>
      </c>
      <c r="H388" s="21" t="str">
        <f t="shared" si="172"/>
        <v>2023: 0
2024: －</v>
      </c>
      <c r="I388" s="21" t="str">
        <f t="shared" si="168"/>
        <v xml:space="preserve">2023: 0
2024: </v>
      </c>
      <c r="J388" s="21" t="str">
        <f t="shared" si="176"/>
        <v xml:space="preserve">2023: 0
2024: </v>
      </c>
      <c r="K388" s="21" t="str">
        <f t="shared" si="177"/>
        <v>▼選択</v>
      </c>
      <c r="L388" s="21">
        <f t="shared" si="178"/>
        <v>0</v>
      </c>
      <c r="M388" s="464" t="str">
        <f t="shared" si="179"/>
        <v xml:space="preserve">
</v>
      </c>
      <c r="N388" s="3"/>
      <c r="O388" s="19" t="s">
        <v>2528</v>
      </c>
      <c r="P388" s="19" t="s">
        <v>2738</v>
      </c>
      <c r="Q388" s="19" t="s">
        <v>679</v>
      </c>
      <c r="R388" s="19"/>
      <c r="S388" s="19"/>
      <c r="T388" s="159"/>
      <c r="U388" s="160"/>
      <c r="V388" s="19"/>
      <c r="W388" s="161"/>
      <c r="X388" s="19"/>
      <c r="Y388" s="19"/>
      <c r="Z388" s="20"/>
      <c r="AA388" s="264" t="s">
        <v>662</v>
      </c>
      <c r="AB388" s="1080"/>
      <c r="AC388" s="362" t="s">
        <v>2005</v>
      </c>
      <c r="AD388" s="1082"/>
      <c r="AE388" s="162" t="s">
        <v>678</v>
      </c>
      <c r="AF388" s="1082"/>
      <c r="AG388" s="203" t="s">
        <v>36</v>
      </c>
      <c r="AH388" s="1082"/>
      <c r="AI388" s="286">
        <v>153</v>
      </c>
      <c r="AJ388" s="293" t="s">
        <v>26</v>
      </c>
      <c r="AK388" s="383"/>
      <c r="AL388" s="1046" t="s">
        <v>1792</v>
      </c>
      <c r="AM388" s="1087"/>
      <c r="AN388" s="27">
        <f t="shared" si="207"/>
        <v>0</v>
      </c>
      <c r="AO388" s="27">
        <f t="shared" si="208"/>
        <v>0</v>
      </c>
      <c r="AP388" s="191">
        <f t="shared" si="209"/>
        <v>0</v>
      </c>
      <c r="AQ388" s="35">
        <f t="shared" si="210"/>
        <v>0</v>
      </c>
      <c r="AR388" s="43">
        <f t="shared" si="211"/>
        <v>0</v>
      </c>
      <c r="AS388" s="43">
        <f t="shared" si="212"/>
        <v>0</v>
      </c>
      <c r="AT388" s="35">
        <f t="shared" si="213"/>
        <v>0</v>
      </c>
      <c r="AU388" s="43">
        <f t="shared" si="214"/>
        <v>0</v>
      </c>
      <c r="AV388" s="262"/>
      <c r="AW388" s="263"/>
      <c r="AX388" s="263"/>
      <c r="AY388" s="263"/>
      <c r="AZ388" s="175" t="s">
        <v>661</v>
      </c>
      <c r="BA388" s="194" t="s">
        <v>29</v>
      </c>
      <c r="BB388" s="466"/>
      <c r="BC388" s="466"/>
      <c r="BD388" s="248" t="str">
        <f>BL388</f>
        <v>▼選択</v>
      </c>
      <c r="BE388" s="229" t="s">
        <v>33</v>
      </c>
      <c r="BF388" s="230" t="s">
        <v>16</v>
      </c>
      <c r="BG388" s="229" t="s">
        <v>31</v>
      </c>
      <c r="BH388" s="177" t="s">
        <v>6</v>
      </c>
      <c r="BI388" s="177" t="s">
        <v>7</v>
      </c>
      <c r="BJ388" s="229" t="s">
        <v>32</v>
      </c>
      <c r="BK388" s="229" t="s">
        <v>897</v>
      </c>
      <c r="BL388" s="198" t="s">
        <v>33</v>
      </c>
      <c r="BM388" s="1033"/>
      <c r="BN388" s="195"/>
      <c r="BO388" s="195"/>
      <c r="BP388" s="195"/>
      <c r="BQ388" s="195"/>
      <c r="BR388" s="195"/>
      <c r="BS388" s="195"/>
      <c r="BT388" s="195"/>
      <c r="BU388" s="195"/>
      <c r="BV388" s="182"/>
      <c r="BW388" s="182"/>
      <c r="BX388" s="438"/>
      <c r="BY388" s="75"/>
      <c r="BZ388" s="195"/>
      <c r="CA388" s="199"/>
      <c r="CB388" s="200"/>
      <c r="CC388" s="55" t="s">
        <v>2528</v>
      </c>
      <c r="CD388" s="201" t="s">
        <v>1791</v>
      </c>
    </row>
    <row r="389" spans="1:82" ht="63.6" customHeight="1">
      <c r="A389" s="3" t="str">
        <f t="shared" si="215"/>
        <v/>
      </c>
      <c r="B389" s="5" t="s">
        <v>3133</v>
      </c>
      <c r="C389" s="3" t="str">
        <f t="shared" si="170"/>
        <v>Ⅳ.ガバナンス (8)　コーポレートガバナンスに関する態勢整備・業務運営</v>
      </c>
      <c r="D389" s="3" t="str">
        <f t="shared" si="171"/>
        <v>㉗【該当社のみ】テレマーケティング実施時の対応</v>
      </c>
      <c r="E389" s="3" t="str">
        <f t="shared" si="173"/>
        <v>基本 153</v>
      </c>
      <c r="F389" s="3" t="str">
        <f t="shared" si="174"/>
        <v>153 
153-1</v>
      </c>
      <c r="G389" s="11" t="str">
        <f t="shared" si="175"/>
        <v xml:space="preserve">
＿ 
＿＿ 説明すべき内容を定めたトークスクリプト等を整備の上、徹底している</v>
      </c>
      <c r="H389" s="21" t="str">
        <f t="shared" si="172"/>
        <v>2023: 0
2024: ▼選択</v>
      </c>
      <c r="I389" s="21" t="str">
        <f t="shared" si="168"/>
        <v xml:space="preserve">2023: 0
2024: </v>
      </c>
      <c r="J389" s="21" t="str">
        <f t="shared" si="176"/>
        <v xml:space="preserve">2023: 0
2024: </v>
      </c>
      <c r="K389" s="21" t="str">
        <f t="shared" si="177"/>
        <v>▼選択</v>
      </c>
      <c r="L389" s="21" t="str">
        <f t="shared" si="178"/>
        <v>以下について、詳細説明欄の記載及び証跡資料により確認できた
・説明すべき内容を定めたトークスクリプト等が整備されていることは、「○○資料」を確認
・トークスクリプト等の徹底に向け、教育・研修が行われていることは、「○○資料」を確認</v>
      </c>
      <c r="M389" s="464" t="str">
        <f t="shared" si="179"/>
        <v xml:space="preserve">
</v>
      </c>
      <c r="N389" s="3"/>
      <c r="O389" s="19" t="s">
        <v>2529</v>
      </c>
      <c r="P389" s="19" t="s">
        <v>2738</v>
      </c>
      <c r="Q389" s="19" t="s">
        <v>679</v>
      </c>
      <c r="R389" s="19"/>
      <c r="S389" s="19"/>
      <c r="T389" s="159"/>
      <c r="U389" s="160"/>
      <c r="V389" s="19"/>
      <c r="W389" s="161"/>
      <c r="X389" s="19"/>
      <c r="Y389" s="19"/>
      <c r="Z389" s="20"/>
      <c r="AA389" s="264" t="s">
        <v>600</v>
      </c>
      <c r="AB389" s="1080"/>
      <c r="AC389" s="264" t="s">
        <v>2005</v>
      </c>
      <c r="AD389" s="1082"/>
      <c r="AE389" s="162" t="s">
        <v>679</v>
      </c>
      <c r="AF389" s="1082"/>
      <c r="AG389" s="203" t="s">
        <v>36</v>
      </c>
      <c r="AH389" s="1082"/>
      <c r="AI389" s="204">
        <v>153</v>
      </c>
      <c r="AJ389" s="205" t="s">
        <v>680</v>
      </c>
      <c r="AK389" s="384"/>
      <c r="AL389" s="265"/>
      <c r="AM389" s="165" t="s">
        <v>681</v>
      </c>
      <c r="AN389" s="27">
        <f t="shared" si="207"/>
        <v>0</v>
      </c>
      <c r="AO389" s="27">
        <f t="shared" si="208"/>
        <v>0</v>
      </c>
      <c r="AP389" s="191">
        <f t="shared" si="209"/>
        <v>0</v>
      </c>
      <c r="AQ389" s="35">
        <f t="shared" si="210"/>
        <v>0</v>
      </c>
      <c r="AR389" s="43">
        <f t="shared" si="211"/>
        <v>0</v>
      </c>
      <c r="AS389" s="43">
        <f t="shared" si="212"/>
        <v>0</v>
      </c>
      <c r="AT389" s="35">
        <f t="shared" si="213"/>
        <v>0</v>
      </c>
      <c r="AU389" s="43">
        <f t="shared" si="214"/>
        <v>0</v>
      </c>
      <c r="AV389" s="370" t="s">
        <v>33</v>
      </c>
      <c r="AW389" s="298" t="s">
        <v>41</v>
      </c>
      <c r="AX389" s="298" t="s">
        <v>42</v>
      </c>
      <c r="AY389" s="298"/>
      <c r="AZ389" s="433" t="s">
        <v>33</v>
      </c>
      <c r="BA389" s="227" t="s">
        <v>428</v>
      </c>
      <c r="BB389" s="467"/>
      <c r="BC389" s="468"/>
      <c r="BD389" s="299"/>
      <c r="BE389" s="229" t="str">
        <f>IF(AND(AL389=AV389,AV389="○",AZ389="1.はい"),"○","▼選択")</f>
        <v>▼選択</v>
      </c>
      <c r="BF389" s="230" t="s">
        <v>16</v>
      </c>
      <c r="BG389" s="229" t="s">
        <v>31</v>
      </c>
      <c r="BH389" s="177" t="s">
        <v>6</v>
      </c>
      <c r="BI389" s="177" t="s">
        <v>7</v>
      </c>
      <c r="BJ389" s="229" t="s">
        <v>32</v>
      </c>
      <c r="BK389" s="229"/>
      <c r="BL389" s="181" t="s">
        <v>33</v>
      </c>
      <c r="BM389" s="1032" t="s">
        <v>1796</v>
      </c>
      <c r="BN389" s="172"/>
      <c r="BO389" s="172"/>
      <c r="BP389" s="172"/>
      <c r="BQ389" s="172"/>
      <c r="BR389" s="172"/>
      <c r="BS389" s="172"/>
      <c r="BT389" s="172"/>
      <c r="BU389" s="172"/>
      <c r="BV389" s="182"/>
      <c r="BW389" s="182"/>
      <c r="BX389" s="438"/>
      <c r="BY389" s="75"/>
      <c r="BZ389" s="309" t="s">
        <v>1796</v>
      </c>
      <c r="CA389" s="218" t="s">
        <v>1793</v>
      </c>
      <c r="CB389" s="219" t="s">
        <v>1794</v>
      </c>
      <c r="CC389" s="55" t="s">
        <v>2529</v>
      </c>
      <c r="CD389" s="201" t="s">
        <v>1795</v>
      </c>
    </row>
    <row r="390" spans="1:82" ht="66.599999999999994" customHeight="1">
      <c r="A390" s="3" t="str">
        <f t="shared" si="215"/>
        <v/>
      </c>
      <c r="B390" s="5" t="s">
        <v>3134</v>
      </c>
      <c r="C390" s="3" t="str">
        <f t="shared" si="170"/>
        <v>Ⅳ.ガバナンス (8)　コーポレートガバナンスに関する態勢整備・業務運営</v>
      </c>
      <c r="D390" s="3" t="str">
        <f t="shared" si="171"/>
        <v>㉗【該当社のみ】テレマーケティング実施時の対応</v>
      </c>
      <c r="E390" s="3" t="str">
        <f t="shared" si="173"/>
        <v>基本 153</v>
      </c>
      <c r="F390" s="3" t="str">
        <f t="shared" si="174"/>
        <v>153 
153-2</v>
      </c>
      <c r="G390" s="11" t="str">
        <f t="shared" si="175"/>
        <v xml:space="preserve">
＿ 
＿＿ お客さまから今後の電話を拒否する旨の意向があった場合、今後の電話を行わないよう徹底している</v>
      </c>
      <c r="H390" s="21" t="str">
        <f t="shared" si="172"/>
        <v>2023: 0
2024: ▼選択</v>
      </c>
      <c r="I390" s="21" t="str">
        <f t="shared" si="168"/>
        <v xml:space="preserve">2023: 0
2024: </v>
      </c>
      <c r="J390" s="21" t="str">
        <f t="shared" si="176"/>
        <v xml:space="preserve">2023: 0
2024: </v>
      </c>
      <c r="K390" s="21" t="str">
        <f t="shared" si="177"/>
        <v>▼選択</v>
      </c>
      <c r="L390" s="21" t="str">
        <f t="shared" si="178"/>
        <v>以下について、詳細説明欄の記載及び証跡資料により確認できた
・お客さまから今後の電話を拒否する旨の意向があった場合、今後の電話を行わない旨は、「○○資料」P○を確認
・規程・マニュアルの内容が教育・研修等により徹底されていることは、「○○資料」を確認
・拒否する旨の意向を示したお客さまの管理ができていることは、「○○資料」を確認</v>
      </c>
      <c r="M390" s="464" t="str">
        <f t="shared" si="179"/>
        <v xml:space="preserve">
</v>
      </c>
      <c r="N390" s="3"/>
      <c r="O390" s="19" t="s">
        <v>2530</v>
      </c>
      <c r="P390" s="19" t="s">
        <v>2738</v>
      </c>
      <c r="Q390" s="19" t="s">
        <v>679</v>
      </c>
      <c r="R390" s="19"/>
      <c r="S390" s="19"/>
      <c r="T390" s="159"/>
      <c r="U390" s="160"/>
      <c r="V390" s="19"/>
      <c r="W390" s="161"/>
      <c r="X390" s="19"/>
      <c r="Y390" s="19"/>
      <c r="Z390" s="20"/>
      <c r="AA390" s="264" t="s">
        <v>600</v>
      </c>
      <c r="AB390" s="1080"/>
      <c r="AC390" s="264" t="s">
        <v>2005</v>
      </c>
      <c r="AD390" s="1082"/>
      <c r="AE390" s="162" t="s">
        <v>679</v>
      </c>
      <c r="AF390" s="1082"/>
      <c r="AG390" s="203" t="s">
        <v>36</v>
      </c>
      <c r="AH390" s="1082"/>
      <c r="AI390" s="204">
        <v>153</v>
      </c>
      <c r="AJ390" s="205" t="s">
        <v>682</v>
      </c>
      <c r="AK390" s="384"/>
      <c r="AL390" s="265"/>
      <c r="AM390" s="165" t="s">
        <v>683</v>
      </c>
      <c r="AN390" s="27">
        <f t="shared" si="207"/>
        <v>0</v>
      </c>
      <c r="AO390" s="27">
        <f t="shared" si="208"/>
        <v>0</v>
      </c>
      <c r="AP390" s="191">
        <f t="shared" si="209"/>
        <v>0</v>
      </c>
      <c r="AQ390" s="35">
        <f t="shared" si="210"/>
        <v>0</v>
      </c>
      <c r="AR390" s="43">
        <f t="shared" si="211"/>
        <v>0</v>
      </c>
      <c r="AS390" s="43">
        <f t="shared" si="212"/>
        <v>0</v>
      </c>
      <c r="AT390" s="35">
        <f t="shared" si="213"/>
        <v>0</v>
      </c>
      <c r="AU390" s="43">
        <f t="shared" si="214"/>
        <v>0</v>
      </c>
      <c r="AV390" s="370" t="s">
        <v>33</v>
      </c>
      <c r="AW390" s="298" t="s">
        <v>41</v>
      </c>
      <c r="AX390" s="298" t="s">
        <v>42</v>
      </c>
      <c r="AY390" s="298"/>
      <c r="AZ390" s="433" t="s">
        <v>33</v>
      </c>
      <c r="BA390" s="227" t="s">
        <v>428</v>
      </c>
      <c r="BB390" s="467"/>
      <c r="BC390" s="468"/>
      <c r="BD390" s="299"/>
      <c r="BE390" s="229" t="str">
        <f>IF(AND(AL390=AV390,AV390="○",AZ390="1.はい"),"○","▼選択")</f>
        <v>▼選択</v>
      </c>
      <c r="BF390" s="230" t="s">
        <v>16</v>
      </c>
      <c r="BG390" s="229" t="s">
        <v>31</v>
      </c>
      <c r="BH390" s="177" t="s">
        <v>6</v>
      </c>
      <c r="BI390" s="177" t="s">
        <v>7</v>
      </c>
      <c r="BJ390" s="229" t="s">
        <v>32</v>
      </c>
      <c r="BK390" s="229"/>
      <c r="BL390" s="181" t="s">
        <v>33</v>
      </c>
      <c r="BM390" s="1032" t="s">
        <v>1800</v>
      </c>
      <c r="BN390" s="172"/>
      <c r="BO390" s="172"/>
      <c r="BP390" s="172"/>
      <c r="BQ390" s="172"/>
      <c r="BR390" s="172"/>
      <c r="BS390" s="172"/>
      <c r="BT390" s="172"/>
      <c r="BU390" s="172"/>
      <c r="BV390" s="182"/>
      <c r="BW390" s="182"/>
      <c r="BX390" s="438"/>
      <c r="BY390" s="75"/>
      <c r="BZ390" s="309" t="s">
        <v>1800</v>
      </c>
      <c r="CA390" s="218" t="s">
        <v>1797</v>
      </c>
      <c r="CB390" s="219" t="s">
        <v>1798</v>
      </c>
      <c r="CC390" s="55" t="s">
        <v>2530</v>
      </c>
      <c r="CD390" s="201" t="s">
        <v>1799</v>
      </c>
    </row>
    <row r="391" spans="1:82" ht="78.75">
      <c r="A391" s="3" t="str">
        <f t="shared" si="215"/>
        <v/>
      </c>
      <c r="B391" s="5" t="s">
        <v>3135</v>
      </c>
      <c r="C391" s="3" t="str">
        <f t="shared" si="170"/>
        <v>Ⅳ.ガバナンス (8)　コーポレートガバナンスに関する態勢整備・業務運営</v>
      </c>
      <c r="D391" s="3" t="str">
        <f t="shared" si="171"/>
        <v>㉗【該当社のみ】テレマーケティング実施時の対応</v>
      </c>
      <c r="E391" s="3" t="str">
        <f t="shared" si="173"/>
        <v>基本 153</v>
      </c>
      <c r="F391" s="3" t="str">
        <f t="shared" si="174"/>
        <v>153 
153-3</v>
      </c>
      <c r="G391" s="11" t="str">
        <f t="shared" si="175"/>
        <v xml:space="preserve">
＿ 
＿＿ トークスクリプトを新設、変更する際に、募集管理部門・対象保険会社の確認・承認を行う旨を規定している</v>
      </c>
      <c r="H391" s="21" t="str">
        <f t="shared" si="172"/>
        <v>2023: 0
2024: ▼選択</v>
      </c>
      <c r="I391" s="21" t="str">
        <f t="shared" si="168"/>
        <v xml:space="preserve">2023: 0
2024: </v>
      </c>
      <c r="J391" s="21" t="str">
        <f t="shared" si="176"/>
        <v xml:space="preserve">2023: 0
2024: </v>
      </c>
      <c r="K391" s="21" t="str">
        <f t="shared" si="177"/>
        <v>▼選択</v>
      </c>
      <c r="L391" s="21" t="str">
        <f t="shared" si="178"/>
        <v>以下について、詳細説明欄の記載及び証跡資料により確認できた
・トークスクリプトを新設、変更の際に、社内の募集管理部門に確認・承認を行う旨は、「○○資料」P○を確認
・同様にトークスクリプトを新設、変更の際に、対象保険会社の確認・承認を行う旨は、「○○資料」P○を確認</v>
      </c>
      <c r="M391" s="464" t="str">
        <f t="shared" si="179"/>
        <v xml:space="preserve">
</v>
      </c>
      <c r="N391" s="3"/>
      <c r="O391" s="19" t="s">
        <v>2531</v>
      </c>
      <c r="P391" s="19" t="s">
        <v>2738</v>
      </c>
      <c r="Q391" s="19" t="s">
        <v>679</v>
      </c>
      <c r="R391" s="19"/>
      <c r="S391" s="19"/>
      <c r="T391" s="159"/>
      <c r="U391" s="160"/>
      <c r="V391" s="19"/>
      <c r="W391" s="161"/>
      <c r="X391" s="19"/>
      <c r="Y391" s="19"/>
      <c r="Z391" s="20"/>
      <c r="AA391" s="264" t="s">
        <v>600</v>
      </c>
      <c r="AB391" s="1080"/>
      <c r="AC391" s="264" t="s">
        <v>2005</v>
      </c>
      <c r="AD391" s="1082"/>
      <c r="AE391" s="162" t="s">
        <v>679</v>
      </c>
      <c r="AF391" s="1082"/>
      <c r="AG391" s="203" t="s">
        <v>36</v>
      </c>
      <c r="AH391" s="1082"/>
      <c r="AI391" s="204">
        <v>153</v>
      </c>
      <c r="AJ391" s="205" t="s">
        <v>684</v>
      </c>
      <c r="AK391" s="384"/>
      <c r="AL391" s="324"/>
      <c r="AM391" s="391" t="s">
        <v>685</v>
      </c>
      <c r="AN391" s="31">
        <f t="shared" si="207"/>
        <v>0</v>
      </c>
      <c r="AO391" s="31">
        <f t="shared" si="208"/>
        <v>0</v>
      </c>
      <c r="AP391" s="182">
        <f t="shared" si="209"/>
        <v>0</v>
      </c>
      <c r="AQ391" s="38">
        <f t="shared" si="210"/>
        <v>0</v>
      </c>
      <c r="AR391" s="46">
        <f t="shared" si="211"/>
        <v>0</v>
      </c>
      <c r="AS391" s="46">
        <f t="shared" si="212"/>
        <v>0</v>
      </c>
      <c r="AT391" s="38">
        <f t="shared" si="213"/>
        <v>0</v>
      </c>
      <c r="AU391" s="46">
        <f t="shared" si="214"/>
        <v>0</v>
      </c>
      <c r="AV391" s="370" t="s">
        <v>33</v>
      </c>
      <c r="AW391" s="298" t="s">
        <v>41</v>
      </c>
      <c r="AX391" s="298" t="s">
        <v>42</v>
      </c>
      <c r="AY391" s="298"/>
      <c r="AZ391" s="433" t="s">
        <v>33</v>
      </c>
      <c r="BA391" s="227" t="s">
        <v>417</v>
      </c>
      <c r="BB391" s="467"/>
      <c r="BC391" s="468"/>
      <c r="BD391" s="299"/>
      <c r="BE391" s="229" t="str">
        <f>IF(AND(AL391=AV391,AV391="○",AZ391="1.はい"),"○","▼選択")</f>
        <v>▼選択</v>
      </c>
      <c r="BF391" s="230" t="s">
        <v>16</v>
      </c>
      <c r="BG391" s="229" t="s">
        <v>31</v>
      </c>
      <c r="BH391" s="177" t="s">
        <v>6</v>
      </c>
      <c r="BI391" s="177" t="s">
        <v>7</v>
      </c>
      <c r="BJ391" s="229" t="s">
        <v>32</v>
      </c>
      <c r="BK391" s="229"/>
      <c r="BL391" s="181" t="s">
        <v>33</v>
      </c>
      <c r="BM391" s="1032" t="s">
        <v>1804</v>
      </c>
      <c r="BN391" s="172"/>
      <c r="BO391" s="172"/>
      <c r="BP391" s="172"/>
      <c r="BQ391" s="172"/>
      <c r="BR391" s="172"/>
      <c r="BS391" s="172"/>
      <c r="BT391" s="172"/>
      <c r="BU391" s="172"/>
      <c r="BV391" s="182"/>
      <c r="BW391" s="182"/>
      <c r="BX391" s="438"/>
      <c r="BY391" s="75"/>
      <c r="BZ391" s="309" t="s">
        <v>1804</v>
      </c>
      <c r="CA391" s="218" t="s">
        <v>1801</v>
      </c>
      <c r="CB391" s="219" t="s">
        <v>1802</v>
      </c>
      <c r="CC391" s="55" t="s">
        <v>2531</v>
      </c>
      <c r="CD391" s="201" t="s">
        <v>1803</v>
      </c>
    </row>
    <row r="392" spans="1:82" ht="63">
      <c r="A392" s="3" t="str">
        <f t="shared" si="215"/>
        <v/>
      </c>
      <c r="B392" s="5" t="s">
        <v>3136</v>
      </c>
      <c r="C392" s="3" t="str">
        <f t="shared" si="170"/>
        <v>Ⅳ.ガバナンス (8)　コーポレートガバナンスに関する態勢整備・業務運営</v>
      </c>
      <c r="D392" s="3" t="str">
        <f t="shared" si="171"/>
        <v>㉗【該当社のみ】テレマーケティング実施時の対応</v>
      </c>
      <c r="E392" s="3" t="str">
        <f t="shared" si="173"/>
        <v>基本 153</v>
      </c>
      <c r="F392" s="3" t="str">
        <f t="shared" si="174"/>
        <v>153 
153-4</v>
      </c>
      <c r="G392" s="11" t="str">
        <f t="shared" si="175"/>
        <v xml:space="preserve">
＿ 
＿＿ 通話記録を保存し、お客さまの意向（架電拒否）や申出を管理しているか、システムインフラが整備されている</v>
      </c>
      <c r="H392" s="21" t="str">
        <f t="shared" si="172"/>
        <v>2023: 0
2024: ▼選択</v>
      </c>
      <c r="I392" s="21" t="str">
        <f t="shared" ref="I392:I437" si="225">CONCATENATE("2023: ",AR392,CHAR(10),CHAR(10),"2024: ",BB392)</f>
        <v xml:space="preserve">2023: 0
2024: </v>
      </c>
      <c r="J392" s="21" t="str">
        <f t="shared" si="176"/>
        <v xml:space="preserve">2023: 0
2024: </v>
      </c>
      <c r="K392" s="21" t="str">
        <f t="shared" si="177"/>
        <v>▼選択</v>
      </c>
      <c r="L392" s="21" t="str">
        <f t="shared" si="178"/>
        <v>以下について、詳細説明欄の記載及び証跡資料により確認できた
・通話記録が全て保存されていることは、「○○資料」を確認
・お客さまの意向や申出が管理されていることは、「○○資料」を確認</v>
      </c>
      <c r="M392" s="464" t="str">
        <f t="shared" si="179"/>
        <v xml:space="preserve">
</v>
      </c>
      <c r="N392" s="3"/>
      <c r="O392" s="19" t="s">
        <v>2532</v>
      </c>
      <c r="P392" s="19" t="s">
        <v>2738</v>
      </c>
      <c r="Q392" s="19" t="s">
        <v>679</v>
      </c>
      <c r="R392" s="19"/>
      <c r="S392" s="19"/>
      <c r="T392" s="159"/>
      <c r="U392" s="160"/>
      <c r="V392" s="19"/>
      <c r="W392" s="161"/>
      <c r="X392" s="19"/>
      <c r="Y392" s="19"/>
      <c r="Z392" s="20"/>
      <c r="AA392" s="264" t="s">
        <v>600</v>
      </c>
      <c r="AB392" s="1080"/>
      <c r="AC392" s="264" t="s">
        <v>2005</v>
      </c>
      <c r="AD392" s="1082"/>
      <c r="AE392" s="162" t="s">
        <v>679</v>
      </c>
      <c r="AF392" s="1082"/>
      <c r="AG392" s="203" t="s">
        <v>36</v>
      </c>
      <c r="AH392" s="1082"/>
      <c r="AI392" s="204">
        <v>153</v>
      </c>
      <c r="AJ392" s="205" t="s">
        <v>686</v>
      </c>
      <c r="AK392" s="384"/>
      <c r="AL392" s="265"/>
      <c r="AM392" s="165" t="s">
        <v>687</v>
      </c>
      <c r="AN392" s="27">
        <f t="shared" si="207"/>
        <v>0</v>
      </c>
      <c r="AO392" s="27">
        <f t="shared" si="208"/>
        <v>0</v>
      </c>
      <c r="AP392" s="191">
        <f t="shared" si="209"/>
        <v>0</v>
      </c>
      <c r="AQ392" s="35">
        <f t="shared" si="210"/>
        <v>0</v>
      </c>
      <c r="AR392" s="43">
        <f t="shared" si="211"/>
        <v>0</v>
      </c>
      <c r="AS392" s="43">
        <f t="shared" si="212"/>
        <v>0</v>
      </c>
      <c r="AT392" s="35">
        <f t="shared" si="213"/>
        <v>0</v>
      </c>
      <c r="AU392" s="43">
        <f t="shared" si="214"/>
        <v>0</v>
      </c>
      <c r="AV392" s="370" t="s">
        <v>33</v>
      </c>
      <c r="AW392" s="298" t="s">
        <v>41</v>
      </c>
      <c r="AX392" s="298" t="s">
        <v>42</v>
      </c>
      <c r="AY392" s="392"/>
      <c r="AZ392" s="433" t="s">
        <v>33</v>
      </c>
      <c r="BA392" s="227" t="s">
        <v>688</v>
      </c>
      <c r="BB392" s="467"/>
      <c r="BC392" s="468"/>
      <c r="BD392" s="299"/>
      <c r="BE392" s="229" t="str">
        <f>IF(AND(AL392=AV392,AV392="○",AZ392="1.はい"),"○","▼選択")</f>
        <v>▼選択</v>
      </c>
      <c r="BF392" s="234" t="s">
        <v>16</v>
      </c>
      <c r="BG392" s="229" t="s">
        <v>31</v>
      </c>
      <c r="BH392" s="177" t="s">
        <v>6</v>
      </c>
      <c r="BI392" s="177" t="s">
        <v>7</v>
      </c>
      <c r="BJ392" s="229" t="s">
        <v>32</v>
      </c>
      <c r="BK392" s="182"/>
      <c r="BL392" s="181" t="s">
        <v>33</v>
      </c>
      <c r="BM392" s="1032" t="s">
        <v>1808</v>
      </c>
      <c r="BN392" s="172"/>
      <c r="BO392" s="172"/>
      <c r="BP392" s="172"/>
      <c r="BQ392" s="172"/>
      <c r="BR392" s="172"/>
      <c r="BS392" s="172"/>
      <c r="BT392" s="172"/>
      <c r="BU392" s="172"/>
      <c r="BV392" s="182"/>
      <c r="BW392" s="182"/>
      <c r="BX392" s="438"/>
      <c r="BY392" s="75"/>
      <c r="BZ392" s="309" t="s">
        <v>1808</v>
      </c>
      <c r="CA392" s="218" t="s">
        <v>1805</v>
      </c>
      <c r="CB392" s="219" t="s">
        <v>1806</v>
      </c>
      <c r="CC392" s="55" t="s">
        <v>2532</v>
      </c>
      <c r="CD392" s="201" t="s">
        <v>1807</v>
      </c>
    </row>
    <row r="393" spans="1:82" ht="63">
      <c r="A393" s="3" t="str">
        <f t="shared" si="215"/>
        <v/>
      </c>
      <c r="B393" s="5" t="s">
        <v>3137</v>
      </c>
      <c r="C393" s="3" t="str">
        <f t="shared" si="170"/>
        <v>Ⅳ.ガバナンス (8)　コーポレートガバナンスに関する態勢整備・業務運営</v>
      </c>
      <c r="D393" s="3" t="str">
        <f t="shared" si="171"/>
        <v>㉗【該当社のみ】テレマーケティング実施時の対応</v>
      </c>
      <c r="E393" s="3" t="str">
        <f t="shared" si="173"/>
        <v>基本 153</v>
      </c>
      <c r="F393" s="3" t="str">
        <f t="shared" si="174"/>
        <v>153 
153-5</v>
      </c>
      <c r="G393" s="11" t="str">
        <f t="shared" si="175"/>
        <v xml:space="preserve">
＿ 
＿＿ 営業部門からの独立性を確保した担当部門・担当者が通話記録を元に、取扱者が適切な対応をしているか確認している</v>
      </c>
      <c r="H393" s="21" t="str">
        <f t="shared" si="172"/>
        <v>2023: 0
2024: ▼選択</v>
      </c>
      <c r="I393" s="21" t="str">
        <f t="shared" si="225"/>
        <v xml:space="preserve">2023: 0
2024: </v>
      </c>
      <c r="J393" s="21" t="str">
        <f t="shared" si="176"/>
        <v xml:space="preserve">2023: 0
2024: </v>
      </c>
      <c r="K393" s="21" t="str">
        <f t="shared" si="177"/>
        <v>▼選択</v>
      </c>
      <c r="L393" s="21" t="str">
        <f t="shared" si="178"/>
        <v>以下について、詳細説明欄の記載及び証跡資料「○○資料」P○により確認できた
・通話記録を元に、営業部門から独立性を確保した担当部門・担当者が取扱者の対応が適切かどうかを確認していること</v>
      </c>
      <c r="M393" s="464" t="str">
        <f t="shared" si="179"/>
        <v xml:space="preserve">
</v>
      </c>
      <c r="N393" s="3"/>
      <c r="O393" s="19" t="s">
        <v>2533</v>
      </c>
      <c r="P393" s="19" t="s">
        <v>2738</v>
      </c>
      <c r="Q393" s="19" t="s">
        <v>679</v>
      </c>
      <c r="R393" s="19"/>
      <c r="S393" s="19"/>
      <c r="T393" s="159"/>
      <c r="U393" s="160"/>
      <c r="V393" s="19"/>
      <c r="W393" s="161"/>
      <c r="X393" s="19"/>
      <c r="Y393" s="19"/>
      <c r="Z393" s="20"/>
      <c r="AA393" s="279" t="s">
        <v>600</v>
      </c>
      <c r="AB393" s="1081"/>
      <c r="AC393" s="279" t="s">
        <v>2005</v>
      </c>
      <c r="AD393" s="1083"/>
      <c r="AE393" s="393" t="s">
        <v>679</v>
      </c>
      <c r="AF393" s="1083"/>
      <c r="AG393" s="251" t="s">
        <v>36</v>
      </c>
      <c r="AH393" s="1083"/>
      <c r="AI393" s="244">
        <v>153</v>
      </c>
      <c r="AJ393" s="320" t="s">
        <v>689</v>
      </c>
      <c r="AK393" s="384"/>
      <c r="AL393" s="359"/>
      <c r="AM393" s="163" t="s">
        <v>690</v>
      </c>
      <c r="AN393" s="27">
        <f t="shared" si="207"/>
        <v>0</v>
      </c>
      <c r="AO393" s="27">
        <f t="shared" si="208"/>
        <v>0</v>
      </c>
      <c r="AP393" s="191">
        <f t="shared" si="209"/>
        <v>0</v>
      </c>
      <c r="AQ393" s="35">
        <f t="shared" si="210"/>
        <v>0</v>
      </c>
      <c r="AR393" s="43">
        <f t="shared" si="211"/>
        <v>0</v>
      </c>
      <c r="AS393" s="43">
        <f t="shared" si="212"/>
        <v>0</v>
      </c>
      <c r="AT393" s="35">
        <f t="shared" si="213"/>
        <v>0</v>
      </c>
      <c r="AU393" s="43">
        <f t="shared" si="214"/>
        <v>0</v>
      </c>
      <c r="AV393" s="246" t="s">
        <v>33</v>
      </c>
      <c r="AW393" s="247" t="s">
        <v>41</v>
      </c>
      <c r="AX393" s="247" t="s">
        <v>42</v>
      </c>
      <c r="AY393" s="235"/>
      <c r="AZ393" s="433" t="s">
        <v>33</v>
      </c>
      <c r="BA393" s="227" t="s">
        <v>428</v>
      </c>
      <c r="BB393" s="467"/>
      <c r="BC393" s="468"/>
      <c r="BD393" s="299"/>
      <c r="BE393" s="229" t="str">
        <f>IF(AND(AL393=AV393,AV393="○",AZ393="1.はい"),"○","▼選択")</f>
        <v>▼選択</v>
      </c>
      <c r="BF393" s="234" t="s">
        <v>16</v>
      </c>
      <c r="BG393" s="229" t="s">
        <v>31</v>
      </c>
      <c r="BH393" s="177" t="s">
        <v>6</v>
      </c>
      <c r="BI393" s="177" t="s">
        <v>7</v>
      </c>
      <c r="BJ393" s="229" t="s">
        <v>32</v>
      </c>
      <c r="BK393" s="182"/>
      <c r="BL393" s="181" t="s">
        <v>33</v>
      </c>
      <c r="BM393" s="1032" t="s">
        <v>2114</v>
      </c>
      <c r="BN393" s="172"/>
      <c r="BO393" s="172"/>
      <c r="BP393" s="172"/>
      <c r="BQ393" s="172"/>
      <c r="BR393" s="172"/>
      <c r="BS393" s="172"/>
      <c r="BT393" s="172"/>
      <c r="BU393" s="172"/>
      <c r="BV393" s="182"/>
      <c r="BW393" s="182"/>
      <c r="BX393" s="438"/>
      <c r="BY393" s="75"/>
      <c r="BZ393" s="309" t="s">
        <v>2114</v>
      </c>
      <c r="CA393" s="218" t="s">
        <v>1809</v>
      </c>
      <c r="CB393" s="219" t="s">
        <v>1810</v>
      </c>
      <c r="CC393" s="55" t="s">
        <v>2533</v>
      </c>
      <c r="CD393" s="201" t="s">
        <v>1811</v>
      </c>
    </row>
    <row r="394" spans="1:82" ht="63">
      <c r="A394" s="3" t="str">
        <f t="shared" si="215"/>
        <v/>
      </c>
      <c r="B394" s="5" t="s">
        <v>3138</v>
      </c>
      <c r="C394" s="3" t="str">
        <f t="shared" si="170"/>
        <v>Ⅳ.ガバナンス (8)　コーポレートガバナンスに関する態勢整備・業務運営</v>
      </c>
      <c r="D394" s="3" t="str">
        <f t="shared" si="171"/>
        <v>㉗【該当社のみ】テレマーケティング実施時の対応</v>
      </c>
      <c r="E394" s="3" t="str">
        <f t="shared" si="173"/>
        <v>応用 154</v>
      </c>
      <c r="F394" s="3" t="str">
        <f t="shared" si="174"/>
        <v xml:space="preserve">154 
</v>
      </c>
      <c r="G394" s="11" t="str">
        <f t="shared" si="175"/>
        <v xml:space="preserve">
＿ 記録した内容を活用し、応対フローの改善・指導、好取組みについて社内に共有する仕組み及び実績がある
＿＿ </v>
      </c>
      <c r="H394" s="21" t="str">
        <f t="shared" si="172"/>
        <v>2023: 0
2024: ▼選択</v>
      </c>
      <c r="I394" s="21" t="str">
        <f t="shared" si="225"/>
        <v xml:space="preserve">2023: 0
2024: </v>
      </c>
      <c r="J394" s="21" t="str">
        <f t="shared" si="176"/>
        <v xml:space="preserve">2023: 0
2024: </v>
      </c>
      <c r="K394" s="21" t="str">
        <f t="shared" si="177"/>
        <v>▼選択</v>
      </c>
      <c r="L394" s="21" t="str">
        <f t="shared" si="178"/>
        <v>以下について、詳細説明欄の記載及び証跡資料により確認できた
・応対フローの改善・指導、好取組みについて社内に共有する仕組みがあることは、「○○資料」P○を確認
・過去１年以内に共有した実績があることは、「○○資料」を確認</v>
      </c>
      <c r="M394" s="464" t="str">
        <f t="shared" si="179"/>
        <v xml:space="preserve">
</v>
      </c>
      <c r="N394" s="3"/>
      <c r="O394" s="19" t="s">
        <v>2534</v>
      </c>
      <c r="P394" s="19" t="s">
        <v>2738</v>
      </c>
      <c r="Q394" s="19" t="s">
        <v>679</v>
      </c>
      <c r="R394" s="19"/>
      <c r="S394" s="19"/>
      <c r="T394" s="159"/>
      <c r="U394" s="160"/>
      <c r="V394" s="19"/>
      <c r="W394" s="161"/>
      <c r="X394" s="19"/>
      <c r="Y394" s="19"/>
      <c r="Z394" s="20"/>
      <c r="AA394" s="261" t="s">
        <v>662</v>
      </c>
      <c r="AB394" s="1049" t="s">
        <v>674</v>
      </c>
      <c r="AC394" s="275" t="s">
        <v>2005</v>
      </c>
      <c r="AD394" s="1063" t="s">
        <v>596</v>
      </c>
      <c r="AE394" s="390" t="s">
        <v>678</v>
      </c>
      <c r="AF394" s="1060" t="s">
        <v>691</v>
      </c>
      <c r="AG394" s="253" t="s">
        <v>140</v>
      </c>
      <c r="AH394" s="1064" t="s">
        <v>228</v>
      </c>
      <c r="AI394" s="254">
        <v>154</v>
      </c>
      <c r="AJ394" s="190" t="s">
        <v>26</v>
      </c>
      <c r="AK394" s="394"/>
      <c r="AL394" s="1047" t="s">
        <v>692</v>
      </c>
      <c r="AM394" s="1087"/>
      <c r="AN394" s="27">
        <f t="shared" si="207"/>
        <v>0</v>
      </c>
      <c r="AO394" s="27">
        <f t="shared" si="208"/>
        <v>0</v>
      </c>
      <c r="AP394" s="191">
        <f t="shared" si="209"/>
        <v>0</v>
      </c>
      <c r="AQ394" s="35">
        <f t="shared" si="210"/>
        <v>0</v>
      </c>
      <c r="AR394" s="43">
        <f t="shared" si="211"/>
        <v>0</v>
      </c>
      <c r="AS394" s="43">
        <f t="shared" si="212"/>
        <v>0</v>
      </c>
      <c r="AT394" s="35">
        <f t="shared" si="213"/>
        <v>0</v>
      </c>
      <c r="AU394" s="43">
        <f t="shared" si="214"/>
        <v>0</v>
      </c>
      <c r="AV394" s="370" t="s">
        <v>33</v>
      </c>
      <c r="AW394" s="298" t="s">
        <v>41</v>
      </c>
      <c r="AX394" s="298" t="s">
        <v>42</v>
      </c>
      <c r="AY394" s="277"/>
      <c r="AZ394" s="433" t="s">
        <v>33</v>
      </c>
      <c r="BA394" s="227" t="s">
        <v>428</v>
      </c>
      <c r="BB394" s="467"/>
      <c r="BC394" s="468"/>
      <c r="BD394" s="382" t="str">
        <f>BL394</f>
        <v>▼選択</v>
      </c>
      <c r="BE394" s="229" t="s">
        <v>33</v>
      </c>
      <c r="BF394" s="230" t="s">
        <v>16</v>
      </c>
      <c r="BG394" s="229" t="s">
        <v>31</v>
      </c>
      <c r="BH394" s="177" t="s">
        <v>6</v>
      </c>
      <c r="BI394" s="177" t="s">
        <v>7</v>
      </c>
      <c r="BJ394" s="229" t="s">
        <v>32</v>
      </c>
      <c r="BK394" s="229" t="s">
        <v>897</v>
      </c>
      <c r="BL394" s="181" t="s">
        <v>33</v>
      </c>
      <c r="BM394" s="1032" t="s">
        <v>1815</v>
      </c>
      <c r="BN394" s="172"/>
      <c r="BO394" s="172"/>
      <c r="BP394" s="172"/>
      <c r="BQ394" s="172"/>
      <c r="BR394" s="172"/>
      <c r="BS394" s="172"/>
      <c r="BT394" s="172"/>
      <c r="BU394" s="172"/>
      <c r="BV394" s="182"/>
      <c r="BW394" s="182"/>
      <c r="BX394" s="438"/>
      <c r="BY394" s="75"/>
      <c r="BZ394" s="309" t="s">
        <v>1815</v>
      </c>
      <c r="CA394" s="218" t="s">
        <v>1812</v>
      </c>
      <c r="CB394" s="237" t="s">
        <v>1813</v>
      </c>
      <c r="CC394" s="55" t="s">
        <v>2534</v>
      </c>
      <c r="CD394" s="201" t="s">
        <v>1814</v>
      </c>
    </row>
    <row r="395" spans="1:82" ht="85.5">
      <c r="A395" s="3" t="str">
        <f t="shared" si="215"/>
        <v/>
      </c>
      <c r="B395" s="5" t="s">
        <v>3139</v>
      </c>
      <c r="C395" s="3" t="str">
        <f t="shared" si="170"/>
        <v>Ⅳ.ガバナンス (8)　コーポレートガバナンスに関する態勢整備・業務運営</v>
      </c>
      <c r="D395" s="3" t="str">
        <f t="shared" si="171"/>
        <v>㉗【該当社のみ】テレマーケティング実施時の対応</v>
      </c>
      <c r="E395" s="3" t="str">
        <f t="shared" si="173"/>
        <v>応用 ㉗EX</v>
      </c>
      <c r="F395" s="3" t="str">
        <f t="shared" si="174"/>
        <v xml:space="preserve">㉗EX 
</v>
      </c>
      <c r="G395" s="11" t="str">
        <f t="shared" si="175"/>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95" s="21" t="str">
        <f t="shared" si="172"/>
        <v>2023: 0
2024: ▼選択</v>
      </c>
      <c r="I395" s="21" t="str">
        <f t="shared" si="225"/>
        <v xml:space="preserve">2023: 0
2024: </v>
      </c>
      <c r="J395" s="21" t="str">
        <f t="shared" si="176"/>
        <v xml:space="preserve">2023: 0
2024: </v>
      </c>
      <c r="K395" s="21" t="str">
        <f t="shared" si="177"/>
        <v>▼選択</v>
      </c>
      <c r="L395" s="21" t="str">
        <f t="shared" si="178"/>
        <v>㉗【該当社のみ】テレマーケティング実施時の対応 に関する貴社取組み［お客さまへアピールしたい取組み／募集人等従業者に好評な取組み］として認識しました。（［ ］内は判定時に不要文言を削除する）</v>
      </c>
      <c r="M395" s="464" t="str">
        <f t="shared" si="179"/>
        <v xml:space="preserve">
</v>
      </c>
      <c r="N395" s="3"/>
      <c r="O395" s="19" t="s">
        <v>2535</v>
      </c>
      <c r="P395" s="19" t="s">
        <v>2738</v>
      </c>
      <c r="Q395" s="19" t="s">
        <v>679</v>
      </c>
      <c r="R395" s="19"/>
      <c r="S395" s="19"/>
      <c r="T395" s="159"/>
      <c r="U395" s="160"/>
      <c r="V395" s="19"/>
      <c r="W395" s="161"/>
      <c r="X395" s="19"/>
      <c r="Y395" s="19"/>
      <c r="Z395" s="20"/>
      <c r="AA395" s="250" t="s">
        <v>600</v>
      </c>
      <c r="AB395" s="1071"/>
      <c r="AC395" s="250" t="s">
        <v>2005</v>
      </c>
      <c r="AD395" s="1062"/>
      <c r="AE395" s="395" t="s">
        <v>679</v>
      </c>
      <c r="AF395" s="1111"/>
      <c r="AG395" s="257" t="s">
        <v>140</v>
      </c>
      <c r="AH395" s="1066"/>
      <c r="AI395" s="258" t="s">
        <v>693</v>
      </c>
      <c r="AJ395" s="252"/>
      <c r="AK395" s="356"/>
      <c r="AL395" s="1042" t="s">
        <v>2017</v>
      </c>
      <c r="AM395" s="1043"/>
      <c r="AN395" s="30">
        <f t="shared" si="207"/>
        <v>0</v>
      </c>
      <c r="AO395" s="30">
        <f t="shared" si="208"/>
        <v>0</v>
      </c>
      <c r="AP395" s="259">
        <f t="shared" si="209"/>
        <v>0</v>
      </c>
      <c r="AQ395" s="35">
        <f t="shared" si="210"/>
        <v>0</v>
      </c>
      <c r="AR395" s="43">
        <f t="shared" si="211"/>
        <v>0</v>
      </c>
      <c r="AS395" s="43">
        <f t="shared" si="212"/>
        <v>0</v>
      </c>
      <c r="AT395" s="35">
        <f t="shared" si="213"/>
        <v>0</v>
      </c>
      <c r="AU395" s="43">
        <f t="shared" si="214"/>
        <v>0</v>
      </c>
      <c r="AV395" s="246" t="s">
        <v>33</v>
      </c>
      <c r="AW395" s="247" t="s">
        <v>41</v>
      </c>
      <c r="AX395" s="452" t="s">
        <v>877</v>
      </c>
      <c r="AY395" s="247"/>
      <c r="AZ395" s="433" t="s">
        <v>33</v>
      </c>
      <c r="BA395" s="260" t="s">
        <v>147</v>
      </c>
      <c r="BB395" s="467"/>
      <c r="BC395" s="468"/>
      <c r="BD395" s="182"/>
      <c r="BE395" s="182" t="str">
        <f>IF(AND(AL395=AV395,AV395="○",AZ395="1.はい"),"○","▼選択")</f>
        <v>▼選択</v>
      </c>
      <c r="BF395" s="223" t="s">
        <v>16</v>
      </c>
      <c r="BG395" s="182" t="s">
        <v>31</v>
      </c>
      <c r="BH395" s="177" t="s">
        <v>6</v>
      </c>
      <c r="BI395" s="177" t="s">
        <v>7</v>
      </c>
      <c r="BJ395" s="182" t="s">
        <v>32</v>
      </c>
      <c r="BK395" s="229" t="s">
        <v>897</v>
      </c>
      <c r="BL395" s="181" t="s">
        <v>33</v>
      </c>
      <c r="BM395" s="1032" t="s">
        <v>2115</v>
      </c>
      <c r="BN395" s="172"/>
      <c r="BO395" s="172"/>
      <c r="BP395" s="172"/>
      <c r="BQ395" s="172"/>
      <c r="BR395" s="172"/>
      <c r="BS395" s="172"/>
      <c r="BT395" s="172"/>
      <c r="BU395" s="172"/>
      <c r="BV395" s="182"/>
      <c r="BW395" s="182"/>
      <c r="BX395" s="438"/>
      <c r="BY395" s="75"/>
      <c r="BZ395" s="309" t="s">
        <v>2115</v>
      </c>
      <c r="CA395" s="183" t="s">
        <v>1816</v>
      </c>
      <c r="CB395" s="237" t="s">
        <v>1817</v>
      </c>
      <c r="CC395" s="55" t="s">
        <v>2535</v>
      </c>
      <c r="CD395" s="201" t="s">
        <v>1818</v>
      </c>
    </row>
    <row r="396" spans="1:82" ht="63">
      <c r="A396" s="3" t="str">
        <f t="shared" si="215"/>
        <v/>
      </c>
      <c r="B396" s="5" t="s">
        <v>3140</v>
      </c>
      <c r="C396" s="3" t="str">
        <f t="shared" ref="C396:C437" si="226">CONCATENATE(AA396," ",AC396)</f>
        <v>Ⅳ.ガバナンス (9)　コンプライアンス推進態勢</v>
      </c>
      <c r="D396" s="3" t="str">
        <f t="shared" ref="D396:D437" si="227">AE396</f>
        <v>㉘募集人管理</v>
      </c>
      <c r="E396" s="3" t="str">
        <f t="shared" si="173"/>
        <v>基本 155</v>
      </c>
      <c r="F396" s="3" t="str">
        <f t="shared" si="174"/>
        <v xml:space="preserve">155 
</v>
      </c>
      <c r="G396" s="11" t="str">
        <f t="shared" si="175"/>
        <v xml:space="preserve">業務管理責任者および部署の職務内容・権限が明文化されている
＿ 
＿＿ </v>
      </c>
      <c r="H396" s="21" t="str">
        <f t="shared" ref="H396:H437" si="228">CONCATENATE("2023: ",AQ396,CHAR(10),"2024: ",AZ396)</f>
        <v>2023: 0
2024: ▼選択</v>
      </c>
      <c r="I396" s="21" t="str">
        <f t="shared" si="225"/>
        <v xml:space="preserve">2023: 0
2024: </v>
      </c>
      <c r="J396" s="21" t="str">
        <f t="shared" ref="J396:J437" si="229">CONCATENATE("2023: ",AS396,CHAR(10),CHAR(10),"2024: ",BC396)</f>
        <v xml:space="preserve">2023: 0
2024: </v>
      </c>
      <c r="K396" s="21" t="str">
        <f t="shared" si="177"/>
        <v>▼選択</v>
      </c>
      <c r="L396" s="21" t="str">
        <f t="shared" si="178"/>
        <v>以下について、詳細説明欄の記載及び証跡資料「○○資料」P○により確認できた
・業務管理責任者は保険募集管理業務を主管する者としての権限を有していること</v>
      </c>
      <c r="M396" s="464" t="str">
        <f t="shared" si="179"/>
        <v xml:space="preserve">
</v>
      </c>
      <c r="N396" s="3"/>
      <c r="O396" s="19" t="s">
        <v>2536</v>
      </c>
      <c r="P396" s="19" t="s">
        <v>2743</v>
      </c>
      <c r="Q396" s="19" t="s">
        <v>697</v>
      </c>
      <c r="R396" s="19"/>
      <c r="S396" s="19"/>
      <c r="T396" s="159"/>
      <c r="U396" s="160"/>
      <c r="V396" s="19"/>
      <c r="W396" s="161"/>
      <c r="X396" s="19"/>
      <c r="Y396" s="19"/>
      <c r="Z396" s="20"/>
      <c r="AA396" s="261" t="s">
        <v>662</v>
      </c>
      <c r="AB396" s="1049" t="s">
        <v>674</v>
      </c>
      <c r="AC396" s="275" t="s">
        <v>2006</v>
      </c>
      <c r="AD396" s="1060" t="s">
        <v>694</v>
      </c>
      <c r="AE396" s="390" t="s">
        <v>1993</v>
      </c>
      <c r="AF396" s="1063" t="s">
        <v>695</v>
      </c>
      <c r="AG396" s="188" t="s">
        <v>36</v>
      </c>
      <c r="AH396" s="1078" t="s">
        <v>25</v>
      </c>
      <c r="AI396" s="254">
        <v>155</v>
      </c>
      <c r="AJ396" s="190" t="s">
        <v>26</v>
      </c>
      <c r="AK396" s="1046" t="s">
        <v>696</v>
      </c>
      <c r="AL396" s="1047"/>
      <c r="AM396" s="1048"/>
      <c r="AN396" s="27">
        <f t="shared" si="207"/>
        <v>0</v>
      </c>
      <c r="AO396" s="27">
        <f t="shared" si="208"/>
        <v>0</v>
      </c>
      <c r="AP396" s="191">
        <f t="shared" si="209"/>
        <v>0</v>
      </c>
      <c r="AQ396" s="35">
        <f t="shared" si="210"/>
        <v>0</v>
      </c>
      <c r="AR396" s="43">
        <f t="shared" si="211"/>
        <v>0</v>
      </c>
      <c r="AS396" s="43">
        <f t="shared" si="212"/>
        <v>0</v>
      </c>
      <c r="AT396" s="35">
        <f t="shared" si="213"/>
        <v>0</v>
      </c>
      <c r="AU396" s="43">
        <f t="shared" si="214"/>
        <v>0</v>
      </c>
      <c r="AV396" s="246" t="s">
        <v>33</v>
      </c>
      <c r="AW396" s="247" t="s">
        <v>41</v>
      </c>
      <c r="AX396" s="247" t="s">
        <v>42</v>
      </c>
      <c r="AY396" s="247"/>
      <c r="AZ396" s="433" t="s">
        <v>33</v>
      </c>
      <c r="BA396" s="227" t="s">
        <v>417</v>
      </c>
      <c r="BB396" s="467"/>
      <c r="BC396" s="468"/>
      <c r="BD396" s="248" t="str">
        <f t="shared" ref="BD396:BD404" si="230">BL396</f>
        <v>▼選択</v>
      </c>
      <c r="BE396" s="229" t="s">
        <v>33</v>
      </c>
      <c r="BF396" s="230" t="s">
        <v>16</v>
      </c>
      <c r="BG396" s="229" t="s">
        <v>31</v>
      </c>
      <c r="BH396" s="177" t="s">
        <v>6</v>
      </c>
      <c r="BI396" s="177" t="s">
        <v>7</v>
      </c>
      <c r="BJ396" s="229" t="s">
        <v>32</v>
      </c>
      <c r="BK396" s="229"/>
      <c r="BL396" s="181" t="s">
        <v>33</v>
      </c>
      <c r="BM396" s="1032" t="s">
        <v>3424</v>
      </c>
      <c r="BN396" s="172"/>
      <c r="BO396" s="172"/>
      <c r="BP396" s="172"/>
      <c r="BQ396" s="172"/>
      <c r="BR396" s="172"/>
      <c r="BS396" s="172"/>
      <c r="BT396" s="172"/>
      <c r="BU396" s="172"/>
      <c r="BV396" s="182"/>
      <c r="BW396" s="182"/>
      <c r="BX396" s="438"/>
      <c r="BY396" s="75"/>
      <c r="BZ396" s="309" t="s">
        <v>2116</v>
      </c>
      <c r="CA396" s="218" t="s">
        <v>1819</v>
      </c>
      <c r="CB396" s="219" t="s">
        <v>1820</v>
      </c>
      <c r="CC396" s="55" t="s">
        <v>2536</v>
      </c>
      <c r="CD396" s="201" t="s">
        <v>1821</v>
      </c>
    </row>
    <row r="397" spans="1:82" ht="63">
      <c r="A397" s="3" t="str">
        <f t="shared" si="215"/>
        <v/>
      </c>
      <c r="B397" s="5" t="s">
        <v>3141</v>
      </c>
      <c r="C397" s="3" t="str">
        <f t="shared" si="226"/>
        <v>Ⅳ.ガバナンス (9)　コンプライアンス推進態勢</v>
      </c>
      <c r="D397" s="3" t="str">
        <f t="shared" si="227"/>
        <v>㉘募集人管理</v>
      </c>
      <c r="E397" s="3" t="str">
        <f t="shared" ref="E397:E437" si="231">CONCATENATE(AG397," ",AI397)</f>
        <v>基本 156</v>
      </c>
      <c r="F397" s="3" t="str">
        <f t="shared" ref="F397:F437" si="232">CONCATENATE(AI397," ",CHAR(10),AJ397)</f>
        <v xml:space="preserve">156 
</v>
      </c>
      <c r="G397" s="11" t="str">
        <f t="shared" ref="G397:G437" si="233">CONCATENATE(AK397,CHAR(10),"＿ ",AL397,CHAR(10),"＿＿ ",AM397)</f>
        <v xml:space="preserve">教育責任者および部署の職務内容・権限が明文化されている
＿ 
＿＿ </v>
      </c>
      <c r="H397" s="21" t="str">
        <f t="shared" si="228"/>
        <v>2023: 0
2024: ▼選択</v>
      </c>
      <c r="I397" s="21" t="str">
        <f t="shared" si="225"/>
        <v xml:space="preserve">2023: 0
2024: </v>
      </c>
      <c r="J397" s="21" t="str">
        <f t="shared" si="229"/>
        <v xml:space="preserve">2023: 0
2024: </v>
      </c>
      <c r="K397" s="21" t="str">
        <f t="shared" ref="K397:K437" si="234">IF(BL397=0," ― ",BL397)</f>
        <v>▼選択</v>
      </c>
      <c r="L397" s="21" t="str">
        <f t="shared" ref="L397:L437" si="235">IF(BL397=0," ― ",BM397)</f>
        <v>以下について、詳細説明欄の記載及び証跡資料「○○資料」P○により確認できた
・教育責任者は教育および研修を推進する者としての権限を有していること</v>
      </c>
      <c r="M397" s="464" t="str">
        <f t="shared" ref="M397:M437" si="236">CONCATENATE(BV397,CHAR(10),BW397)</f>
        <v xml:space="preserve">
</v>
      </c>
      <c r="N397" s="3"/>
      <c r="O397" s="19" t="s">
        <v>2537</v>
      </c>
      <c r="P397" s="19" t="s">
        <v>2743</v>
      </c>
      <c r="Q397" s="19" t="s">
        <v>697</v>
      </c>
      <c r="R397" s="19"/>
      <c r="S397" s="19"/>
      <c r="T397" s="159"/>
      <c r="U397" s="160"/>
      <c r="V397" s="19"/>
      <c r="W397" s="161"/>
      <c r="X397" s="19"/>
      <c r="Y397" s="19"/>
      <c r="Z397" s="20"/>
      <c r="AA397" s="202" t="s">
        <v>600</v>
      </c>
      <c r="AB397" s="1058"/>
      <c r="AC397" s="264" t="s">
        <v>2006</v>
      </c>
      <c r="AD397" s="1061"/>
      <c r="AE397" s="162" t="s">
        <v>697</v>
      </c>
      <c r="AF397" s="1061"/>
      <c r="AG397" s="203" t="s">
        <v>36</v>
      </c>
      <c r="AH397" s="1096"/>
      <c r="AI397" s="254">
        <v>156</v>
      </c>
      <c r="AJ397" s="190" t="s">
        <v>26</v>
      </c>
      <c r="AK397" s="1046" t="s">
        <v>698</v>
      </c>
      <c r="AL397" s="1047"/>
      <c r="AM397" s="1048"/>
      <c r="AN397" s="27">
        <f t="shared" si="207"/>
        <v>0</v>
      </c>
      <c r="AO397" s="27">
        <f t="shared" si="208"/>
        <v>0</v>
      </c>
      <c r="AP397" s="191">
        <f t="shared" si="209"/>
        <v>0</v>
      </c>
      <c r="AQ397" s="35">
        <f t="shared" si="210"/>
        <v>0</v>
      </c>
      <c r="AR397" s="43">
        <f t="shared" si="211"/>
        <v>0</v>
      </c>
      <c r="AS397" s="43">
        <f t="shared" si="212"/>
        <v>0</v>
      </c>
      <c r="AT397" s="35">
        <f t="shared" si="213"/>
        <v>0</v>
      </c>
      <c r="AU397" s="43">
        <f t="shared" si="214"/>
        <v>0</v>
      </c>
      <c r="AV397" s="246" t="s">
        <v>33</v>
      </c>
      <c r="AW397" s="247" t="s">
        <v>41</v>
      </c>
      <c r="AX397" s="247" t="s">
        <v>42</v>
      </c>
      <c r="AY397" s="247"/>
      <c r="AZ397" s="433" t="s">
        <v>33</v>
      </c>
      <c r="BA397" s="227" t="s">
        <v>417</v>
      </c>
      <c r="BB397" s="467"/>
      <c r="BC397" s="468"/>
      <c r="BD397" s="248" t="str">
        <f t="shared" si="230"/>
        <v>▼選択</v>
      </c>
      <c r="BE397" s="229" t="s">
        <v>33</v>
      </c>
      <c r="BF397" s="230" t="s">
        <v>16</v>
      </c>
      <c r="BG397" s="229" t="s">
        <v>31</v>
      </c>
      <c r="BH397" s="177" t="s">
        <v>6</v>
      </c>
      <c r="BI397" s="177" t="s">
        <v>7</v>
      </c>
      <c r="BJ397" s="229" t="s">
        <v>32</v>
      </c>
      <c r="BK397" s="229"/>
      <c r="BL397" s="181" t="s">
        <v>33</v>
      </c>
      <c r="BM397" s="1036" t="s">
        <v>3425</v>
      </c>
      <c r="BN397" s="172"/>
      <c r="BO397" s="172"/>
      <c r="BP397" s="172"/>
      <c r="BQ397" s="172"/>
      <c r="BR397" s="172"/>
      <c r="BS397" s="172"/>
      <c r="BT397" s="172"/>
      <c r="BU397" s="172"/>
      <c r="BV397" s="182"/>
      <c r="BW397" s="182"/>
      <c r="BX397" s="438"/>
      <c r="BY397" s="75"/>
      <c r="BZ397" s="309" t="s">
        <v>2117</v>
      </c>
      <c r="CA397" s="218" t="s">
        <v>1822</v>
      </c>
      <c r="CB397" s="219" t="s">
        <v>1823</v>
      </c>
      <c r="CC397" s="55" t="s">
        <v>2537</v>
      </c>
      <c r="CD397" s="201" t="s">
        <v>1824</v>
      </c>
    </row>
    <row r="398" spans="1:82" ht="63" customHeight="1">
      <c r="A398" s="3" t="str">
        <f t="shared" si="215"/>
        <v/>
      </c>
      <c r="B398" s="5" t="s">
        <v>3142</v>
      </c>
      <c r="C398" s="3" t="str">
        <f t="shared" si="226"/>
        <v>Ⅳ.ガバナンス (9)　コンプライアンス推進態勢</v>
      </c>
      <c r="D398" s="3" t="str">
        <f t="shared" si="227"/>
        <v>㉘募集人管理</v>
      </c>
      <c r="E398" s="3" t="str">
        <f t="shared" si="231"/>
        <v>基本 157</v>
      </c>
      <c r="F398" s="3" t="str">
        <f t="shared" si="232"/>
        <v xml:space="preserve">157 
</v>
      </c>
      <c r="G398" s="11" t="str">
        <f t="shared" si="233"/>
        <v xml:space="preserve">募集可能日まで募集できない旨を規定している
＿ 
＿＿ </v>
      </c>
      <c r="H398" s="21" t="str">
        <f t="shared" si="228"/>
        <v>2023: 0
2024: ▼選択</v>
      </c>
      <c r="I398" s="21" t="str">
        <f t="shared" si="225"/>
        <v xml:space="preserve">2023: 0
2024: </v>
      </c>
      <c r="J398" s="21" t="str">
        <f t="shared" si="229"/>
        <v xml:space="preserve">2023: 0
2024: </v>
      </c>
      <c r="K398" s="21" t="str">
        <f t="shared" si="234"/>
        <v>▼選択</v>
      </c>
      <c r="L398" s="21" t="str">
        <f t="shared" si="235"/>
        <v>以下について、詳細説明欄の記載及び証跡資料「○○資料」P○により確認できた
・募集人は募集可能日（※）まで募集できない旨
　※「募集可能日」とは、生命保険協会の募集人登録日ではなく、各委託元生命保険会社所定の登録前後研修を受講し、当該委託元生命保険会社の商品が販売可能となった日を指す。</v>
      </c>
      <c r="M398" s="464" t="str">
        <f t="shared" si="236"/>
        <v xml:space="preserve">
</v>
      </c>
      <c r="N398" s="3"/>
      <c r="O398" s="19" t="s">
        <v>2538</v>
      </c>
      <c r="P398" s="19" t="s">
        <v>2743</v>
      </c>
      <c r="Q398" s="19" t="s">
        <v>697</v>
      </c>
      <c r="R398" s="19"/>
      <c r="S398" s="19"/>
      <c r="T398" s="159"/>
      <c r="U398" s="160"/>
      <c r="V398" s="19"/>
      <c r="W398" s="161"/>
      <c r="X398" s="19"/>
      <c r="Y398" s="19"/>
      <c r="Z398" s="20"/>
      <c r="AA398" s="202" t="s">
        <v>600</v>
      </c>
      <c r="AB398" s="1058"/>
      <c r="AC398" s="264" t="s">
        <v>2006</v>
      </c>
      <c r="AD398" s="1061"/>
      <c r="AE398" s="162" t="s">
        <v>697</v>
      </c>
      <c r="AF398" s="1061"/>
      <c r="AG398" s="203" t="s">
        <v>36</v>
      </c>
      <c r="AH398" s="1096"/>
      <c r="AI398" s="254">
        <v>157</v>
      </c>
      <c r="AJ398" s="190" t="s">
        <v>26</v>
      </c>
      <c r="AK398" s="1046" t="s">
        <v>699</v>
      </c>
      <c r="AL398" s="1047"/>
      <c r="AM398" s="1048"/>
      <c r="AN398" s="27">
        <f t="shared" si="207"/>
        <v>0</v>
      </c>
      <c r="AO398" s="27">
        <f t="shared" si="208"/>
        <v>0</v>
      </c>
      <c r="AP398" s="191">
        <f t="shared" si="209"/>
        <v>0</v>
      </c>
      <c r="AQ398" s="35">
        <f t="shared" si="210"/>
        <v>0</v>
      </c>
      <c r="AR398" s="43">
        <f t="shared" si="211"/>
        <v>0</v>
      </c>
      <c r="AS398" s="43">
        <f t="shared" si="212"/>
        <v>0</v>
      </c>
      <c r="AT398" s="35">
        <f t="shared" si="213"/>
        <v>0</v>
      </c>
      <c r="AU398" s="43">
        <f t="shared" si="214"/>
        <v>0</v>
      </c>
      <c r="AV398" s="246" t="s">
        <v>33</v>
      </c>
      <c r="AW398" s="247" t="s">
        <v>41</v>
      </c>
      <c r="AX398" s="247" t="s">
        <v>42</v>
      </c>
      <c r="AY398" s="247"/>
      <c r="AZ398" s="433" t="s">
        <v>33</v>
      </c>
      <c r="BA398" s="227" t="s">
        <v>417</v>
      </c>
      <c r="BB398" s="467"/>
      <c r="BC398" s="468"/>
      <c r="BD398" s="248" t="str">
        <f t="shared" si="230"/>
        <v>▼選択</v>
      </c>
      <c r="BE398" s="229" t="s">
        <v>33</v>
      </c>
      <c r="BF398" s="230" t="s">
        <v>16</v>
      </c>
      <c r="BG398" s="229" t="s">
        <v>31</v>
      </c>
      <c r="BH398" s="177" t="s">
        <v>6</v>
      </c>
      <c r="BI398" s="177" t="s">
        <v>7</v>
      </c>
      <c r="BJ398" s="229" t="s">
        <v>32</v>
      </c>
      <c r="BK398" s="229"/>
      <c r="BL398" s="181" t="s">
        <v>33</v>
      </c>
      <c r="BM398" s="1032" t="s">
        <v>3531</v>
      </c>
      <c r="BN398" s="172"/>
      <c r="BO398" s="172"/>
      <c r="BP398" s="172"/>
      <c r="BQ398" s="172"/>
      <c r="BR398" s="172"/>
      <c r="BS398" s="172"/>
      <c r="BT398" s="172"/>
      <c r="BU398" s="172"/>
      <c r="BV398" s="182"/>
      <c r="BW398" s="182"/>
      <c r="BX398" s="438"/>
      <c r="BY398" s="75"/>
      <c r="BZ398" s="309" t="s">
        <v>3535</v>
      </c>
      <c r="CA398" s="218" t="s">
        <v>1825</v>
      </c>
      <c r="CB398" s="219" t="s">
        <v>1826</v>
      </c>
      <c r="CC398" s="55" t="s">
        <v>2538</v>
      </c>
      <c r="CD398" s="201" t="s">
        <v>1827</v>
      </c>
    </row>
    <row r="399" spans="1:82" ht="61.15" customHeight="1">
      <c r="A399" s="3" t="str">
        <f t="shared" si="215"/>
        <v/>
      </c>
      <c r="B399" s="5" t="s">
        <v>3143</v>
      </c>
      <c r="C399" s="3" t="str">
        <f t="shared" si="226"/>
        <v>Ⅳ.ガバナンス (9)　コンプライアンス推進態勢</v>
      </c>
      <c r="D399" s="3" t="str">
        <f t="shared" si="227"/>
        <v>㉘募集人管理</v>
      </c>
      <c r="E399" s="3" t="str">
        <f t="shared" si="231"/>
        <v>基本 158</v>
      </c>
      <c r="F399" s="3" t="str">
        <f t="shared" si="232"/>
        <v xml:space="preserve">158 
</v>
      </c>
      <c r="G399" s="11" t="str">
        <f t="shared" si="233"/>
        <v xml:space="preserve">業務管理責任者を適切に配置し、変更があった場合には都度保険会社に報告している
＿ 
＿＿ </v>
      </c>
      <c r="H399" s="21" t="str">
        <f t="shared" si="228"/>
        <v>2023: 0
2024: ▼選択</v>
      </c>
      <c r="I399" s="21" t="str">
        <f t="shared" si="225"/>
        <v xml:space="preserve">2023: 0
2024: </v>
      </c>
      <c r="J399" s="21" t="str">
        <f t="shared" si="229"/>
        <v xml:space="preserve">2023: 0
2024: </v>
      </c>
      <c r="K399" s="21" t="str">
        <f t="shared" si="234"/>
        <v>▼選択</v>
      </c>
      <c r="L399" s="21" t="str">
        <f t="shared" si="235"/>
        <v>以下について、詳細説明欄の記載及び証跡資料により確認できた
・保険募集管理業務を主管する者として業務管理責任者が配置されていることは、「○○資料」P○を確認
・変更があった場合には保険会社に報告していることは、「○○資料」を確認</v>
      </c>
      <c r="M399" s="464" t="str">
        <f t="shared" si="236"/>
        <v xml:space="preserve">
</v>
      </c>
      <c r="N399" s="3"/>
      <c r="O399" s="19" t="s">
        <v>2539</v>
      </c>
      <c r="P399" s="19" t="s">
        <v>2743</v>
      </c>
      <c r="Q399" s="19" t="s">
        <v>697</v>
      </c>
      <c r="R399" s="19"/>
      <c r="S399" s="19"/>
      <c r="T399" s="159"/>
      <c r="U399" s="160"/>
      <c r="V399" s="19"/>
      <c r="W399" s="161"/>
      <c r="X399" s="19"/>
      <c r="Y399" s="19"/>
      <c r="Z399" s="20"/>
      <c r="AA399" s="202" t="s">
        <v>600</v>
      </c>
      <c r="AB399" s="1058"/>
      <c r="AC399" s="264" t="s">
        <v>2006</v>
      </c>
      <c r="AD399" s="1061"/>
      <c r="AE399" s="396" t="s">
        <v>697</v>
      </c>
      <c r="AF399" s="1061"/>
      <c r="AG399" s="203" t="s">
        <v>36</v>
      </c>
      <c r="AH399" s="1096"/>
      <c r="AI399" s="254">
        <v>158</v>
      </c>
      <c r="AJ399" s="190" t="s">
        <v>26</v>
      </c>
      <c r="AK399" s="1046" t="s">
        <v>700</v>
      </c>
      <c r="AL399" s="1047"/>
      <c r="AM399" s="1048"/>
      <c r="AN399" s="27">
        <f t="shared" si="207"/>
        <v>0</v>
      </c>
      <c r="AO399" s="27">
        <f t="shared" si="208"/>
        <v>0</v>
      </c>
      <c r="AP399" s="191">
        <f t="shared" si="209"/>
        <v>0</v>
      </c>
      <c r="AQ399" s="35">
        <f t="shared" si="210"/>
        <v>0</v>
      </c>
      <c r="AR399" s="43">
        <f t="shared" si="211"/>
        <v>0</v>
      </c>
      <c r="AS399" s="43">
        <f t="shared" si="212"/>
        <v>0</v>
      </c>
      <c r="AT399" s="35">
        <f t="shared" si="213"/>
        <v>0</v>
      </c>
      <c r="AU399" s="43">
        <f t="shared" si="214"/>
        <v>0</v>
      </c>
      <c r="AV399" s="246" t="s">
        <v>33</v>
      </c>
      <c r="AW399" s="247" t="s">
        <v>41</v>
      </c>
      <c r="AX399" s="247" t="s">
        <v>42</v>
      </c>
      <c r="AY399" s="247"/>
      <c r="AZ399" s="433" t="s">
        <v>33</v>
      </c>
      <c r="BA399" s="227" t="s">
        <v>701</v>
      </c>
      <c r="BB399" s="467"/>
      <c r="BC399" s="468"/>
      <c r="BD399" s="248" t="str">
        <f t="shared" si="230"/>
        <v>▼選択</v>
      </c>
      <c r="BE399" s="229" t="s">
        <v>33</v>
      </c>
      <c r="BF399" s="230" t="s">
        <v>16</v>
      </c>
      <c r="BG399" s="229" t="s">
        <v>31</v>
      </c>
      <c r="BH399" s="177" t="s">
        <v>6</v>
      </c>
      <c r="BI399" s="177" t="s">
        <v>7</v>
      </c>
      <c r="BJ399" s="229" t="s">
        <v>32</v>
      </c>
      <c r="BK399" s="229"/>
      <c r="BL399" s="181" t="s">
        <v>33</v>
      </c>
      <c r="BM399" s="1037" t="s">
        <v>3426</v>
      </c>
      <c r="BN399" s="172"/>
      <c r="BO399" s="172"/>
      <c r="BP399" s="172"/>
      <c r="BQ399" s="172"/>
      <c r="BR399" s="172"/>
      <c r="BS399" s="172"/>
      <c r="BT399" s="172"/>
      <c r="BU399" s="172"/>
      <c r="BV399" s="182"/>
      <c r="BW399" s="182"/>
      <c r="BX399" s="438"/>
      <c r="BY399" s="75"/>
      <c r="BZ399" s="309" t="s">
        <v>1831</v>
      </c>
      <c r="CA399" s="218" t="s">
        <v>1828</v>
      </c>
      <c r="CB399" s="219" t="s">
        <v>1829</v>
      </c>
      <c r="CC399" s="55" t="s">
        <v>2539</v>
      </c>
      <c r="CD399" s="201" t="s">
        <v>1830</v>
      </c>
    </row>
    <row r="400" spans="1:82" ht="61.15" customHeight="1">
      <c r="A400" s="3" t="str">
        <f t="shared" si="215"/>
        <v/>
      </c>
      <c r="B400" s="5" t="s">
        <v>3144</v>
      </c>
      <c r="C400" s="3" t="str">
        <f t="shared" si="226"/>
        <v>Ⅳ.ガバナンス (9)　コンプライアンス推進態勢</v>
      </c>
      <c r="D400" s="3" t="str">
        <f t="shared" si="227"/>
        <v>㉘募集人管理</v>
      </c>
      <c r="E400" s="3" t="str">
        <f t="shared" si="231"/>
        <v>基本 159</v>
      </c>
      <c r="F400" s="3" t="str">
        <f t="shared" si="232"/>
        <v xml:space="preserve">159 
</v>
      </c>
      <c r="G400" s="11" t="str">
        <f t="shared" si="233"/>
        <v xml:space="preserve">教育責任者を適切に配置し、変更があった場合には都度保険会社に報告している
＿ 
＿＿ </v>
      </c>
      <c r="H400" s="21" t="str">
        <f t="shared" si="228"/>
        <v>2023: 0
2024: ▼選択</v>
      </c>
      <c r="I400" s="21" t="str">
        <f t="shared" si="225"/>
        <v xml:space="preserve">2023: 0
2024: </v>
      </c>
      <c r="J400" s="21" t="str">
        <f t="shared" si="229"/>
        <v xml:space="preserve">2023: 0
2024: </v>
      </c>
      <c r="K400" s="21" t="str">
        <f t="shared" si="234"/>
        <v>▼選択</v>
      </c>
      <c r="L400" s="21" t="str">
        <f t="shared" si="235"/>
        <v>以下について、詳細説明欄の記載及び証跡資料により確認できた
・教育および研修を推進する者として、教育責任者が配置されていることは、「○○資料」P○を確認
・変更があった場合には保険会社に報告していることは、「○○資料」を確認</v>
      </c>
      <c r="M400" s="464" t="str">
        <f t="shared" si="236"/>
        <v xml:space="preserve">
</v>
      </c>
      <c r="N400" s="3"/>
      <c r="O400" s="19" t="s">
        <v>2540</v>
      </c>
      <c r="P400" s="19" t="s">
        <v>2743</v>
      </c>
      <c r="Q400" s="19" t="s">
        <v>697</v>
      </c>
      <c r="R400" s="19"/>
      <c r="S400" s="19"/>
      <c r="T400" s="159"/>
      <c r="U400" s="160"/>
      <c r="V400" s="19"/>
      <c r="W400" s="161"/>
      <c r="X400" s="19"/>
      <c r="Y400" s="19"/>
      <c r="Z400" s="20"/>
      <c r="AA400" s="202" t="s">
        <v>600</v>
      </c>
      <c r="AB400" s="1058"/>
      <c r="AC400" s="202" t="s">
        <v>2006</v>
      </c>
      <c r="AD400" s="1061"/>
      <c r="AE400" s="396" t="s">
        <v>697</v>
      </c>
      <c r="AF400" s="1061"/>
      <c r="AG400" s="203" t="s">
        <v>36</v>
      </c>
      <c r="AH400" s="1096"/>
      <c r="AI400" s="254">
        <v>159</v>
      </c>
      <c r="AJ400" s="190" t="s">
        <v>26</v>
      </c>
      <c r="AK400" s="1046" t="s">
        <v>702</v>
      </c>
      <c r="AL400" s="1047"/>
      <c r="AM400" s="1048"/>
      <c r="AN400" s="27">
        <f t="shared" si="207"/>
        <v>0</v>
      </c>
      <c r="AO400" s="27">
        <f t="shared" si="208"/>
        <v>0</v>
      </c>
      <c r="AP400" s="191">
        <f t="shared" si="209"/>
        <v>0</v>
      </c>
      <c r="AQ400" s="35">
        <f t="shared" si="210"/>
        <v>0</v>
      </c>
      <c r="AR400" s="43">
        <f t="shared" si="211"/>
        <v>0</v>
      </c>
      <c r="AS400" s="43">
        <f t="shared" si="212"/>
        <v>0</v>
      </c>
      <c r="AT400" s="35">
        <f t="shared" si="213"/>
        <v>0</v>
      </c>
      <c r="AU400" s="43">
        <f t="shared" si="214"/>
        <v>0</v>
      </c>
      <c r="AV400" s="246" t="s">
        <v>33</v>
      </c>
      <c r="AW400" s="247" t="s">
        <v>41</v>
      </c>
      <c r="AX400" s="247" t="s">
        <v>42</v>
      </c>
      <c r="AY400" s="247"/>
      <c r="AZ400" s="433" t="s">
        <v>33</v>
      </c>
      <c r="BA400" s="227" t="s">
        <v>701</v>
      </c>
      <c r="BB400" s="467"/>
      <c r="BC400" s="468"/>
      <c r="BD400" s="248" t="str">
        <f t="shared" si="230"/>
        <v>▼選択</v>
      </c>
      <c r="BE400" s="229" t="s">
        <v>33</v>
      </c>
      <c r="BF400" s="230" t="s">
        <v>16</v>
      </c>
      <c r="BG400" s="229" t="s">
        <v>31</v>
      </c>
      <c r="BH400" s="177" t="s">
        <v>6</v>
      </c>
      <c r="BI400" s="177" t="s">
        <v>7</v>
      </c>
      <c r="BJ400" s="229" t="s">
        <v>32</v>
      </c>
      <c r="BK400" s="229"/>
      <c r="BL400" s="181" t="s">
        <v>33</v>
      </c>
      <c r="BM400" s="1036" t="s">
        <v>3427</v>
      </c>
      <c r="BN400" s="172"/>
      <c r="BO400" s="172"/>
      <c r="BP400" s="172"/>
      <c r="BQ400" s="172"/>
      <c r="BR400" s="172"/>
      <c r="BS400" s="172"/>
      <c r="BT400" s="172"/>
      <c r="BU400" s="172"/>
      <c r="BV400" s="182"/>
      <c r="BW400" s="182"/>
      <c r="BX400" s="438"/>
      <c r="BY400" s="75"/>
      <c r="BZ400" s="309" t="s">
        <v>1835</v>
      </c>
      <c r="CA400" s="218" t="s">
        <v>1832</v>
      </c>
      <c r="CB400" s="219" t="s">
        <v>1833</v>
      </c>
      <c r="CC400" s="55" t="s">
        <v>2540</v>
      </c>
      <c r="CD400" s="201" t="s">
        <v>1834</v>
      </c>
    </row>
    <row r="401" spans="1:82" ht="61.15" customHeight="1">
      <c r="A401" s="3" t="str">
        <f t="shared" si="215"/>
        <v/>
      </c>
      <c r="B401" s="5" t="s">
        <v>3145</v>
      </c>
      <c r="C401" s="3" t="str">
        <f t="shared" si="226"/>
        <v>Ⅳ.ガバナンス (9)　コンプライアンス推進態勢</v>
      </c>
      <c r="D401" s="3" t="str">
        <f t="shared" si="227"/>
        <v>㉘募集人管理</v>
      </c>
      <c r="E401" s="3" t="str">
        <f t="shared" si="231"/>
        <v>基本 160</v>
      </c>
      <c r="F401" s="3" t="str">
        <f t="shared" si="232"/>
        <v xml:space="preserve">160 
</v>
      </c>
      <c r="G401" s="11" t="str">
        <f t="shared" si="233"/>
        <v xml:space="preserve">募集可能日を本人に通知している
＿ 
＿＿ </v>
      </c>
      <c r="H401" s="21" t="str">
        <f t="shared" si="228"/>
        <v>2023: 0
2024: ▼選択</v>
      </c>
      <c r="I401" s="21" t="str">
        <f t="shared" si="225"/>
        <v xml:space="preserve">2023: 0
2024: </v>
      </c>
      <c r="J401" s="21" t="str">
        <f t="shared" si="229"/>
        <v xml:space="preserve">2023: 0
2024: </v>
      </c>
      <c r="K401" s="21" t="str">
        <f t="shared" si="234"/>
        <v>▼選択</v>
      </c>
      <c r="L401" s="21" t="str">
        <f t="shared" si="235"/>
        <v>以下について、詳細説明欄の記載及び証跡資料「○○資料」P○により確認できた
・募集可能日（※）を通知していること
　※「募集可能日」とは、生命保険協会の募集人登録日ではなく、各委託元生命保険会社所定の登録前後研修を受講し、当該委託元生命保険会社の商品が販売可能となった日を指す。</v>
      </c>
      <c r="M401" s="464" t="str">
        <f t="shared" si="236"/>
        <v xml:space="preserve">
</v>
      </c>
      <c r="N401" s="3"/>
      <c r="O401" s="19" t="s">
        <v>2541</v>
      </c>
      <c r="P401" s="19" t="s">
        <v>2743</v>
      </c>
      <c r="Q401" s="19" t="s">
        <v>697</v>
      </c>
      <c r="R401" s="19"/>
      <c r="S401" s="19"/>
      <c r="T401" s="159"/>
      <c r="U401" s="160"/>
      <c r="V401" s="19"/>
      <c r="W401" s="161"/>
      <c r="X401" s="19"/>
      <c r="Y401" s="19"/>
      <c r="Z401" s="20"/>
      <c r="AA401" s="202" t="s">
        <v>600</v>
      </c>
      <c r="AB401" s="1058"/>
      <c r="AC401" s="202" t="s">
        <v>2006</v>
      </c>
      <c r="AD401" s="1061"/>
      <c r="AE401" s="396" t="s">
        <v>697</v>
      </c>
      <c r="AF401" s="1061"/>
      <c r="AG401" s="203" t="s">
        <v>36</v>
      </c>
      <c r="AH401" s="1096"/>
      <c r="AI401" s="254">
        <v>160</v>
      </c>
      <c r="AJ401" s="190" t="s">
        <v>26</v>
      </c>
      <c r="AK401" s="1046" t="s">
        <v>703</v>
      </c>
      <c r="AL401" s="1047"/>
      <c r="AM401" s="1048"/>
      <c r="AN401" s="27">
        <f t="shared" si="207"/>
        <v>0</v>
      </c>
      <c r="AO401" s="27">
        <f t="shared" si="208"/>
        <v>0</v>
      </c>
      <c r="AP401" s="191">
        <f t="shared" si="209"/>
        <v>0</v>
      </c>
      <c r="AQ401" s="35">
        <f t="shared" si="210"/>
        <v>0</v>
      </c>
      <c r="AR401" s="43">
        <f t="shared" si="211"/>
        <v>0</v>
      </c>
      <c r="AS401" s="43">
        <f t="shared" si="212"/>
        <v>0</v>
      </c>
      <c r="AT401" s="35">
        <f t="shared" si="213"/>
        <v>0</v>
      </c>
      <c r="AU401" s="43">
        <f t="shared" si="214"/>
        <v>0</v>
      </c>
      <c r="AV401" s="246" t="s">
        <v>33</v>
      </c>
      <c r="AW401" s="247" t="s">
        <v>41</v>
      </c>
      <c r="AX401" s="247" t="s">
        <v>42</v>
      </c>
      <c r="AY401" s="247"/>
      <c r="AZ401" s="433" t="s">
        <v>33</v>
      </c>
      <c r="BA401" s="227" t="s">
        <v>428</v>
      </c>
      <c r="BB401" s="467"/>
      <c r="BC401" s="468"/>
      <c r="BD401" s="248" t="str">
        <f t="shared" si="230"/>
        <v>▼選択</v>
      </c>
      <c r="BE401" s="229" t="s">
        <v>33</v>
      </c>
      <c r="BF401" s="230" t="s">
        <v>16</v>
      </c>
      <c r="BG401" s="229" t="s">
        <v>31</v>
      </c>
      <c r="BH401" s="177" t="s">
        <v>6</v>
      </c>
      <c r="BI401" s="177" t="s">
        <v>7</v>
      </c>
      <c r="BJ401" s="229" t="s">
        <v>32</v>
      </c>
      <c r="BK401" s="229"/>
      <c r="BL401" s="181" t="s">
        <v>33</v>
      </c>
      <c r="BM401" s="1032" t="s">
        <v>3532</v>
      </c>
      <c r="BN401" s="172"/>
      <c r="BO401" s="172"/>
      <c r="BP401" s="172"/>
      <c r="BQ401" s="172"/>
      <c r="BR401" s="172"/>
      <c r="BS401" s="172"/>
      <c r="BT401" s="172"/>
      <c r="BU401" s="172"/>
      <c r="BV401" s="182"/>
      <c r="BW401" s="182"/>
      <c r="BX401" s="438"/>
      <c r="BY401" s="305"/>
      <c r="BZ401" s="309" t="s">
        <v>3534</v>
      </c>
      <c r="CA401" s="218" t="s">
        <v>1836</v>
      </c>
      <c r="CB401" s="219" t="s">
        <v>1837</v>
      </c>
      <c r="CC401" s="55" t="s">
        <v>2541</v>
      </c>
      <c r="CD401" s="201" t="s">
        <v>1838</v>
      </c>
    </row>
    <row r="402" spans="1:82" ht="61.15" customHeight="1">
      <c r="A402" s="3" t="str">
        <f t="shared" si="215"/>
        <v/>
      </c>
      <c r="B402" s="5" t="s">
        <v>3146</v>
      </c>
      <c r="C402" s="3" t="str">
        <f t="shared" si="226"/>
        <v>Ⅳ.ガバナンス (9)　コンプライアンス推進態勢</v>
      </c>
      <c r="D402" s="3" t="str">
        <f t="shared" si="227"/>
        <v>㉘募集人管理</v>
      </c>
      <c r="E402" s="3" t="str">
        <f t="shared" si="231"/>
        <v>基本 161</v>
      </c>
      <c r="F402" s="3" t="str">
        <f t="shared" si="232"/>
        <v xml:space="preserve">161 
</v>
      </c>
      <c r="G402" s="11" t="str">
        <f t="shared" si="233"/>
        <v xml:space="preserve">保険募集従事者全員の募集人登録が実施され、登録された募集人が一覧で管理（募集人ごとに販売可能な保険会社の管理を含む）されている
＿ 
＿＿ </v>
      </c>
      <c r="H402" s="21" t="str">
        <f t="shared" si="228"/>
        <v>2023: 0
2024: ▼選択</v>
      </c>
      <c r="I402" s="21" t="str">
        <f t="shared" si="225"/>
        <v xml:space="preserve">2023: 0
2024: </v>
      </c>
      <c r="J402" s="21" t="str">
        <f t="shared" si="229"/>
        <v xml:space="preserve">2023: 0
2024: </v>
      </c>
      <c r="K402" s="21" t="str">
        <f t="shared" si="234"/>
        <v>▼選択</v>
      </c>
      <c r="L402" s="21" t="str">
        <f t="shared" si="235"/>
        <v>以下について、詳細説明欄の記載及び証跡資料「○○資料」P○により確認できた
・募集可能日（※）や販売可能な保険会社等が管理されていること
　※「募集可能日」とは、生命保険協会の募集人登録日ではなく、各委託元生命保険会社所定の登録前後研修を受講し、当該委託元生命保険会社の商品が販売可能となった日を指す。</v>
      </c>
      <c r="M402" s="464" t="str">
        <f t="shared" si="236"/>
        <v xml:space="preserve">
</v>
      </c>
      <c r="N402" s="3"/>
      <c r="O402" s="19" t="s">
        <v>2542</v>
      </c>
      <c r="P402" s="19" t="s">
        <v>2743</v>
      </c>
      <c r="Q402" s="19" t="s">
        <v>697</v>
      </c>
      <c r="R402" s="19"/>
      <c r="S402" s="19"/>
      <c r="T402" s="159"/>
      <c r="U402" s="160"/>
      <c r="V402" s="19"/>
      <c r="W402" s="161"/>
      <c r="X402" s="19"/>
      <c r="Y402" s="19"/>
      <c r="Z402" s="20"/>
      <c r="AA402" s="202" t="s">
        <v>600</v>
      </c>
      <c r="AB402" s="1058"/>
      <c r="AC402" s="202" t="s">
        <v>2006</v>
      </c>
      <c r="AD402" s="1061"/>
      <c r="AE402" s="396" t="s">
        <v>697</v>
      </c>
      <c r="AF402" s="1061"/>
      <c r="AG402" s="203" t="s">
        <v>36</v>
      </c>
      <c r="AH402" s="1096"/>
      <c r="AI402" s="254">
        <v>161</v>
      </c>
      <c r="AJ402" s="190" t="s">
        <v>26</v>
      </c>
      <c r="AK402" s="1046" t="s">
        <v>704</v>
      </c>
      <c r="AL402" s="1047"/>
      <c r="AM402" s="1048"/>
      <c r="AN402" s="27">
        <f t="shared" si="207"/>
        <v>0</v>
      </c>
      <c r="AO402" s="27">
        <f t="shared" si="208"/>
        <v>0</v>
      </c>
      <c r="AP402" s="191">
        <f t="shared" si="209"/>
        <v>0</v>
      </c>
      <c r="AQ402" s="35">
        <f t="shared" si="210"/>
        <v>0</v>
      </c>
      <c r="AR402" s="43">
        <f t="shared" si="211"/>
        <v>0</v>
      </c>
      <c r="AS402" s="43">
        <f t="shared" si="212"/>
        <v>0</v>
      </c>
      <c r="AT402" s="35">
        <f t="shared" si="213"/>
        <v>0</v>
      </c>
      <c r="AU402" s="43">
        <f t="shared" si="214"/>
        <v>0</v>
      </c>
      <c r="AV402" s="246" t="s">
        <v>33</v>
      </c>
      <c r="AW402" s="247" t="s">
        <v>41</v>
      </c>
      <c r="AX402" s="247" t="s">
        <v>42</v>
      </c>
      <c r="AY402" s="247"/>
      <c r="AZ402" s="433" t="s">
        <v>33</v>
      </c>
      <c r="BA402" s="227" t="s">
        <v>705</v>
      </c>
      <c r="BB402" s="467"/>
      <c r="BC402" s="468"/>
      <c r="BD402" s="248" t="str">
        <f t="shared" si="230"/>
        <v>▼選択</v>
      </c>
      <c r="BE402" s="229" t="s">
        <v>33</v>
      </c>
      <c r="BF402" s="230" t="s">
        <v>16</v>
      </c>
      <c r="BG402" s="229" t="s">
        <v>31</v>
      </c>
      <c r="BH402" s="177" t="s">
        <v>6</v>
      </c>
      <c r="BI402" s="177" t="s">
        <v>7</v>
      </c>
      <c r="BJ402" s="229" t="s">
        <v>32</v>
      </c>
      <c r="BK402" s="229"/>
      <c r="BL402" s="181" t="s">
        <v>33</v>
      </c>
      <c r="BM402" s="1032" t="s">
        <v>3533</v>
      </c>
      <c r="BN402" s="172"/>
      <c r="BO402" s="172"/>
      <c r="BP402" s="172"/>
      <c r="BQ402" s="172"/>
      <c r="BR402" s="172"/>
      <c r="BS402" s="172"/>
      <c r="BT402" s="172"/>
      <c r="BU402" s="172"/>
      <c r="BV402" s="182"/>
      <c r="BW402" s="182"/>
      <c r="BX402" s="438"/>
      <c r="BY402" s="305"/>
      <c r="BZ402" s="309" t="s">
        <v>3533</v>
      </c>
      <c r="CA402" s="218" t="s">
        <v>1839</v>
      </c>
      <c r="CB402" s="219" t="s">
        <v>1840</v>
      </c>
      <c r="CC402" s="55" t="s">
        <v>2542</v>
      </c>
      <c r="CD402" s="201" t="s">
        <v>1841</v>
      </c>
    </row>
    <row r="403" spans="1:82" ht="85.5">
      <c r="A403" s="3" t="str">
        <f t="shared" si="215"/>
        <v/>
      </c>
      <c r="B403" s="5" t="s">
        <v>3147</v>
      </c>
      <c r="C403" s="3" t="str">
        <f t="shared" si="226"/>
        <v>Ⅳ.ガバナンス (9)　コンプライアンス推進態勢</v>
      </c>
      <c r="D403" s="3" t="str">
        <f t="shared" si="227"/>
        <v>㉘募集人管理</v>
      </c>
      <c r="E403" s="3" t="str">
        <f t="shared" si="231"/>
        <v>基本 162</v>
      </c>
      <c r="F403" s="3" t="str">
        <f t="shared" si="232"/>
        <v xml:space="preserve">162 
</v>
      </c>
      <c r="G403" s="11" t="str">
        <f t="shared" si="233"/>
        <v xml:space="preserve">全募集人が使用人等の要件（※）を充足し、監査役等にも該当しない
※代理店から保険募集に関し適切な教育・管理・指導を受けていることに加えて、代理店の事務所に勤務し、かつ、代理店の指揮監督・命令のもとで保険募集を行う者（労働関係法規に基づく「雇用」「派遣」「出向」）
＿ 
＿＿ </v>
      </c>
      <c r="H403" s="21" t="str">
        <f t="shared" si="228"/>
        <v>2023: 0
2024: ▼選択</v>
      </c>
      <c r="I403" s="21" t="str">
        <f t="shared" si="225"/>
        <v xml:space="preserve">2023: 0
2024: </v>
      </c>
      <c r="J403" s="21" t="str">
        <f t="shared" si="229"/>
        <v xml:space="preserve">2023: 0
2024: </v>
      </c>
      <c r="K403" s="21" t="str">
        <f t="shared" si="234"/>
        <v>▼選択</v>
      </c>
      <c r="L403" s="21" t="str">
        <f t="shared" si="235"/>
        <v>以下について、詳細説明欄の記載及び証跡資料により確認できた
・募集人の所属事務所が管理されていることは、「○○資料」を確認
・募集人の中に監査役等が含まれていないことは、「○○資料」を確認</v>
      </c>
      <c r="M403" s="464" t="str">
        <f t="shared" si="236"/>
        <v xml:space="preserve">
</v>
      </c>
      <c r="N403" s="3"/>
      <c r="O403" s="19" t="s">
        <v>2543</v>
      </c>
      <c r="P403" s="19" t="s">
        <v>2743</v>
      </c>
      <c r="Q403" s="19" t="s">
        <v>697</v>
      </c>
      <c r="R403" s="19"/>
      <c r="S403" s="19"/>
      <c r="T403" s="159"/>
      <c r="U403" s="160"/>
      <c r="V403" s="19"/>
      <c r="W403" s="161"/>
      <c r="X403" s="19"/>
      <c r="Y403" s="19"/>
      <c r="Z403" s="20"/>
      <c r="AA403" s="202" t="s">
        <v>600</v>
      </c>
      <c r="AB403" s="1058"/>
      <c r="AC403" s="202" t="s">
        <v>2006</v>
      </c>
      <c r="AD403" s="1061"/>
      <c r="AE403" s="396" t="s">
        <v>697</v>
      </c>
      <c r="AF403" s="1061"/>
      <c r="AG403" s="203" t="s">
        <v>36</v>
      </c>
      <c r="AH403" s="1096"/>
      <c r="AI403" s="254">
        <v>162</v>
      </c>
      <c r="AJ403" s="190" t="s">
        <v>26</v>
      </c>
      <c r="AK403" s="1046" t="s">
        <v>1842</v>
      </c>
      <c r="AL403" s="1047"/>
      <c r="AM403" s="1048"/>
      <c r="AN403" s="27">
        <f t="shared" si="207"/>
        <v>0</v>
      </c>
      <c r="AO403" s="27">
        <f t="shared" si="208"/>
        <v>0</v>
      </c>
      <c r="AP403" s="191">
        <f t="shared" si="209"/>
        <v>0</v>
      </c>
      <c r="AQ403" s="35">
        <f t="shared" si="210"/>
        <v>0</v>
      </c>
      <c r="AR403" s="43">
        <f t="shared" si="211"/>
        <v>0</v>
      </c>
      <c r="AS403" s="43">
        <f t="shared" si="212"/>
        <v>0</v>
      </c>
      <c r="AT403" s="35">
        <f t="shared" si="213"/>
        <v>0</v>
      </c>
      <c r="AU403" s="43">
        <f t="shared" si="214"/>
        <v>0</v>
      </c>
      <c r="AV403" s="246" t="s">
        <v>33</v>
      </c>
      <c r="AW403" s="247" t="s">
        <v>41</v>
      </c>
      <c r="AX403" s="247" t="s">
        <v>42</v>
      </c>
      <c r="AY403" s="247"/>
      <c r="AZ403" s="433" t="s">
        <v>33</v>
      </c>
      <c r="BA403" s="227" t="s">
        <v>706</v>
      </c>
      <c r="BB403" s="467"/>
      <c r="BC403" s="468"/>
      <c r="BD403" s="248" t="str">
        <f t="shared" si="230"/>
        <v>▼選択</v>
      </c>
      <c r="BE403" s="229" t="s">
        <v>33</v>
      </c>
      <c r="BF403" s="230" t="s">
        <v>16</v>
      </c>
      <c r="BG403" s="229" t="s">
        <v>31</v>
      </c>
      <c r="BH403" s="177" t="s">
        <v>6</v>
      </c>
      <c r="BI403" s="177" t="s">
        <v>7</v>
      </c>
      <c r="BJ403" s="229" t="s">
        <v>32</v>
      </c>
      <c r="BK403" s="229"/>
      <c r="BL403" s="181" t="s">
        <v>33</v>
      </c>
      <c r="BM403" s="1038" t="s">
        <v>3428</v>
      </c>
      <c r="BN403" s="172"/>
      <c r="BO403" s="172"/>
      <c r="BP403" s="172"/>
      <c r="BQ403" s="172"/>
      <c r="BR403" s="172"/>
      <c r="BS403" s="172"/>
      <c r="BT403" s="172"/>
      <c r="BU403" s="172"/>
      <c r="BV403" s="182"/>
      <c r="BW403" s="182"/>
      <c r="BX403" s="438"/>
      <c r="BY403" s="75"/>
      <c r="BZ403" s="309" t="s">
        <v>1846</v>
      </c>
      <c r="CA403" s="218" t="s">
        <v>1843</v>
      </c>
      <c r="CB403" s="219" t="s">
        <v>1844</v>
      </c>
      <c r="CC403" s="55" t="s">
        <v>2543</v>
      </c>
      <c r="CD403" s="201" t="s">
        <v>1845</v>
      </c>
    </row>
    <row r="404" spans="1:82" ht="63">
      <c r="A404" s="3" t="str">
        <f t="shared" si="215"/>
        <v/>
      </c>
      <c r="B404" s="5" t="s">
        <v>3148</v>
      </c>
      <c r="C404" s="3" t="str">
        <f t="shared" si="226"/>
        <v>Ⅳ.ガバナンス (9)　コンプライアンス推進態勢</v>
      </c>
      <c r="D404" s="3" t="str">
        <f t="shared" si="227"/>
        <v>㉘募集人管理</v>
      </c>
      <c r="E404" s="3" t="str">
        <f t="shared" si="231"/>
        <v>基本 163</v>
      </c>
      <c r="F404" s="3" t="str">
        <f t="shared" si="232"/>
        <v xml:space="preserve">163 
</v>
      </c>
      <c r="G404" s="11" t="str">
        <f t="shared" si="233"/>
        <v xml:space="preserve">各代理店事務所に専任募集人（常勤かつ常駐の保険募集人）を配置している
＿ 
＿＿ </v>
      </c>
      <c r="H404" s="21" t="str">
        <f t="shared" si="228"/>
        <v>2023: 0
2024: ▼選択</v>
      </c>
      <c r="I404" s="21" t="str">
        <f t="shared" si="225"/>
        <v xml:space="preserve">2023: 0
2024: </v>
      </c>
      <c r="J404" s="21" t="str">
        <f t="shared" si="229"/>
        <v xml:space="preserve">2023: 0
2024: </v>
      </c>
      <c r="K404" s="21" t="str">
        <f t="shared" si="234"/>
        <v>▼選択</v>
      </c>
      <c r="L404" s="21" t="str">
        <f t="shared" si="235"/>
        <v>以下について、詳細説明欄の記載及び証跡資料「○○資料」P○により確認できた
・専任募集人（常勤・常駐の保険募集人）が各事務所に配置されていること</v>
      </c>
      <c r="M404" s="464" t="str">
        <f t="shared" si="236"/>
        <v xml:space="preserve">
</v>
      </c>
      <c r="N404" s="3"/>
      <c r="O404" s="19" t="s">
        <v>2544</v>
      </c>
      <c r="P404" s="19" t="s">
        <v>2743</v>
      </c>
      <c r="Q404" s="19" t="s">
        <v>697</v>
      </c>
      <c r="R404" s="19"/>
      <c r="S404" s="19"/>
      <c r="T404" s="159"/>
      <c r="U404" s="160"/>
      <c r="V404" s="19"/>
      <c r="W404" s="161"/>
      <c r="X404" s="19"/>
      <c r="Y404" s="19"/>
      <c r="Z404" s="20"/>
      <c r="AA404" s="202" t="s">
        <v>600</v>
      </c>
      <c r="AB404" s="1058"/>
      <c r="AC404" s="202" t="s">
        <v>2006</v>
      </c>
      <c r="AD404" s="1061"/>
      <c r="AE404" s="396" t="s">
        <v>697</v>
      </c>
      <c r="AF404" s="1061"/>
      <c r="AG404" s="203" t="s">
        <v>36</v>
      </c>
      <c r="AH404" s="1096"/>
      <c r="AI404" s="254">
        <v>163</v>
      </c>
      <c r="AJ404" s="252" t="s">
        <v>26</v>
      </c>
      <c r="AK404" s="1046" t="s">
        <v>707</v>
      </c>
      <c r="AL404" s="1047"/>
      <c r="AM404" s="1048"/>
      <c r="AN404" s="27">
        <f t="shared" si="207"/>
        <v>0</v>
      </c>
      <c r="AO404" s="27">
        <f t="shared" si="208"/>
        <v>0</v>
      </c>
      <c r="AP404" s="191">
        <f t="shared" si="209"/>
        <v>0</v>
      </c>
      <c r="AQ404" s="35">
        <f t="shared" si="210"/>
        <v>0</v>
      </c>
      <c r="AR404" s="43">
        <f t="shared" si="211"/>
        <v>0</v>
      </c>
      <c r="AS404" s="43">
        <f t="shared" si="212"/>
        <v>0</v>
      </c>
      <c r="AT404" s="35">
        <f t="shared" si="213"/>
        <v>0</v>
      </c>
      <c r="AU404" s="43">
        <f t="shared" si="214"/>
        <v>0</v>
      </c>
      <c r="AV404" s="246" t="s">
        <v>33</v>
      </c>
      <c r="AW404" s="247" t="s">
        <v>41</v>
      </c>
      <c r="AX404" s="247" t="s">
        <v>42</v>
      </c>
      <c r="AY404" s="247"/>
      <c r="AZ404" s="433" t="s">
        <v>33</v>
      </c>
      <c r="BA404" s="227" t="s">
        <v>708</v>
      </c>
      <c r="BB404" s="467"/>
      <c r="BC404" s="467"/>
      <c r="BD404" s="248" t="str">
        <f t="shared" si="230"/>
        <v>▼選択</v>
      </c>
      <c r="BE404" s="229" t="s">
        <v>33</v>
      </c>
      <c r="BF404" s="230" t="s">
        <v>16</v>
      </c>
      <c r="BG404" s="229" t="s">
        <v>31</v>
      </c>
      <c r="BH404" s="177" t="s">
        <v>6</v>
      </c>
      <c r="BI404" s="177" t="s">
        <v>7</v>
      </c>
      <c r="BJ404" s="229" t="s">
        <v>32</v>
      </c>
      <c r="BK404" s="229"/>
      <c r="BL404" s="181" t="s">
        <v>33</v>
      </c>
      <c r="BM404" s="1032" t="s">
        <v>3504</v>
      </c>
      <c r="BN404" s="172"/>
      <c r="BO404" s="172"/>
      <c r="BP404" s="172"/>
      <c r="BQ404" s="172"/>
      <c r="BR404" s="172"/>
      <c r="BS404" s="172"/>
      <c r="BT404" s="172"/>
      <c r="BU404" s="172"/>
      <c r="BV404" s="182"/>
      <c r="BW404" s="182"/>
      <c r="BX404" s="438"/>
      <c r="BY404" s="305"/>
      <c r="BZ404" s="309" t="s">
        <v>3504</v>
      </c>
      <c r="CA404" s="218" t="s">
        <v>1847</v>
      </c>
      <c r="CB404" s="219" t="s">
        <v>1848</v>
      </c>
      <c r="CC404" s="55" t="s">
        <v>2544</v>
      </c>
      <c r="CD404" s="201" t="s">
        <v>1849</v>
      </c>
    </row>
    <row r="405" spans="1:82" ht="42.75">
      <c r="A405" s="3" t="str">
        <f t="shared" si="215"/>
        <v/>
      </c>
      <c r="B405" s="5" t="s">
        <v>3149</v>
      </c>
      <c r="C405" s="3" t="str">
        <f t="shared" si="226"/>
        <v>Ⅳ.ガバナンス (9)　コンプライアンス推進態勢</v>
      </c>
      <c r="D405" s="3" t="str">
        <f t="shared" si="227"/>
        <v>㉘募集人管理</v>
      </c>
      <c r="E405" s="3" t="str">
        <f t="shared" si="231"/>
        <v>基本 164</v>
      </c>
      <c r="F405" s="3" t="str">
        <f t="shared" si="232"/>
        <v>164 
見出し</v>
      </c>
      <c r="G405" s="11" t="str">
        <f t="shared" si="233"/>
        <v xml:space="preserve">募集人の旧姓使用を認めている代理店のみ対象
＿ 
＿＿ </v>
      </c>
      <c r="H405" s="21" t="str">
        <f t="shared" si="228"/>
        <v>2023: 0
2024: ▼選択</v>
      </c>
      <c r="I405" s="21" t="str">
        <f t="shared" si="225"/>
        <v xml:space="preserve">2023: 0
2024: </v>
      </c>
      <c r="J405" s="21" t="str">
        <f t="shared" si="229"/>
        <v xml:space="preserve">2023: 0
2024: </v>
      </c>
      <c r="K405" s="21" t="str">
        <f t="shared" si="234"/>
        <v xml:space="preserve"> ― </v>
      </c>
      <c r="L405" s="21" t="str">
        <f t="shared" si="235"/>
        <v xml:space="preserve"> ― </v>
      </c>
      <c r="M405" s="464" t="str">
        <f t="shared" si="236"/>
        <v xml:space="preserve">
</v>
      </c>
      <c r="N405" s="3"/>
      <c r="O405" s="19" t="s">
        <v>2545</v>
      </c>
      <c r="P405" s="19" t="s">
        <v>2743</v>
      </c>
      <c r="Q405" s="19" t="s">
        <v>697</v>
      </c>
      <c r="R405" s="19"/>
      <c r="S405" s="19"/>
      <c r="T405" s="159"/>
      <c r="U405" s="160"/>
      <c r="V405" s="19"/>
      <c r="W405" s="161"/>
      <c r="X405" s="19"/>
      <c r="Y405" s="19"/>
      <c r="Z405" s="20"/>
      <c r="AA405" s="202" t="s">
        <v>600</v>
      </c>
      <c r="AB405" s="1058"/>
      <c r="AC405" s="202" t="s">
        <v>2006</v>
      </c>
      <c r="AD405" s="1061"/>
      <c r="AE405" s="396" t="s">
        <v>697</v>
      </c>
      <c r="AF405" s="1061"/>
      <c r="AG405" s="203" t="s">
        <v>36</v>
      </c>
      <c r="AH405" s="1096"/>
      <c r="AI405" s="168">
        <v>164</v>
      </c>
      <c r="AJ405" s="282" t="s">
        <v>2642</v>
      </c>
      <c r="AK405" s="1072" t="s">
        <v>709</v>
      </c>
      <c r="AL405" s="1073"/>
      <c r="AM405" s="1074"/>
      <c r="AN405" s="29">
        <f t="shared" si="207"/>
        <v>0</v>
      </c>
      <c r="AO405" s="29">
        <f t="shared" si="208"/>
        <v>0</v>
      </c>
      <c r="AP405" s="239">
        <f t="shared" si="209"/>
        <v>0</v>
      </c>
      <c r="AQ405" s="37">
        <f t="shared" si="210"/>
        <v>0</v>
      </c>
      <c r="AR405" s="45">
        <f t="shared" si="211"/>
        <v>0</v>
      </c>
      <c r="AS405" s="45">
        <f t="shared" si="212"/>
        <v>0</v>
      </c>
      <c r="AT405" s="37">
        <f t="shared" si="213"/>
        <v>0</v>
      </c>
      <c r="AU405" s="45">
        <f t="shared" si="214"/>
        <v>0</v>
      </c>
      <c r="AV405" s="235" t="s">
        <v>33</v>
      </c>
      <c r="AW405" s="236" t="s">
        <v>91</v>
      </c>
      <c r="AX405" s="236" t="s">
        <v>9</v>
      </c>
      <c r="AY405" s="236"/>
      <c r="AZ405" s="433" t="s">
        <v>33</v>
      </c>
      <c r="BA405" s="194" t="s">
        <v>29</v>
      </c>
      <c r="BB405" s="466"/>
      <c r="BC405" s="466"/>
      <c r="BD405" s="210"/>
      <c r="BE405" s="210"/>
      <c r="BF405" s="210"/>
      <c r="BG405" s="210"/>
      <c r="BH405" s="210"/>
      <c r="BI405" s="209"/>
      <c r="BJ405" s="210"/>
      <c r="BK405" s="210"/>
      <c r="BL405" s="211"/>
      <c r="BM405" s="1035"/>
      <c r="BN405" s="195"/>
      <c r="BO405" s="195"/>
      <c r="BP405" s="195"/>
      <c r="BQ405" s="195"/>
      <c r="BR405" s="195"/>
      <c r="BS405" s="195"/>
      <c r="BT405" s="195"/>
      <c r="BU405" s="195"/>
      <c r="BV405" s="210"/>
      <c r="BW405" s="210"/>
      <c r="BX405" s="354"/>
      <c r="BY405" s="75"/>
      <c r="BZ405" s="195"/>
      <c r="CA405" s="218" t="s">
        <v>1850</v>
      </c>
      <c r="CB405" s="219" t="s">
        <v>1851</v>
      </c>
      <c r="CC405" s="55" t="s">
        <v>2545</v>
      </c>
      <c r="CD405" s="201" t="s">
        <v>1852</v>
      </c>
    </row>
    <row r="406" spans="1:82" ht="94.5">
      <c r="A406" s="3" t="str">
        <f t="shared" si="215"/>
        <v/>
      </c>
      <c r="B406" s="5" t="s">
        <v>3150</v>
      </c>
      <c r="C406" s="3" t="str">
        <f t="shared" si="226"/>
        <v>Ⅳ.ガバナンス (9)　コンプライアンス推進態勢</v>
      </c>
      <c r="D406" s="3" t="str">
        <f t="shared" si="227"/>
        <v>㉘募集人管理</v>
      </c>
      <c r="E406" s="3" t="str">
        <f t="shared" si="231"/>
        <v>基本 164</v>
      </c>
      <c r="F406" s="3" t="str">
        <f t="shared" si="232"/>
        <v xml:space="preserve">164 
</v>
      </c>
      <c r="G406" s="11" t="str">
        <f t="shared" si="233"/>
        <v xml:space="preserve">
＿ 当該保険募集人が使用する「氏名（旧姓）」と「生命保険協会の募集人登録システム上の氏名（新姓）」が併記された管理簿等を整備し、お客さま等からの苦情や照会等を受ける自社内の所属・担当者と共有している
＿＿ </v>
      </c>
      <c r="H406" s="21" t="str">
        <f t="shared" si="228"/>
        <v>2023: 0
2024: ▼選択</v>
      </c>
      <c r="I406" s="21" t="str">
        <f t="shared" si="225"/>
        <v xml:space="preserve">2023: 0
2024: </v>
      </c>
      <c r="J406" s="21" t="str">
        <f t="shared" si="229"/>
        <v xml:space="preserve">2023: 0
2024: </v>
      </c>
      <c r="K406" s="21" t="str">
        <f t="shared" si="234"/>
        <v>▼選択</v>
      </c>
      <c r="L406" s="21" t="str">
        <f t="shared" si="235"/>
        <v>以下について、詳細説明欄の記載及び証跡資料により確認できた
・当該保険募集人が使用する「氏名（旧姓）」と「生命保険協会の募集人登録システム上の氏名（新姓）」が併記された管理簿等を整備していることは、「○○資料」を確認
・お客さま等からの苦情や照会等を受ける自社内の所属・担当者と共有していることは、「○○資料」を確認</v>
      </c>
      <c r="M406" s="464" t="str">
        <f t="shared" si="236"/>
        <v xml:space="preserve">
</v>
      </c>
      <c r="N406" s="3"/>
      <c r="O406" s="19" t="s">
        <v>2546</v>
      </c>
      <c r="P406" s="19" t="s">
        <v>2743</v>
      </c>
      <c r="Q406" s="19" t="s">
        <v>697</v>
      </c>
      <c r="R406" s="19"/>
      <c r="S406" s="19"/>
      <c r="T406" s="159"/>
      <c r="U406" s="160"/>
      <c r="V406" s="19"/>
      <c r="W406" s="161"/>
      <c r="X406" s="19"/>
      <c r="Y406" s="19"/>
      <c r="Z406" s="20"/>
      <c r="AA406" s="202" t="s">
        <v>600</v>
      </c>
      <c r="AB406" s="1058"/>
      <c r="AC406" s="202" t="s">
        <v>2006</v>
      </c>
      <c r="AD406" s="1061"/>
      <c r="AE406" s="396" t="s">
        <v>697</v>
      </c>
      <c r="AF406" s="1061"/>
      <c r="AG406" s="203" t="s">
        <v>36</v>
      </c>
      <c r="AH406" s="1096"/>
      <c r="AI406" s="283">
        <v>164</v>
      </c>
      <c r="AJ406" s="284" t="s">
        <v>26</v>
      </c>
      <c r="AK406" s="285"/>
      <c r="AL406" s="1044" t="s">
        <v>710</v>
      </c>
      <c r="AM406" s="1045"/>
      <c r="AN406" s="27">
        <f t="shared" si="207"/>
        <v>0</v>
      </c>
      <c r="AO406" s="27">
        <f t="shared" si="208"/>
        <v>0</v>
      </c>
      <c r="AP406" s="191">
        <f t="shared" si="209"/>
        <v>0</v>
      </c>
      <c r="AQ406" s="35">
        <f t="shared" si="210"/>
        <v>0</v>
      </c>
      <c r="AR406" s="43">
        <f t="shared" si="211"/>
        <v>0</v>
      </c>
      <c r="AS406" s="43">
        <f t="shared" si="212"/>
        <v>0</v>
      </c>
      <c r="AT406" s="35">
        <f t="shared" si="213"/>
        <v>0</v>
      </c>
      <c r="AU406" s="43">
        <f t="shared" si="214"/>
        <v>0</v>
      </c>
      <c r="AV406" s="246" t="s">
        <v>33</v>
      </c>
      <c r="AW406" s="247" t="s">
        <v>41</v>
      </c>
      <c r="AX406" s="247" t="s">
        <v>42</v>
      </c>
      <c r="AY406" s="247"/>
      <c r="AZ406" s="433" t="s">
        <v>33</v>
      </c>
      <c r="BA406" s="227" t="s">
        <v>428</v>
      </c>
      <c r="BB406" s="467"/>
      <c r="BC406" s="468"/>
      <c r="BD406" s="248" t="str">
        <f t="shared" ref="BD406:BD409" si="237">BL406</f>
        <v>▼選択</v>
      </c>
      <c r="BE406" s="229" t="s">
        <v>33</v>
      </c>
      <c r="BF406" s="230" t="s">
        <v>16</v>
      </c>
      <c r="BG406" s="229" t="s">
        <v>31</v>
      </c>
      <c r="BH406" s="177" t="s">
        <v>6</v>
      </c>
      <c r="BI406" s="177" t="s">
        <v>7</v>
      </c>
      <c r="BJ406" s="229" t="s">
        <v>32</v>
      </c>
      <c r="BK406" s="229" t="s">
        <v>897</v>
      </c>
      <c r="BL406" s="181" t="s">
        <v>33</v>
      </c>
      <c r="BM406" s="1032" t="s">
        <v>1855</v>
      </c>
      <c r="BN406" s="172"/>
      <c r="BO406" s="172"/>
      <c r="BP406" s="172"/>
      <c r="BQ406" s="172"/>
      <c r="BR406" s="172"/>
      <c r="BS406" s="172"/>
      <c r="BT406" s="172"/>
      <c r="BU406" s="172"/>
      <c r="BV406" s="182"/>
      <c r="BW406" s="182"/>
      <c r="BX406" s="438"/>
      <c r="BY406" s="75"/>
      <c r="BZ406" s="309" t="s">
        <v>1855</v>
      </c>
      <c r="CA406" s="218" t="s">
        <v>1853</v>
      </c>
      <c r="CB406" s="219" t="s">
        <v>1854</v>
      </c>
      <c r="CC406" s="55" t="s">
        <v>2546</v>
      </c>
      <c r="CD406" s="201" t="s">
        <v>1852</v>
      </c>
    </row>
    <row r="407" spans="1:82" ht="78.75">
      <c r="A407" s="3" t="str">
        <f t="shared" si="215"/>
        <v/>
      </c>
      <c r="B407" s="5" t="s">
        <v>3151</v>
      </c>
      <c r="C407" s="3" t="str">
        <f t="shared" si="226"/>
        <v>Ⅳ.ガバナンス (9)　コンプライアンス推進態勢</v>
      </c>
      <c r="D407" s="3" t="str">
        <f t="shared" si="227"/>
        <v>㉘募集人管理</v>
      </c>
      <c r="E407" s="3" t="str">
        <f t="shared" si="231"/>
        <v>基本 165</v>
      </c>
      <c r="F407" s="3" t="str">
        <f t="shared" si="232"/>
        <v xml:space="preserve">165 
</v>
      </c>
      <c r="G407" s="11" t="str">
        <f t="shared" si="233"/>
        <v xml:space="preserve">募集人登録事項の変更があった場合において、正当に代申会社への報告が実施されている（報告漏れ、報告遅延がないかどうかも確認）
＿ 
＿＿ </v>
      </c>
      <c r="H407" s="21" t="str">
        <f t="shared" si="228"/>
        <v>2023: 0
2024: ▼選択</v>
      </c>
      <c r="I407" s="21" t="str">
        <f t="shared" si="225"/>
        <v xml:space="preserve">2023: 0
2024: </v>
      </c>
      <c r="J407" s="21" t="str">
        <f t="shared" si="229"/>
        <v xml:space="preserve">2023: 0
2024: </v>
      </c>
      <c r="K407" s="21" t="str">
        <f t="shared" si="234"/>
        <v>▼選択</v>
      </c>
      <c r="L407" s="21" t="str">
        <f t="shared" si="235"/>
        <v>以下について、詳細説明欄の記載及び証跡資料により確認できた
・募集人登録事項の変更を代申会社へ報告していることは、「○○資料」を確認
・代申会社への報告漏れ、報告遅延がないことは「○○資料」を確認</v>
      </c>
      <c r="M407" s="464" t="str">
        <f t="shared" si="236"/>
        <v xml:space="preserve">
</v>
      </c>
      <c r="N407" s="3"/>
      <c r="O407" s="19" t="s">
        <v>2547</v>
      </c>
      <c r="P407" s="19" t="s">
        <v>2743</v>
      </c>
      <c r="Q407" s="19" t="s">
        <v>697</v>
      </c>
      <c r="R407" s="19"/>
      <c r="S407" s="19"/>
      <c r="T407" s="159"/>
      <c r="U407" s="160"/>
      <c r="V407" s="19"/>
      <c r="W407" s="161"/>
      <c r="X407" s="19"/>
      <c r="Y407" s="19"/>
      <c r="Z407" s="20"/>
      <c r="AA407" s="202" t="s">
        <v>600</v>
      </c>
      <c r="AB407" s="1058"/>
      <c r="AC407" s="202" t="s">
        <v>2006</v>
      </c>
      <c r="AD407" s="1061"/>
      <c r="AE407" s="396" t="s">
        <v>697</v>
      </c>
      <c r="AF407" s="1061"/>
      <c r="AG407" s="203" t="s">
        <v>36</v>
      </c>
      <c r="AH407" s="1096"/>
      <c r="AI407" s="254">
        <v>165</v>
      </c>
      <c r="AJ407" s="190" t="s">
        <v>26</v>
      </c>
      <c r="AK407" s="1046" t="s">
        <v>711</v>
      </c>
      <c r="AL407" s="1047"/>
      <c r="AM407" s="1048"/>
      <c r="AN407" s="27">
        <f t="shared" si="207"/>
        <v>0</v>
      </c>
      <c r="AO407" s="27">
        <f t="shared" si="208"/>
        <v>0</v>
      </c>
      <c r="AP407" s="191">
        <f t="shared" si="209"/>
        <v>0</v>
      </c>
      <c r="AQ407" s="35">
        <f t="shared" si="210"/>
        <v>0</v>
      </c>
      <c r="AR407" s="43">
        <f t="shared" si="211"/>
        <v>0</v>
      </c>
      <c r="AS407" s="43">
        <f t="shared" si="212"/>
        <v>0</v>
      </c>
      <c r="AT407" s="35">
        <f t="shared" si="213"/>
        <v>0</v>
      </c>
      <c r="AU407" s="43">
        <f t="shared" si="214"/>
        <v>0</v>
      </c>
      <c r="AV407" s="246" t="s">
        <v>33</v>
      </c>
      <c r="AW407" s="247" t="s">
        <v>41</v>
      </c>
      <c r="AX407" s="247" t="s">
        <v>42</v>
      </c>
      <c r="AY407" s="247"/>
      <c r="AZ407" s="433" t="s">
        <v>33</v>
      </c>
      <c r="BA407" s="397" t="s">
        <v>712</v>
      </c>
      <c r="BB407" s="467"/>
      <c r="BC407" s="468"/>
      <c r="BD407" s="248" t="str">
        <f t="shared" si="237"/>
        <v>▼選択</v>
      </c>
      <c r="BE407" s="229" t="s">
        <v>33</v>
      </c>
      <c r="BF407" s="230" t="s">
        <v>16</v>
      </c>
      <c r="BG407" s="229" t="s">
        <v>31</v>
      </c>
      <c r="BH407" s="177" t="s">
        <v>6</v>
      </c>
      <c r="BI407" s="177" t="s">
        <v>7</v>
      </c>
      <c r="BJ407" s="229" t="s">
        <v>32</v>
      </c>
      <c r="BK407" s="229"/>
      <c r="BL407" s="181" t="s">
        <v>33</v>
      </c>
      <c r="BM407" s="1036" t="s">
        <v>3429</v>
      </c>
      <c r="BN407" s="172"/>
      <c r="BO407" s="172"/>
      <c r="BP407" s="172"/>
      <c r="BQ407" s="172"/>
      <c r="BR407" s="172"/>
      <c r="BS407" s="172"/>
      <c r="BT407" s="172"/>
      <c r="BU407" s="172"/>
      <c r="BV407" s="182"/>
      <c r="BW407" s="182"/>
      <c r="BX407" s="438"/>
      <c r="BY407" s="75"/>
      <c r="BZ407" s="458" t="s">
        <v>1859</v>
      </c>
      <c r="CA407" s="218" t="s">
        <v>1856</v>
      </c>
      <c r="CB407" s="219" t="s">
        <v>1857</v>
      </c>
      <c r="CC407" s="55" t="s">
        <v>2547</v>
      </c>
      <c r="CD407" s="201" t="s">
        <v>1858</v>
      </c>
    </row>
    <row r="408" spans="1:82" ht="106.15" customHeight="1">
      <c r="A408" s="3" t="str">
        <f t="shared" si="215"/>
        <v/>
      </c>
      <c r="B408" s="53" t="s">
        <v>3152</v>
      </c>
      <c r="C408" s="3" t="str">
        <f t="shared" ref="C408" si="238">CONCATENATE(AA408," ",AC408)</f>
        <v>Ⅳ.ガバナンス (9)　コンプライアンス推進態勢</v>
      </c>
      <c r="D408" s="3" t="str">
        <f t="shared" ref="D408" si="239">AE408</f>
        <v>㉘募集人管理</v>
      </c>
      <c r="E408" s="3" t="str">
        <f t="shared" ref="E408" si="240">CONCATENATE(AG408," ",AI408)</f>
        <v>基本 166</v>
      </c>
      <c r="F408" s="3" t="str">
        <f t="shared" ref="F408" si="241">CONCATENATE(AI408," ",CHAR(10),AJ408)</f>
        <v xml:space="preserve">166 
</v>
      </c>
      <c r="G408" s="11" t="str">
        <f t="shared" ref="G408" si="242">CONCATENATE(AK408,CHAR(10),"＿ ",AL408,CHAR(10),"＿＿ ",AM408)</f>
        <v xml:space="preserve">募集人個人の行う副業・兼業に関して、生命保険商品にかかる営業活動のなかで、副業・兼業を原因に結果としてお客さまからの信頼を損なうことのないよう、会社としての考え方やルールを明確に示すとともに、その理由等についての募集人への教育、副業・兼業の実態の定期的な確認などの仕組みを整備している
＿ 
＿＿ </v>
      </c>
      <c r="H408" s="21" t="str">
        <f t="shared" ref="H408" si="243">CONCATENATE("2023: ",AQ408,CHAR(10),"2024: ",AZ408)</f>
        <v>2023: 0
2024: ▼選択</v>
      </c>
      <c r="I408" s="21" t="str">
        <f t="shared" si="225"/>
        <v xml:space="preserve">2023: 0
2024: </v>
      </c>
      <c r="J408" s="21" t="str">
        <f t="shared" si="229"/>
        <v xml:space="preserve">2023: 0
2024: </v>
      </c>
      <c r="K408" s="21" t="str">
        <f t="shared" ref="K408" si="244">IF(BL408=0," ― ",BL408)</f>
        <v>▼選択</v>
      </c>
      <c r="L408" s="21" t="str">
        <f t="shared" ref="L408" si="245">IF(BL408=0," ― ",BM408)</f>
        <v>以下について、詳細説明欄の記載及び証跡資料により確認できた
・募集人個人の行う副業・兼業に関する会社としての考え方やルールについては、「○○資料」P○を確認
・上記の考え方やルールについて、募集人に対して教育を行っていることは、「○○資料」を確認
  または（※）
・副業・兼業の実態の定期的な確認をしていることは、「○○資料」を確認
※「徹底方法」（2024年度）：募集人への教育等の実施状況、もしくは副業・兼業の把握・確認状況の証跡資料をもって総合的に判断</v>
      </c>
      <c r="M408" s="464" t="str">
        <f t="shared" ref="M408" si="246">CONCATENATE(BV408,CHAR(10),BW408)</f>
        <v xml:space="preserve">
</v>
      </c>
      <c r="N408" s="3"/>
      <c r="O408" s="57" t="s">
        <v>2744</v>
      </c>
      <c r="P408" s="19" t="s">
        <v>2743</v>
      </c>
      <c r="Q408" s="19" t="s">
        <v>2745</v>
      </c>
      <c r="R408" s="19"/>
      <c r="S408" s="19"/>
      <c r="T408" s="159"/>
      <c r="U408" s="160"/>
      <c r="V408" s="19"/>
      <c r="W408" s="161"/>
      <c r="X408" s="19"/>
      <c r="Y408" s="19"/>
      <c r="Z408" s="20"/>
      <c r="AA408" s="202" t="s">
        <v>600</v>
      </c>
      <c r="AB408" s="1058"/>
      <c r="AC408" s="202" t="s">
        <v>2006</v>
      </c>
      <c r="AD408" s="1061"/>
      <c r="AE408" s="396" t="s">
        <v>697</v>
      </c>
      <c r="AF408" s="1061"/>
      <c r="AG408" s="203" t="s">
        <v>36</v>
      </c>
      <c r="AH408" s="1096"/>
      <c r="AI408" s="254">
        <v>166</v>
      </c>
      <c r="AJ408" s="398"/>
      <c r="AK408" s="1092" t="s">
        <v>3509</v>
      </c>
      <c r="AL408" s="1097"/>
      <c r="AM408" s="1093"/>
      <c r="AN408" s="27">
        <f t="shared" ref="AN408" si="247">R408</f>
        <v>0</v>
      </c>
      <c r="AO408" s="27">
        <f t="shared" ref="AO408" si="248">S408</f>
        <v>0</v>
      </c>
      <c r="AP408" s="191">
        <f t="shared" ref="AP408" si="249">T408</f>
        <v>0</v>
      </c>
      <c r="AQ408" s="35">
        <f t="shared" ref="AQ408" si="250">U408</f>
        <v>0</v>
      </c>
      <c r="AR408" s="43">
        <f t="shared" ref="AR408" si="251">V408</f>
        <v>0</v>
      </c>
      <c r="AS408" s="43">
        <f t="shared" ref="AS408" si="252">W408</f>
        <v>0</v>
      </c>
      <c r="AT408" s="35">
        <f t="shared" ref="AT408" si="253">X408</f>
        <v>0</v>
      </c>
      <c r="AU408" s="43">
        <f t="shared" ref="AU408" si="254">Y408</f>
        <v>0</v>
      </c>
      <c r="AV408" s="246" t="s">
        <v>33</v>
      </c>
      <c r="AW408" s="247" t="s">
        <v>41</v>
      </c>
      <c r="AX408" s="247" t="s">
        <v>42</v>
      </c>
      <c r="AY408" s="247"/>
      <c r="AZ408" s="437" t="s">
        <v>33</v>
      </c>
      <c r="BA408" s="227" t="s">
        <v>3463</v>
      </c>
      <c r="BB408" s="472"/>
      <c r="BC408" s="468"/>
      <c r="BD408" s="248" t="str">
        <f t="shared" ref="BD408" si="255">BL408</f>
        <v>▼選択</v>
      </c>
      <c r="BE408" s="229" t="s">
        <v>33</v>
      </c>
      <c r="BF408" s="230" t="s">
        <v>16</v>
      </c>
      <c r="BG408" s="229" t="s">
        <v>31</v>
      </c>
      <c r="BH408" s="177" t="s">
        <v>6</v>
      </c>
      <c r="BI408" s="177" t="s">
        <v>7</v>
      </c>
      <c r="BJ408" s="229" t="s">
        <v>32</v>
      </c>
      <c r="BK408" s="229"/>
      <c r="BL408" s="181" t="s">
        <v>33</v>
      </c>
      <c r="BM408" s="1032" t="s">
        <v>3536</v>
      </c>
      <c r="BN408" s="172"/>
      <c r="BO408" s="172"/>
      <c r="BP408" s="172"/>
      <c r="BQ408" s="172"/>
      <c r="BR408" s="172"/>
      <c r="BS408" s="172"/>
      <c r="BT408" s="172"/>
      <c r="BU408" s="172"/>
      <c r="BV408" s="182"/>
      <c r="BW408" s="182"/>
      <c r="BX408" s="438"/>
      <c r="BY408" s="305"/>
      <c r="BZ408" s="172" t="s">
        <v>3559</v>
      </c>
      <c r="CA408" s="399" t="s">
        <v>131</v>
      </c>
      <c r="CB408" s="184" t="s">
        <v>2619</v>
      </c>
      <c r="CC408" s="54" t="s">
        <v>2714</v>
      </c>
      <c r="CD408" s="185" t="s">
        <v>2619</v>
      </c>
    </row>
    <row r="409" spans="1:82" ht="100.15" customHeight="1">
      <c r="A409" s="3" t="str">
        <f t="shared" si="215"/>
        <v/>
      </c>
      <c r="B409" s="5" t="s">
        <v>3153</v>
      </c>
      <c r="C409" s="3" t="str">
        <f t="shared" si="226"/>
        <v>Ⅳ.ガバナンス (9)　コンプライアンス推進態勢</v>
      </c>
      <c r="D409" s="3" t="str">
        <f t="shared" si="227"/>
        <v>㉘募集人管理</v>
      </c>
      <c r="E409" s="3" t="str">
        <f t="shared" si="231"/>
        <v>基本 167</v>
      </c>
      <c r="F409" s="3" t="str">
        <f t="shared" si="232"/>
        <v xml:space="preserve">167 
</v>
      </c>
      <c r="G409" s="11" t="str">
        <f t="shared" si="233"/>
        <v xml:space="preserve">社会保険の潜脱行為がない旨を全件確認している（採用直後から社会保険に加入しているか、給与支払が4~6月のみ意図的に低位でないか、意図的に社会保険対象外の期間を設けていないか、短時間勤務者においても適切に把握しているか）
＿ 
＿＿ </v>
      </c>
      <c r="H409" s="21" t="str">
        <f t="shared" si="228"/>
        <v>2023: 0
2024: ▼選択</v>
      </c>
      <c r="I409" s="21" t="str">
        <f t="shared" si="225"/>
        <v xml:space="preserve">2023: 0
2024: </v>
      </c>
      <c r="J409" s="21" t="str">
        <f t="shared" si="229"/>
        <v xml:space="preserve">2023: 0
2024: </v>
      </c>
      <c r="K409" s="21" t="str">
        <f t="shared" si="234"/>
        <v>▼選択</v>
      </c>
      <c r="L409" s="21" t="str">
        <f t="shared" si="235"/>
        <v>以下について、詳細説明欄の記載及び証跡資料により確認できた
・社保加入対象者の場合は、採用直後から社会保険に加入していることは、「○○資料」を確認
・給与支払が4~6月のみ意図的に低位でないことは、「○○資料」を確認
・意図的に社会保険対象外の期間を設けていないことは、「○○資料」を確認
・社保加入対象外となる短時間勤務者において勤務時間を把握していることは、「○○資料」を確認</v>
      </c>
      <c r="M409" s="464" t="str">
        <f t="shared" si="236"/>
        <v xml:space="preserve">
</v>
      </c>
      <c r="N409" s="3"/>
      <c r="O409" s="19" t="s">
        <v>2548</v>
      </c>
      <c r="P409" s="19" t="s">
        <v>2743</v>
      </c>
      <c r="Q409" s="19" t="s">
        <v>697</v>
      </c>
      <c r="R409" s="19"/>
      <c r="S409" s="19"/>
      <c r="T409" s="159"/>
      <c r="U409" s="160"/>
      <c r="V409" s="19"/>
      <c r="W409" s="161"/>
      <c r="X409" s="19"/>
      <c r="Y409" s="19"/>
      <c r="Z409" s="20"/>
      <c r="AA409" s="250" t="s">
        <v>600</v>
      </c>
      <c r="AB409" s="1059"/>
      <c r="AC409" s="250" t="s">
        <v>2006</v>
      </c>
      <c r="AD409" s="1062"/>
      <c r="AE409" s="395" t="s">
        <v>697</v>
      </c>
      <c r="AF409" s="1062"/>
      <c r="AG409" s="251" t="s">
        <v>36</v>
      </c>
      <c r="AH409" s="1079"/>
      <c r="AI409" s="254">
        <v>167</v>
      </c>
      <c r="AJ409" s="252" t="s">
        <v>26</v>
      </c>
      <c r="AK409" s="1077" t="s">
        <v>713</v>
      </c>
      <c r="AL409" s="1047"/>
      <c r="AM409" s="1048"/>
      <c r="AN409" s="27">
        <f t="shared" si="207"/>
        <v>0</v>
      </c>
      <c r="AO409" s="27">
        <f t="shared" si="208"/>
        <v>0</v>
      </c>
      <c r="AP409" s="191">
        <f t="shared" si="209"/>
        <v>0</v>
      </c>
      <c r="AQ409" s="35">
        <f t="shared" si="210"/>
        <v>0</v>
      </c>
      <c r="AR409" s="43">
        <f t="shared" si="211"/>
        <v>0</v>
      </c>
      <c r="AS409" s="43">
        <f t="shared" si="212"/>
        <v>0</v>
      </c>
      <c r="AT409" s="35">
        <f t="shared" si="213"/>
        <v>0</v>
      </c>
      <c r="AU409" s="43">
        <f t="shared" si="214"/>
        <v>0</v>
      </c>
      <c r="AV409" s="246" t="s">
        <v>33</v>
      </c>
      <c r="AW409" s="247" t="s">
        <v>41</v>
      </c>
      <c r="AX409" s="247" t="s">
        <v>42</v>
      </c>
      <c r="AY409" s="247"/>
      <c r="AZ409" s="433" t="s">
        <v>33</v>
      </c>
      <c r="BA409" s="400" t="s">
        <v>337</v>
      </c>
      <c r="BB409" s="467"/>
      <c r="BC409" s="468"/>
      <c r="BD409" s="349" t="str">
        <f t="shared" si="237"/>
        <v>▼選択</v>
      </c>
      <c r="BE409" s="229" t="s">
        <v>33</v>
      </c>
      <c r="BF409" s="230" t="s">
        <v>16</v>
      </c>
      <c r="BG409" s="229" t="s">
        <v>31</v>
      </c>
      <c r="BH409" s="177" t="s">
        <v>6</v>
      </c>
      <c r="BI409" s="177" t="s">
        <v>7</v>
      </c>
      <c r="BJ409" s="229" t="s">
        <v>32</v>
      </c>
      <c r="BK409" s="229"/>
      <c r="BL409" s="181" t="s">
        <v>33</v>
      </c>
      <c r="BM409" s="1037" t="s">
        <v>3430</v>
      </c>
      <c r="BN409" s="172"/>
      <c r="BO409" s="172"/>
      <c r="BP409" s="172"/>
      <c r="BQ409" s="172"/>
      <c r="BR409" s="172"/>
      <c r="BS409" s="172"/>
      <c r="BT409" s="172"/>
      <c r="BU409" s="172"/>
      <c r="BV409" s="182"/>
      <c r="BW409" s="182"/>
      <c r="BX409" s="438"/>
      <c r="BY409" s="75"/>
      <c r="BZ409" s="459" t="s">
        <v>1863</v>
      </c>
      <c r="CA409" s="218" t="s">
        <v>1860</v>
      </c>
      <c r="CB409" s="219" t="s">
        <v>1861</v>
      </c>
      <c r="CC409" s="55" t="s">
        <v>2548</v>
      </c>
      <c r="CD409" s="201" t="s">
        <v>1862</v>
      </c>
    </row>
    <row r="410" spans="1:82" ht="85.5">
      <c r="A410" s="3" t="str">
        <f t="shared" si="215"/>
        <v/>
      </c>
      <c r="B410" s="5" t="s">
        <v>3154</v>
      </c>
      <c r="C410" s="3" t="str">
        <f t="shared" si="226"/>
        <v>Ⅳ.ガバナンス (9)　コンプライアンス推進態勢</v>
      </c>
      <c r="D410" s="3" t="str">
        <f t="shared" si="227"/>
        <v>㉘募集人管理</v>
      </c>
      <c r="E410" s="3" t="str">
        <f t="shared" si="231"/>
        <v>応用 ㉘EX</v>
      </c>
      <c r="F410" s="3" t="str">
        <f t="shared" si="232"/>
        <v xml:space="preserve">㉘EX 
</v>
      </c>
      <c r="G410" s="11" t="str">
        <f t="shared" si="23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10" s="21" t="str">
        <f t="shared" si="228"/>
        <v>2023: 0
2024: ▼選択</v>
      </c>
      <c r="I410" s="21" t="str">
        <f t="shared" si="225"/>
        <v xml:space="preserve">2023: 0
2024: </v>
      </c>
      <c r="J410" s="21" t="str">
        <f t="shared" si="229"/>
        <v xml:space="preserve">2023: 0
2024: </v>
      </c>
      <c r="K410" s="21" t="str">
        <f t="shared" si="234"/>
        <v>▼選択</v>
      </c>
      <c r="L410" s="21" t="str">
        <f t="shared" si="235"/>
        <v>㉘募集人管理 に関する貴社取組み［お客さまへアピールしたい取組み／募集人等従業者に好評な取組み］として認識しました。（［ ］内は判定時に不要文言を削除する）</v>
      </c>
      <c r="M410" s="464" t="str">
        <f t="shared" si="236"/>
        <v xml:space="preserve">
</v>
      </c>
      <c r="N410" s="3"/>
      <c r="O410" s="19" t="s">
        <v>2549</v>
      </c>
      <c r="P410" s="19" t="s">
        <v>2743</v>
      </c>
      <c r="Q410" s="19" t="s">
        <v>697</v>
      </c>
      <c r="R410" s="19"/>
      <c r="S410" s="19"/>
      <c r="T410" s="159"/>
      <c r="U410" s="160"/>
      <c r="V410" s="19"/>
      <c r="W410" s="161"/>
      <c r="X410" s="19"/>
      <c r="Y410" s="19"/>
      <c r="Z410" s="20"/>
      <c r="AA410" s="272" t="s">
        <v>662</v>
      </c>
      <c r="AB410" s="269" t="s">
        <v>674</v>
      </c>
      <c r="AC410" s="326" t="s">
        <v>2006</v>
      </c>
      <c r="AD410" s="271" t="s">
        <v>694</v>
      </c>
      <c r="AE410" s="401" t="s">
        <v>1993</v>
      </c>
      <c r="AF410" s="350" t="s">
        <v>695</v>
      </c>
      <c r="AG410" s="273" t="s">
        <v>140</v>
      </c>
      <c r="AH410" s="274" t="s">
        <v>228</v>
      </c>
      <c r="AI410" s="258" t="s">
        <v>714</v>
      </c>
      <c r="AJ410" s="252"/>
      <c r="AK410" s="1069" t="s">
        <v>2017</v>
      </c>
      <c r="AL410" s="1042"/>
      <c r="AM410" s="1070"/>
      <c r="AN410" s="30">
        <f t="shared" si="207"/>
        <v>0</v>
      </c>
      <c r="AO410" s="30">
        <f t="shared" si="208"/>
        <v>0</v>
      </c>
      <c r="AP410" s="259">
        <f t="shared" si="209"/>
        <v>0</v>
      </c>
      <c r="AQ410" s="35">
        <f t="shared" si="210"/>
        <v>0</v>
      </c>
      <c r="AR410" s="43">
        <f t="shared" si="211"/>
        <v>0</v>
      </c>
      <c r="AS410" s="43">
        <f t="shared" si="212"/>
        <v>0</v>
      </c>
      <c r="AT410" s="35">
        <f t="shared" si="213"/>
        <v>0</v>
      </c>
      <c r="AU410" s="43">
        <f t="shared" si="214"/>
        <v>0</v>
      </c>
      <c r="AV410" s="246" t="s">
        <v>33</v>
      </c>
      <c r="AW410" s="247" t="s">
        <v>41</v>
      </c>
      <c r="AX410" s="452" t="s">
        <v>877</v>
      </c>
      <c r="AY410" s="247"/>
      <c r="AZ410" s="433" t="s">
        <v>33</v>
      </c>
      <c r="BA410" s="260" t="s">
        <v>147</v>
      </c>
      <c r="BB410" s="467"/>
      <c r="BC410" s="468"/>
      <c r="BD410" s="182"/>
      <c r="BE410" s="182" t="str">
        <f>IF(AND(AL410=AV410,AV410="○",AZ410="1.はい"),"○","▼選択")</f>
        <v>▼選択</v>
      </c>
      <c r="BF410" s="234" t="s">
        <v>16</v>
      </c>
      <c r="BG410" s="182" t="s">
        <v>31</v>
      </c>
      <c r="BH410" s="177" t="s">
        <v>6</v>
      </c>
      <c r="BI410" s="177" t="s">
        <v>7</v>
      </c>
      <c r="BJ410" s="182" t="s">
        <v>32</v>
      </c>
      <c r="BK410" s="182"/>
      <c r="BL410" s="181" t="s">
        <v>33</v>
      </c>
      <c r="BM410" s="1032" t="s">
        <v>3431</v>
      </c>
      <c r="BN410" s="172"/>
      <c r="BO410" s="172"/>
      <c r="BP410" s="172"/>
      <c r="BQ410" s="172"/>
      <c r="BR410" s="172"/>
      <c r="BS410" s="172"/>
      <c r="BT410" s="172"/>
      <c r="BU410" s="172"/>
      <c r="BV410" s="182"/>
      <c r="BW410" s="182"/>
      <c r="BX410" s="438"/>
      <c r="BY410" s="75"/>
      <c r="BZ410" s="309" t="s">
        <v>2118</v>
      </c>
      <c r="CA410" s="183" t="s">
        <v>1864</v>
      </c>
      <c r="CB410" s="237" t="s">
        <v>1865</v>
      </c>
      <c r="CC410" s="55" t="s">
        <v>2549</v>
      </c>
      <c r="CD410" s="201" t="s">
        <v>1866</v>
      </c>
    </row>
    <row r="411" spans="1:82" ht="128.25">
      <c r="A411" s="3" t="str">
        <f t="shared" si="215"/>
        <v/>
      </c>
      <c r="B411" s="5" t="s">
        <v>3155</v>
      </c>
      <c r="C411" s="3" t="str">
        <f t="shared" si="226"/>
        <v>Ⅳ.ガバナンス (10)　不適切事案（含む懸念事項)　への対応</v>
      </c>
      <c r="D411" s="3" t="str">
        <f t="shared" si="227"/>
        <v>㉙不適切事案への対応態勢の整備</v>
      </c>
      <c r="E411" s="3" t="str">
        <f t="shared" si="231"/>
        <v>基本 168</v>
      </c>
      <c r="F411" s="3" t="str">
        <f t="shared" si="232"/>
        <v xml:space="preserve">168 
</v>
      </c>
      <c r="G411" s="11" t="str">
        <f t="shared" si="233"/>
        <v xml:space="preserve">不適切事案（※）発生時の報告主体・フロー・対応手順・態勢を規定している（代理店内での報告態勢、代理店から保険会社への報告態勢）
※不適切事案とは以下の事案（以降の設問も同様）
・代理店内で発覚した法令等違反行為またはその疑いがある事案
・代理店内で発覚した個人情報の漏えい事案
・代理店内で発覚したサイバー事案（外部からのサイバー攻撃の予告がなされ、業務に影響を及ぼす可能性が高いと認められる事案を含む）
＿ 
＿＿ </v>
      </c>
      <c r="H411" s="21" t="str">
        <f t="shared" si="228"/>
        <v>2023: 0
2024: ▼選択</v>
      </c>
      <c r="I411" s="21" t="str">
        <f t="shared" si="225"/>
        <v xml:space="preserve">2023: 0
2024: </v>
      </c>
      <c r="J411" s="21" t="str">
        <f t="shared" si="229"/>
        <v xml:space="preserve">2023: 0
2024: </v>
      </c>
      <c r="K411" s="21" t="str">
        <f t="shared" si="234"/>
        <v>▼選択</v>
      </c>
      <c r="L411" s="21" t="str">
        <f t="shared" si="235"/>
        <v>以下について、詳細説明欄の記載及び証跡資料により確認できた
・代理店内で発覚した法令等違反行為またはその疑いがある事案の報告先・フロー・担当部門の対応手順等の態勢は、「○○資料」P○を確認
・代理店内で発覚した個人情報の漏えい事案の報告先・フロー・担当部門の対応手順等の態勢は、「○○資料」P○を確認
・代理店内で発覚したサイバー事案の報告先・フロー・担当部門の対応手順等の態勢は、「○○資料」P○を確認</v>
      </c>
      <c r="M411" s="464" t="str">
        <f t="shared" si="236"/>
        <v xml:space="preserve">
</v>
      </c>
      <c r="N411" s="3"/>
      <c r="O411" s="19" t="s">
        <v>2550</v>
      </c>
      <c r="P411" s="19" t="s">
        <v>2726</v>
      </c>
      <c r="Q411" s="19" t="s">
        <v>717</v>
      </c>
      <c r="R411" s="19"/>
      <c r="S411" s="19"/>
      <c r="T411" s="159"/>
      <c r="U411" s="160"/>
      <c r="V411" s="19"/>
      <c r="W411" s="161"/>
      <c r="X411" s="19"/>
      <c r="Y411" s="19"/>
      <c r="Z411" s="20"/>
      <c r="AA411" s="261" t="s">
        <v>662</v>
      </c>
      <c r="AB411" s="1049" t="s">
        <v>674</v>
      </c>
      <c r="AC411" s="275" t="s">
        <v>2007</v>
      </c>
      <c r="AD411" s="1060" t="s">
        <v>715</v>
      </c>
      <c r="AE411" s="390" t="s">
        <v>1994</v>
      </c>
      <c r="AF411" s="1063" t="s">
        <v>716</v>
      </c>
      <c r="AG411" s="188" t="s">
        <v>36</v>
      </c>
      <c r="AH411" s="1078" t="s">
        <v>25</v>
      </c>
      <c r="AI411" s="189">
        <v>168</v>
      </c>
      <c r="AJ411" s="190" t="s">
        <v>26</v>
      </c>
      <c r="AK411" s="1046" t="s">
        <v>1867</v>
      </c>
      <c r="AL411" s="1047"/>
      <c r="AM411" s="1048"/>
      <c r="AN411" s="27">
        <f t="shared" si="207"/>
        <v>0</v>
      </c>
      <c r="AO411" s="27">
        <f t="shared" si="208"/>
        <v>0</v>
      </c>
      <c r="AP411" s="191">
        <f t="shared" si="209"/>
        <v>0</v>
      </c>
      <c r="AQ411" s="35">
        <f t="shared" si="210"/>
        <v>0</v>
      </c>
      <c r="AR411" s="43">
        <f t="shared" si="211"/>
        <v>0</v>
      </c>
      <c r="AS411" s="43">
        <f t="shared" si="212"/>
        <v>0</v>
      </c>
      <c r="AT411" s="35">
        <f t="shared" si="213"/>
        <v>0</v>
      </c>
      <c r="AU411" s="43">
        <f t="shared" si="214"/>
        <v>0</v>
      </c>
      <c r="AV411" s="246" t="s">
        <v>33</v>
      </c>
      <c r="AW411" s="247" t="s">
        <v>41</v>
      </c>
      <c r="AX411" s="247" t="s">
        <v>42</v>
      </c>
      <c r="AY411" s="247"/>
      <c r="AZ411" s="433" t="s">
        <v>33</v>
      </c>
      <c r="BA411" s="227" t="s">
        <v>343</v>
      </c>
      <c r="BB411" s="467"/>
      <c r="BC411" s="468"/>
      <c r="BD411" s="248" t="str">
        <f t="shared" ref="BD411:BD423" si="256">BL411</f>
        <v>▼選択</v>
      </c>
      <c r="BE411" s="229" t="s">
        <v>33</v>
      </c>
      <c r="BF411" s="230" t="s">
        <v>16</v>
      </c>
      <c r="BG411" s="229" t="s">
        <v>31</v>
      </c>
      <c r="BH411" s="177" t="s">
        <v>6</v>
      </c>
      <c r="BI411" s="177" t="s">
        <v>7</v>
      </c>
      <c r="BJ411" s="229" t="s">
        <v>32</v>
      </c>
      <c r="BK411" s="229"/>
      <c r="BL411" s="181" t="s">
        <v>33</v>
      </c>
      <c r="BM411" s="1032" t="s">
        <v>3432</v>
      </c>
      <c r="BN411" s="172"/>
      <c r="BO411" s="172"/>
      <c r="BP411" s="172"/>
      <c r="BQ411" s="172"/>
      <c r="BR411" s="172"/>
      <c r="BS411" s="172"/>
      <c r="BT411" s="172"/>
      <c r="BU411" s="172"/>
      <c r="BV411" s="182"/>
      <c r="BW411" s="182"/>
      <c r="BX411" s="438"/>
      <c r="BY411" s="75"/>
      <c r="BZ411" s="309" t="s">
        <v>1871</v>
      </c>
      <c r="CA411" s="218" t="s">
        <v>1868</v>
      </c>
      <c r="CB411" s="237" t="s">
        <v>1869</v>
      </c>
      <c r="CC411" s="55" t="s">
        <v>2550</v>
      </c>
      <c r="CD411" s="201" t="s">
        <v>1870</v>
      </c>
    </row>
    <row r="412" spans="1:82" ht="63">
      <c r="A412" s="3" t="str">
        <f t="shared" si="215"/>
        <v/>
      </c>
      <c r="B412" s="5" t="s">
        <v>3156</v>
      </c>
      <c r="C412" s="3" t="str">
        <f t="shared" si="226"/>
        <v>Ⅳ.ガバナンス (10)　不適切事案（含む懸念事項)　への対応</v>
      </c>
      <c r="D412" s="3" t="str">
        <f t="shared" si="227"/>
        <v>㉙不適切事案への対応態勢の整備</v>
      </c>
      <c r="E412" s="3" t="str">
        <f t="shared" si="231"/>
        <v>基本 169</v>
      </c>
      <c r="F412" s="3" t="str">
        <f t="shared" si="232"/>
        <v xml:space="preserve">169 
</v>
      </c>
      <c r="G412" s="11" t="str">
        <f t="shared" si="233"/>
        <v xml:space="preserve">法令等遵守に関する責任者・担当部署の確認事項・対応内容・権限を規定している
＿ 
＿＿ </v>
      </c>
      <c r="H412" s="21" t="str">
        <f t="shared" si="228"/>
        <v>2023: 0
2024: ▼選択</v>
      </c>
      <c r="I412" s="21" t="str">
        <f t="shared" si="225"/>
        <v xml:space="preserve">2023: 0
2024: </v>
      </c>
      <c r="J412" s="21" t="str">
        <f t="shared" si="229"/>
        <v xml:space="preserve">2023: 0
2024: </v>
      </c>
      <c r="K412" s="21" t="str">
        <f t="shared" si="234"/>
        <v>▼選択</v>
      </c>
      <c r="L412" s="21" t="str">
        <f t="shared" si="235"/>
        <v>以下について、詳細説明欄の記載及び証跡資料「○○資料」P○により確認できた
・法令等遵守に関する責任者・担当部署の確認事項・対応内容・権限</v>
      </c>
      <c r="M412" s="464" t="str">
        <f t="shared" si="236"/>
        <v xml:space="preserve">
</v>
      </c>
      <c r="N412" s="3"/>
      <c r="O412" s="19" t="s">
        <v>2551</v>
      </c>
      <c r="P412" s="19" t="s">
        <v>2726</v>
      </c>
      <c r="Q412" s="19" t="s">
        <v>717</v>
      </c>
      <c r="R412" s="19"/>
      <c r="S412" s="19"/>
      <c r="T412" s="159"/>
      <c r="U412" s="160"/>
      <c r="V412" s="19"/>
      <c r="W412" s="161"/>
      <c r="X412" s="19"/>
      <c r="Y412" s="19"/>
      <c r="Z412" s="20"/>
      <c r="AA412" s="264" t="s">
        <v>600</v>
      </c>
      <c r="AB412" s="1058"/>
      <c r="AC412" s="264" t="s">
        <v>2007</v>
      </c>
      <c r="AD412" s="1061"/>
      <c r="AE412" s="162" t="s">
        <v>717</v>
      </c>
      <c r="AF412" s="1061"/>
      <c r="AG412" s="203" t="s">
        <v>36</v>
      </c>
      <c r="AH412" s="1096"/>
      <c r="AI412" s="189">
        <v>169</v>
      </c>
      <c r="AJ412" s="190" t="s">
        <v>26</v>
      </c>
      <c r="AK412" s="1046" t="s">
        <v>718</v>
      </c>
      <c r="AL412" s="1047"/>
      <c r="AM412" s="1048"/>
      <c r="AN412" s="27">
        <f t="shared" si="207"/>
        <v>0</v>
      </c>
      <c r="AO412" s="27">
        <f t="shared" si="208"/>
        <v>0</v>
      </c>
      <c r="AP412" s="191">
        <f t="shared" si="209"/>
        <v>0</v>
      </c>
      <c r="AQ412" s="35">
        <f t="shared" si="210"/>
        <v>0</v>
      </c>
      <c r="AR412" s="43">
        <f t="shared" si="211"/>
        <v>0</v>
      </c>
      <c r="AS412" s="43">
        <f t="shared" si="212"/>
        <v>0</v>
      </c>
      <c r="AT412" s="35">
        <f t="shared" si="213"/>
        <v>0</v>
      </c>
      <c r="AU412" s="43">
        <f t="shared" si="214"/>
        <v>0</v>
      </c>
      <c r="AV412" s="246" t="s">
        <v>33</v>
      </c>
      <c r="AW412" s="247" t="s">
        <v>41</v>
      </c>
      <c r="AX412" s="247" t="s">
        <v>42</v>
      </c>
      <c r="AY412" s="247"/>
      <c r="AZ412" s="433" t="s">
        <v>33</v>
      </c>
      <c r="BA412" s="227" t="s">
        <v>343</v>
      </c>
      <c r="BB412" s="467"/>
      <c r="BC412" s="468"/>
      <c r="BD412" s="248" t="str">
        <f t="shared" si="256"/>
        <v>▼選択</v>
      </c>
      <c r="BE412" s="229" t="s">
        <v>33</v>
      </c>
      <c r="BF412" s="230" t="s">
        <v>16</v>
      </c>
      <c r="BG412" s="229" t="s">
        <v>31</v>
      </c>
      <c r="BH412" s="177" t="s">
        <v>6</v>
      </c>
      <c r="BI412" s="177" t="s">
        <v>7</v>
      </c>
      <c r="BJ412" s="229" t="s">
        <v>32</v>
      </c>
      <c r="BK412" s="229"/>
      <c r="BL412" s="181" t="s">
        <v>33</v>
      </c>
      <c r="BM412" s="1032" t="s">
        <v>3433</v>
      </c>
      <c r="BN412" s="172"/>
      <c r="BO412" s="172"/>
      <c r="BP412" s="172"/>
      <c r="BQ412" s="172"/>
      <c r="BR412" s="172"/>
      <c r="BS412" s="172"/>
      <c r="BT412" s="172"/>
      <c r="BU412" s="172"/>
      <c r="BV412" s="182"/>
      <c r="BW412" s="182"/>
      <c r="BX412" s="438"/>
      <c r="BY412" s="75"/>
      <c r="BZ412" s="309" t="s">
        <v>2119</v>
      </c>
      <c r="CA412" s="218" t="s">
        <v>1872</v>
      </c>
      <c r="CB412" s="219" t="s">
        <v>1873</v>
      </c>
      <c r="CC412" s="55" t="s">
        <v>2551</v>
      </c>
      <c r="CD412" s="201" t="s">
        <v>1874</v>
      </c>
    </row>
    <row r="413" spans="1:82" ht="63">
      <c r="A413" s="3" t="str">
        <f t="shared" si="215"/>
        <v/>
      </c>
      <c r="B413" s="5" t="s">
        <v>3157</v>
      </c>
      <c r="C413" s="3" t="str">
        <f t="shared" si="226"/>
        <v>Ⅳ.ガバナンス (10)　不適切事案（含む懸念事項)　への対応</v>
      </c>
      <c r="D413" s="3" t="str">
        <f t="shared" si="227"/>
        <v>㉙不適切事案への対応態勢の整備</v>
      </c>
      <c r="E413" s="3" t="str">
        <f t="shared" si="231"/>
        <v>基本 170</v>
      </c>
      <c r="F413" s="3" t="str">
        <f t="shared" si="232"/>
        <v xml:space="preserve">170 
</v>
      </c>
      <c r="G413" s="11" t="str">
        <f t="shared" si="233"/>
        <v xml:space="preserve">営業部門からの独立性を確保した法令等遵守責任者・担当部署（コンプライアンス部等）を設置している
＿ 
＿＿ </v>
      </c>
      <c r="H413" s="21" t="str">
        <f t="shared" si="228"/>
        <v>2023: 0
2024: ▼選択</v>
      </c>
      <c r="I413" s="21" t="str">
        <f t="shared" si="225"/>
        <v xml:space="preserve">2023: 0
2024: </v>
      </c>
      <c r="J413" s="21" t="str">
        <f t="shared" si="229"/>
        <v xml:space="preserve">2023: 0
2024: </v>
      </c>
      <c r="K413" s="21" t="str">
        <f t="shared" si="234"/>
        <v>▼選択</v>
      </c>
      <c r="L413" s="21" t="str">
        <f t="shared" si="235"/>
        <v>以下について、詳細説明欄の記載及び証跡資料「○○資料」P○により確認できた
・営業部門から独立した組織として法令等遵守責任者を任命し、担当部署を明記していること</v>
      </c>
      <c r="M413" s="464" t="str">
        <f t="shared" si="236"/>
        <v xml:space="preserve">
</v>
      </c>
      <c r="N413" s="3"/>
      <c r="O413" s="19" t="s">
        <v>2552</v>
      </c>
      <c r="P413" s="19" t="s">
        <v>2726</v>
      </c>
      <c r="Q413" s="19" t="s">
        <v>717</v>
      </c>
      <c r="R413" s="19"/>
      <c r="S413" s="19"/>
      <c r="T413" s="159"/>
      <c r="U413" s="160"/>
      <c r="V413" s="19"/>
      <c r="W413" s="161"/>
      <c r="X413" s="19"/>
      <c r="Y413" s="19"/>
      <c r="Z413" s="20"/>
      <c r="AA413" s="264" t="s">
        <v>600</v>
      </c>
      <c r="AB413" s="1058"/>
      <c r="AC413" s="264" t="s">
        <v>2007</v>
      </c>
      <c r="AD413" s="1061"/>
      <c r="AE413" s="396" t="s">
        <v>717</v>
      </c>
      <c r="AF413" s="1061"/>
      <c r="AG413" s="203" t="s">
        <v>36</v>
      </c>
      <c r="AH413" s="1096"/>
      <c r="AI413" s="189">
        <v>170</v>
      </c>
      <c r="AJ413" s="190" t="s">
        <v>26</v>
      </c>
      <c r="AK413" s="1046" t="s">
        <v>719</v>
      </c>
      <c r="AL413" s="1047"/>
      <c r="AM413" s="1048"/>
      <c r="AN413" s="27">
        <f t="shared" si="207"/>
        <v>0</v>
      </c>
      <c r="AO413" s="27">
        <f t="shared" si="208"/>
        <v>0</v>
      </c>
      <c r="AP413" s="191">
        <f t="shared" si="209"/>
        <v>0</v>
      </c>
      <c r="AQ413" s="35">
        <f t="shared" si="210"/>
        <v>0</v>
      </c>
      <c r="AR413" s="43">
        <f t="shared" si="211"/>
        <v>0</v>
      </c>
      <c r="AS413" s="43">
        <f t="shared" si="212"/>
        <v>0</v>
      </c>
      <c r="AT413" s="35">
        <f t="shared" si="213"/>
        <v>0</v>
      </c>
      <c r="AU413" s="43">
        <f t="shared" si="214"/>
        <v>0</v>
      </c>
      <c r="AV413" s="246" t="s">
        <v>33</v>
      </c>
      <c r="AW413" s="247" t="s">
        <v>41</v>
      </c>
      <c r="AX413" s="247" t="s">
        <v>42</v>
      </c>
      <c r="AY413" s="247"/>
      <c r="AZ413" s="433" t="s">
        <v>33</v>
      </c>
      <c r="BA413" s="227" t="s">
        <v>343</v>
      </c>
      <c r="BB413" s="467"/>
      <c r="BC413" s="468"/>
      <c r="BD413" s="248" t="str">
        <f t="shared" si="256"/>
        <v>▼選択</v>
      </c>
      <c r="BE413" s="229" t="s">
        <v>33</v>
      </c>
      <c r="BF413" s="230" t="s">
        <v>16</v>
      </c>
      <c r="BG413" s="229" t="s">
        <v>31</v>
      </c>
      <c r="BH413" s="177" t="s">
        <v>6</v>
      </c>
      <c r="BI413" s="177" t="s">
        <v>7</v>
      </c>
      <c r="BJ413" s="229" t="s">
        <v>32</v>
      </c>
      <c r="BK413" s="229"/>
      <c r="BL413" s="181" t="s">
        <v>33</v>
      </c>
      <c r="BM413" s="1032" t="s">
        <v>3434</v>
      </c>
      <c r="BN413" s="172"/>
      <c r="BO413" s="172"/>
      <c r="BP413" s="172"/>
      <c r="BQ413" s="172"/>
      <c r="BR413" s="172"/>
      <c r="BS413" s="172"/>
      <c r="BT413" s="172"/>
      <c r="BU413" s="172"/>
      <c r="BV413" s="182"/>
      <c r="BW413" s="182"/>
      <c r="BX413" s="438"/>
      <c r="BY413" s="75"/>
      <c r="BZ413" s="309" t="s">
        <v>1878</v>
      </c>
      <c r="CA413" s="218" t="s">
        <v>1875</v>
      </c>
      <c r="CB413" s="219" t="s">
        <v>1876</v>
      </c>
      <c r="CC413" s="55" t="s">
        <v>2552</v>
      </c>
      <c r="CD413" s="201" t="s">
        <v>1877</v>
      </c>
    </row>
    <row r="414" spans="1:82" ht="63">
      <c r="A414" s="3" t="str">
        <f t="shared" si="215"/>
        <v/>
      </c>
      <c r="B414" s="5" t="s">
        <v>3158</v>
      </c>
      <c r="C414" s="3" t="str">
        <f t="shared" si="226"/>
        <v>Ⅳ.ガバナンス (10)　不適切事案（含む懸念事項)　への対応</v>
      </c>
      <c r="D414" s="3" t="str">
        <f t="shared" si="227"/>
        <v>㉙不適切事案への対応態勢の整備</v>
      </c>
      <c r="E414" s="3" t="str">
        <f t="shared" si="231"/>
        <v>基本 171</v>
      </c>
      <c r="F414" s="3" t="str">
        <f t="shared" si="232"/>
        <v xml:space="preserve">171 
</v>
      </c>
      <c r="G414" s="11" t="str">
        <f t="shared" si="233"/>
        <v xml:space="preserve">コンプライアンス上の懸念事案全件および対応結果について、経営層が出席する会議等の最高意思決定機関への報告規程がある 
＿ 
＿＿ </v>
      </c>
      <c r="H414" s="21" t="str">
        <f t="shared" si="228"/>
        <v>2023: 0
2024: ▼選択</v>
      </c>
      <c r="I414" s="21" t="str">
        <f t="shared" si="225"/>
        <v xml:space="preserve">2023: 0
2024: </v>
      </c>
      <c r="J414" s="21" t="str">
        <f t="shared" si="229"/>
        <v xml:space="preserve">2023: 0
2024: </v>
      </c>
      <c r="K414" s="21" t="str">
        <f t="shared" si="234"/>
        <v>▼選択</v>
      </c>
      <c r="L414" s="21" t="str">
        <f t="shared" si="235"/>
        <v>以下について、詳細説明欄の記載及び証跡資料「○○資料」P○により確認できた
・コンプライアンス上の懸念事案全件および対応結果について、経営層が出席する会議等の最高意思決定機関へ報告する旨</v>
      </c>
      <c r="M414" s="464" t="str">
        <f t="shared" si="236"/>
        <v xml:space="preserve">
</v>
      </c>
      <c r="N414" s="3"/>
      <c r="O414" s="19" t="s">
        <v>2553</v>
      </c>
      <c r="P414" s="19" t="s">
        <v>2726</v>
      </c>
      <c r="Q414" s="19" t="s">
        <v>717</v>
      </c>
      <c r="R414" s="19"/>
      <c r="S414" s="19"/>
      <c r="T414" s="159"/>
      <c r="U414" s="160"/>
      <c r="V414" s="19"/>
      <c r="W414" s="161"/>
      <c r="X414" s="19"/>
      <c r="Y414" s="19"/>
      <c r="Z414" s="20"/>
      <c r="AA414" s="264" t="s">
        <v>600</v>
      </c>
      <c r="AB414" s="1058"/>
      <c r="AC414" s="202" t="s">
        <v>2007</v>
      </c>
      <c r="AD414" s="1061"/>
      <c r="AE414" s="396" t="s">
        <v>717</v>
      </c>
      <c r="AF414" s="1061"/>
      <c r="AG414" s="203" t="s">
        <v>36</v>
      </c>
      <c r="AH414" s="1096"/>
      <c r="AI414" s="189">
        <v>171</v>
      </c>
      <c r="AJ414" s="190" t="s">
        <v>26</v>
      </c>
      <c r="AK414" s="1046" t="s">
        <v>720</v>
      </c>
      <c r="AL414" s="1047"/>
      <c r="AM414" s="1048"/>
      <c r="AN414" s="27">
        <f t="shared" si="207"/>
        <v>0</v>
      </c>
      <c r="AO414" s="27">
        <f t="shared" si="208"/>
        <v>0</v>
      </c>
      <c r="AP414" s="191">
        <f t="shared" si="209"/>
        <v>0</v>
      </c>
      <c r="AQ414" s="35">
        <f t="shared" si="210"/>
        <v>0</v>
      </c>
      <c r="AR414" s="43">
        <f t="shared" si="211"/>
        <v>0</v>
      </c>
      <c r="AS414" s="43">
        <f t="shared" si="212"/>
        <v>0</v>
      </c>
      <c r="AT414" s="35">
        <f t="shared" si="213"/>
        <v>0</v>
      </c>
      <c r="AU414" s="43">
        <f t="shared" si="214"/>
        <v>0</v>
      </c>
      <c r="AV414" s="246" t="s">
        <v>33</v>
      </c>
      <c r="AW414" s="247" t="s">
        <v>41</v>
      </c>
      <c r="AX414" s="247" t="s">
        <v>42</v>
      </c>
      <c r="AY414" s="247"/>
      <c r="AZ414" s="433" t="s">
        <v>33</v>
      </c>
      <c r="BA414" s="227" t="s">
        <v>343</v>
      </c>
      <c r="BB414" s="467"/>
      <c r="BC414" s="468"/>
      <c r="BD414" s="248" t="str">
        <f t="shared" si="256"/>
        <v>▼選択</v>
      </c>
      <c r="BE414" s="229" t="s">
        <v>33</v>
      </c>
      <c r="BF414" s="230" t="s">
        <v>16</v>
      </c>
      <c r="BG414" s="229" t="s">
        <v>31</v>
      </c>
      <c r="BH414" s="177" t="s">
        <v>6</v>
      </c>
      <c r="BI414" s="177" t="s">
        <v>7</v>
      </c>
      <c r="BJ414" s="229" t="s">
        <v>32</v>
      </c>
      <c r="BK414" s="229"/>
      <c r="BL414" s="181" t="s">
        <v>33</v>
      </c>
      <c r="BM414" s="1036" t="s">
        <v>3435</v>
      </c>
      <c r="BN414" s="172"/>
      <c r="BO414" s="172"/>
      <c r="BP414" s="172"/>
      <c r="BQ414" s="172"/>
      <c r="BR414" s="172"/>
      <c r="BS414" s="172"/>
      <c r="BT414" s="172"/>
      <c r="BU414" s="172"/>
      <c r="BV414" s="182"/>
      <c r="BW414" s="182"/>
      <c r="BX414" s="438"/>
      <c r="BY414" s="75"/>
      <c r="BZ414" s="309" t="s">
        <v>2120</v>
      </c>
      <c r="CA414" s="218" t="s">
        <v>1879</v>
      </c>
      <c r="CB414" s="219" t="s">
        <v>1880</v>
      </c>
      <c r="CC414" s="55" t="s">
        <v>2553</v>
      </c>
      <c r="CD414" s="201" t="s">
        <v>1881</v>
      </c>
    </row>
    <row r="415" spans="1:82" ht="63">
      <c r="A415" s="3" t="str">
        <f t="shared" si="215"/>
        <v/>
      </c>
      <c r="B415" s="5" t="s">
        <v>3159</v>
      </c>
      <c r="C415" s="3" t="str">
        <f t="shared" si="226"/>
        <v>Ⅳ.ガバナンス (10)　不適切事案（含む懸念事項)　への対応</v>
      </c>
      <c r="D415" s="3" t="str">
        <f t="shared" si="227"/>
        <v>㉙不適切事案への対応態勢の整備</v>
      </c>
      <c r="E415" s="3" t="str">
        <f t="shared" si="231"/>
        <v>基本 172</v>
      </c>
      <c r="F415" s="3" t="str">
        <f t="shared" si="232"/>
        <v xml:space="preserve">172 
</v>
      </c>
      <c r="G415" s="11" t="str">
        <f t="shared" si="233"/>
        <v xml:space="preserve">不適切事案が発生した際の対応をする担当部署または対応責任者を明確にしている（兼務可）
＿ 
＿＿ </v>
      </c>
      <c r="H415" s="21" t="str">
        <f t="shared" si="228"/>
        <v>2023: 0
2024: ▼選択</v>
      </c>
      <c r="I415" s="21" t="str">
        <f t="shared" si="225"/>
        <v xml:space="preserve">2023: 0
2024: </v>
      </c>
      <c r="J415" s="21" t="str">
        <f t="shared" si="229"/>
        <v xml:space="preserve">2023: 0
2024: </v>
      </c>
      <c r="K415" s="21" t="str">
        <f t="shared" si="234"/>
        <v>▼選択</v>
      </c>
      <c r="L415" s="21" t="str">
        <f t="shared" si="235"/>
        <v>以下について、詳細説明欄の記載及び証跡資料「○○資料」P○により確認できた
・不適切事案が発生した際の対応を行う担当部署または対応責任者</v>
      </c>
      <c r="M415" s="464" t="str">
        <f t="shared" si="236"/>
        <v xml:space="preserve">
</v>
      </c>
      <c r="N415" s="3"/>
      <c r="O415" s="19" t="s">
        <v>2554</v>
      </c>
      <c r="P415" s="19" t="s">
        <v>2726</v>
      </c>
      <c r="Q415" s="19" t="s">
        <v>717</v>
      </c>
      <c r="R415" s="19"/>
      <c r="S415" s="19"/>
      <c r="T415" s="159"/>
      <c r="U415" s="160"/>
      <c r="V415" s="19"/>
      <c r="W415" s="161"/>
      <c r="X415" s="19"/>
      <c r="Y415" s="19"/>
      <c r="Z415" s="20"/>
      <c r="AA415" s="264" t="s">
        <v>600</v>
      </c>
      <c r="AB415" s="1058"/>
      <c r="AC415" s="202" t="s">
        <v>2007</v>
      </c>
      <c r="AD415" s="1061"/>
      <c r="AE415" s="396" t="s">
        <v>717</v>
      </c>
      <c r="AF415" s="1061"/>
      <c r="AG415" s="203" t="s">
        <v>36</v>
      </c>
      <c r="AH415" s="1096"/>
      <c r="AI415" s="189">
        <v>172</v>
      </c>
      <c r="AJ415" s="190" t="s">
        <v>26</v>
      </c>
      <c r="AK415" s="1046" t="s">
        <v>721</v>
      </c>
      <c r="AL415" s="1047"/>
      <c r="AM415" s="1048"/>
      <c r="AN415" s="27">
        <f t="shared" si="207"/>
        <v>0</v>
      </c>
      <c r="AO415" s="27">
        <f t="shared" si="208"/>
        <v>0</v>
      </c>
      <c r="AP415" s="191">
        <f t="shared" si="209"/>
        <v>0</v>
      </c>
      <c r="AQ415" s="35">
        <f t="shared" si="210"/>
        <v>0</v>
      </c>
      <c r="AR415" s="43">
        <f t="shared" si="211"/>
        <v>0</v>
      </c>
      <c r="AS415" s="43">
        <f t="shared" si="212"/>
        <v>0</v>
      </c>
      <c r="AT415" s="35">
        <f t="shared" si="213"/>
        <v>0</v>
      </c>
      <c r="AU415" s="43">
        <f t="shared" si="214"/>
        <v>0</v>
      </c>
      <c r="AV415" s="246" t="s">
        <v>33</v>
      </c>
      <c r="AW415" s="247" t="s">
        <v>41</v>
      </c>
      <c r="AX415" s="247" t="s">
        <v>42</v>
      </c>
      <c r="AY415" s="247"/>
      <c r="AZ415" s="433" t="s">
        <v>33</v>
      </c>
      <c r="BA415" s="227" t="s">
        <v>722</v>
      </c>
      <c r="BB415" s="467"/>
      <c r="BC415" s="468"/>
      <c r="BD415" s="248" t="str">
        <f t="shared" si="256"/>
        <v>▼選択</v>
      </c>
      <c r="BE415" s="229" t="s">
        <v>33</v>
      </c>
      <c r="BF415" s="230" t="s">
        <v>16</v>
      </c>
      <c r="BG415" s="229" t="s">
        <v>31</v>
      </c>
      <c r="BH415" s="177" t="s">
        <v>6</v>
      </c>
      <c r="BI415" s="177" t="s">
        <v>7</v>
      </c>
      <c r="BJ415" s="229" t="s">
        <v>32</v>
      </c>
      <c r="BK415" s="229"/>
      <c r="BL415" s="181" t="s">
        <v>33</v>
      </c>
      <c r="BM415" s="1032" t="s">
        <v>3506</v>
      </c>
      <c r="BN415" s="172"/>
      <c r="BO415" s="172"/>
      <c r="BP415" s="172"/>
      <c r="BQ415" s="172"/>
      <c r="BR415" s="172"/>
      <c r="BS415" s="172"/>
      <c r="BT415" s="172"/>
      <c r="BU415" s="172"/>
      <c r="BV415" s="182"/>
      <c r="BW415" s="182"/>
      <c r="BX415" s="438"/>
      <c r="BY415" s="305"/>
      <c r="BZ415" s="309" t="s">
        <v>3505</v>
      </c>
      <c r="CA415" s="218" t="s">
        <v>1882</v>
      </c>
      <c r="CB415" s="219" t="s">
        <v>1883</v>
      </c>
      <c r="CC415" s="55" t="s">
        <v>2554</v>
      </c>
      <c r="CD415" s="201" t="s">
        <v>1884</v>
      </c>
    </row>
    <row r="416" spans="1:82" ht="71.25">
      <c r="A416" s="3" t="str">
        <f t="shared" si="215"/>
        <v/>
      </c>
      <c r="B416" s="5" t="s">
        <v>3160</v>
      </c>
      <c r="C416" s="3" t="str">
        <f t="shared" si="226"/>
        <v>Ⅳ.ガバナンス (10)　不適切事案（含む懸念事項)　への対応</v>
      </c>
      <c r="D416" s="3" t="str">
        <f t="shared" si="227"/>
        <v>㉙不適切事案への対応態勢の整備</v>
      </c>
      <c r="E416" s="3" t="str">
        <f t="shared" si="231"/>
        <v>基本 173</v>
      </c>
      <c r="F416" s="3" t="str">
        <f t="shared" si="232"/>
        <v xml:space="preserve">173 
</v>
      </c>
      <c r="G416" s="11" t="str">
        <f t="shared" si="233"/>
        <v xml:space="preserve">サイバー事案の防止に向け、自社ネットワークに不正や異常がないか監視・分析・事案発生時に対応する担当部署または担当者を明確にしている（兼務可）
＿ 
＿＿ </v>
      </c>
      <c r="H416" s="21" t="str">
        <f t="shared" si="228"/>
        <v>2023: 0
2024: ▼選択</v>
      </c>
      <c r="I416" s="21" t="str">
        <f t="shared" si="225"/>
        <v xml:space="preserve">2023: 0
2024: </v>
      </c>
      <c r="J416" s="21" t="str">
        <f t="shared" si="229"/>
        <v xml:space="preserve">2023: 0
2024: </v>
      </c>
      <c r="K416" s="21" t="str">
        <f t="shared" si="234"/>
        <v>▼選択</v>
      </c>
      <c r="L416" s="21" t="str">
        <f t="shared" si="235"/>
        <v>以下について、詳細説明欄の記載及び証跡資料「○○資料」P○により確認できた
・サイバー事案の防止に向け、ネットワーク不正や異常がないかの監視・分析・事案発生時の対応を行う担当部署または担当者</v>
      </c>
      <c r="M416" s="464" t="str">
        <f t="shared" si="236"/>
        <v xml:space="preserve">
</v>
      </c>
      <c r="N416" s="3"/>
      <c r="O416" s="19" t="s">
        <v>2555</v>
      </c>
      <c r="P416" s="19" t="s">
        <v>2726</v>
      </c>
      <c r="Q416" s="19" t="s">
        <v>717</v>
      </c>
      <c r="R416" s="19"/>
      <c r="S416" s="19"/>
      <c r="T416" s="159"/>
      <c r="U416" s="160"/>
      <c r="V416" s="19"/>
      <c r="W416" s="161"/>
      <c r="X416" s="19"/>
      <c r="Y416" s="19"/>
      <c r="Z416" s="20"/>
      <c r="AA416" s="202" t="s">
        <v>600</v>
      </c>
      <c r="AB416" s="1058"/>
      <c r="AC416" s="202" t="s">
        <v>2007</v>
      </c>
      <c r="AD416" s="1061"/>
      <c r="AE416" s="396" t="s">
        <v>717</v>
      </c>
      <c r="AF416" s="1061"/>
      <c r="AG416" s="203" t="s">
        <v>36</v>
      </c>
      <c r="AH416" s="1096"/>
      <c r="AI416" s="189">
        <v>173</v>
      </c>
      <c r="AJ416" s="190" t="s">
        <v>26</v>
      </c>
      <c r="AK416" s="1046" t="s">
        <v>723</v>
      </c>
      <c r="AL416" s="1047"/>
      <c r="AM416" s="1048"/>
      <c r="AN416" s="27">
        <f t="shared" si="207"/>
        <v>0</v>
      </c>
      <c r="AO416" s="27">
        <f t="shared" si="208"/>
        <v>0</v>
      </c>
      <c r="AP416" s="191">
        <f t="shared" si="209"/>
        <v>0</v>
      </c>
      <c r="AQ416" s="35">
        <f t="shared" si="210"/>
        <v>0</v>
      </c>
      <c r="AR416" s="43">
        <f t="shared" si="211"/>
        <v>0</v>
      </c>
      <c r="AS416" s="43">
        <f t="shared" si="212"/>
        <v>0</v>
      </c>
      <c r="AT416" s="35">
        <f t="shared" si="213"/>
        <v>0</v>
      </c>
      <c r="AU416" s="43">
        <f t="shared" si="214"/>
        <v>0</v>
      </c>
      <c r="AV416" s="246" t="s">
        <v>33</v>
      </c>
      <c r="AW416" s="247" t="s">
        <v>41</v>
      </c>
      <c r="AX416" s="247" t="s">
        <v>42</v>
      </c>
      <c r="AY416" s="247"/>
      <c r="AZ416" s="433" t="s">
        <v>33</v>
      </c>
      <c r="BA416" s="227" t="s">
        <v>722</v>
      </c>
      <c r="BB416" s="467"/>
      <c r="BC416" s="468"/>
      <c r="BD416" s="248" t="str">
        <f t="shared" si="256"/>
        <v>▼選択</v>
      </c>
      <c r="BE416" s="229" t="s">
        <v>33</v>
      </c>
      <c r="BF416" s="230" t="s">
        <v>16</v>
      </c>
      <c r="BG416" s="229" t="s">
        <v>31</v>
      </c>
      <c r="BH416" s="177" t="s">
        <v>6</v>
      </c>
      <c r="BI416" s="177" t="s">
        <v>7</v>
      </c>
      <c r="BJ416" s="229" t="s">
        <v>32</v>
      </c>
      <c r="BK416" s="229"/>
      <c r="BL416" s="181" t="s">
        <v>33</v>
      </c>
      <c r="BM416" s="1032" t="s">
        <v>3508</v>
      </c>
      <c r="BN416" s="172"/>
      <c r="BO416" s="172"/>
      <c r="BP416" s="172"/>
      <c r="BQ416" s="172"/>
      <c r="BR416" s="172"/>
      <c r="BS416" s="172"/>
      <c r="BT416" s="172"/>
      <c r="BU416" s="172"/>
      <c r="BV416" s="182"/>
      <c r="BW416" s="182"/>
      <c r="BX416" s="438"/>
      <c r="BY416" s="305"/>
      <c r="BZ416" s="309" t="s">
        <v>3507</v>
      </c>
      <c r="CA416" s="218" t="s">
        <v>1885</v>
      </c>
      <c r="CB416" s="219" t="s">
        <v>1886</v>
      </c>
      <c r="CC416" s="55" t="s">
        <v>2555</v>
      </c>
      <c r="CD416" s="201" t="s">
        <v>1887</v>
      </c>
    </row>
    <row r="417" spans="1:82" ht="78.75">
      <c r="A417" s="3" t="str">
        <f t="shared" si="215"/>
        <v/>
      </c>
      <c r="B417" s="5" t="s">
        <v>3161</v>
      </c>
      <c r="C417" s="3" t="str">
        <f t="shared" si="226"/>
        <v>Ⅳ.ガバナンス (10)　不適切事案（含む懸念事項)　への対応</v>
      </c>
      <c r="D417" s="3" t="str">
        <f t="shared" si="227"/>
        <v>㉙不適切事案への対応態勢の整備</v>
      </c>
      <c r="E417" s="3" t="str">
        <f t="shared" si="231"/>
        <v>基本 174</v>
      </c>
      <c r="F417" s="3" t="str">
        <f t="shared" si="232"/>
        <v xml:space="preserve">174 
</v>
      </c>
      <c r="G417" s="11" t="str">
        <f t="shared" si="233"/>
        <v xml:space="preserve">不適切事案が発生後、規程に沿った対応を行い経営層・保険会社への報告が迅速（遅くとも１週間以内に第一報）に行われている
※前年度以降、該当事案が発生していない場合は「3.対象外」を選択
＿ 
＿＿ </v>
      </c>
      <c r="H417" s="21" t="str">
        <f t="shared" si="228"/>
        <v>2023: 0
2024: ▼選択</v>
      </c>
      <c r="I417" s="21" t="str">
        <f t="shared" si="225"/>
        <v xml:space="preserve">2023: 0
2024: </v>
      </c>
      <c r="J417" s="21" t="str">
        <f t="shared" si="229"/>
        <v xml:space="preserve">2023: 0
2024: </v>
      </c>
      <c r="K417" s="21" t="str">
        <f t="shared" si="234"/>
        <v>▼選択</v>
      </c>
      <c r="L417" s="21" t="str">
        <f t="shared" si="235"/>
        <v>以下について、詳細説明欄の記載及び証跡資料により確認できた
・経営層への報告が遅滞なく行われていることは、「○○資料」を確認
・不適切事案の対象の保険会社への報告が遅滞なく行われていることは、「○○資料」を確認</v>
      </c>
      <c r="M417" s="464" t="str">
        <f t="shared" si="236"/>
        <v xml:space="preserve">
</v>
      </c>
      <c r="N417" s="3"/>
      <c r="O417" s="19" t="s">
        <v>2556</v>
      </c>
      <c r="P417" s="19" t="s">
        <v>2726</v>
      </c>
      <c r="Q417" s="19" t="s">
        <v>717</v>
      </c>
      <c r="R417" s="19"/>
      <c r="S417" s="19"/>
      <c r="T417" s="159"/>
      <c r="U417" s="160"/>
      <c r="V417" s="19"/>
      <c r="W417" s="161"/>
      <c r="X417" s="19"/>
      <c r="Y417" s="19"/>
      <c r="Z417" s="20"/>
      <c r="AA417" s="202" t="s">
        <v>600</v>
      </c>
      <c r="AB417" s="1058"/>
      <c r="AC417" s="202" t="s">
        <v>2007</v>
      </c>
      <c r="AD417" s="1061"/>
      <c r="AE417" s="396" t="s">
        <v>717</v>
      </c>
      <c r="AF417" s="1061"/>
      <c r="AG417" s="203" t="s">
        <v>36</v>
      </c>
      <c r="AH417" s="1096"/>
      <c r="AI417" s="189">
        <v>174</v>
      </c>
      <c r="AJ417" s="190" t="s">
        <v>26</v>
      </c>
      <c r="AK417" s="1046" t="s">
        <v>1888</v>
      </c>
      <c r="AL417" s="1047"/>
      <c r="AM417" s="1048"/>
      <c r="AN417" s="27">
        <f t="shared" si="207"/>
        <v>0</v>
      </c>
      <c r="AO417" s="27">
        <f t="shared" si="208"/>
        <v>0</v>
      </c>
      <c r="AP417" s="191">
        <f t="shared" si="209"/>
        <v>0</v>
      </c>
      <c r="AQ417" s="35">
        <f t="shared" si="210"/>
        <v>0</v>
      </c>
      <c r="AR417" s="43">
        <f t="shared" si="211"/>
        <v>0</v>
      </c>
      <c r="AS417" s="43">
        <f t="shared" si="212"/>
        <v>0</v>
      </c>
      <c r="AT417" s="35">
        <f t="shared" si="213"/>
        <v>0</v>
      </c>
      <c r="AU417" s="43">
        <f t="shared" si="214"/>
        <v>0</v>
      </c>
      <c r="AV417" s="246" t="s">
        <v>33</v>
      </c>
      <c r="AW417" s="247" t="s">
        <v>41</v>
      </c>
      <c r="AX417" s="247" t="s">
        <v>42</v>
      </c>
      <c r="AY417" s="247" t="s">
        <v>299</v>
      </c>
      <c r="AZ417" s="433" t="s">
        <v>33</v>
      </c>
      <c r="BA417" s="227" t="str">
        <f>IF(AZ417&lt;&gt;"3.対象外","・経営層への報告方法
・保険会社への報告方法","「対象外」と申告する理由")</f>
        <v>・経営層への報告方法
・保険会社への報告方法</v>
      </c>
      <c r="BB417" s="467"/>
      <c r="BC417" s="468"/>
      <c r="BD417" s="248" t="str">
        <f t="shared" si="256"/>
        <v>▼選択</v>
      </c>
      <c r="BE417" s="229" t="s">
        <v>33</v>
      </c>
      <c r="BF417" s="347" t="s">
        <v>16</v>
      </c>
      <c r="BG417" s="229" t="s">
        <v>31</v>
      </c>
      <c r="BH417" s="177" t="s">
        <v>6</v>
      </c>
      <c r="BI417" s="177" t="s">
        <v>7</v>
      </c>
      <c r="BJ417" s="229" t="s">
        <v>32</v>
      </c>
      <c r="BK417" s="348" t="s">
        <v>897</v>
      </c>
      <c r="BL417" s="181" t="s">
        <v>33</v>
      </c>
      <c r="BM417" s="1037" t="s">
        <v>3436</v>
      </c>
      <c r="BN417" s="172"/>
      <c r="BO417" s="172"/>
      <c r="BP417" s="172"/>
      <c r="BQ417" s="172"/>
      <c r="BR417" s="172"/>
      <c r="BS417" s="172"/>
      <c r="BT417" s="172"/>
      <c r="BU417" s="172"/>
      <c r="BV417" s="182"/>
      <c r="BW417" s="182"/>
      <c r="BX417" s="438"/>
      <c r="BY417" s="75"/>
      <c r="BZ417" s="309" t="s">
        <v>1892</v>
      </c>
      <c r="CA417" s="218" t="s">
        <v>1889</v>
      </c>
      <c r="CB417" s="219" t="s">
        <v>1890</v>
      </c>
      <c r="CC417" s="55" t="s">
        <v>2556</v>
      </c>
      <c r="CD417" s="201" t="s">
        <v>1891</v>
      </c>
    </row>
    <row r="418" spans="1:82" ht="94.5">
      <c r="A418" s="3" t="str">
        <f t="shared" si="215"/>
        <v/>
      </c>
      <c r="B418" s="5" t="s">
        <v>3162</v>
      </c>
      <c r="C418" s="3" t="str">
        <f t="shared" si="226"/>
        <v>Ⅳ.ガバナンス (10)　不適切事案（含む懸念事項)　への対応</v>
      </c>
      <c r="D418" s="3" t="str">
        <f t="shared" si="227"/>
        <v>㉙不適切事案への対応態勢の整備</v>
      </c>
      <c r="E418" s="3" t="str">
        <f t="shared" si="231"/>
        <v>基本 175</v>
      </c>
      <c r="F418" s="3" t="str">
        <f t="shared" si="232"/>
        <v xml:space="preserve">175 
</v>
      </c>
      <c r="G418" s="11" t="str">
        <f t="shared" si="233"/>
        <v xml:space="preserve">不適切事案惹起時の罰則が定められた規程がある
＿ 
＿＿ </v>
      </c>
      <c r="H418" s="21" t="str">
        <f t="shared" si="228"/>
        <v>2023: 0
2024: ▼選択</v>
      </c>
      <c r="I418" s="21" t="str">
        <f t="shared" si="225"/>
        <v xml:space="preserve">2023: 0
2024: </v>
      </c>
      <c r="J418" s="21" t="str">
        <f t="shared" si="229"/>
        <v xml:space="preserve">2023: 0
2024: </v>
      </c>
      <c r="K418" s="21" t="str">
        <f t="shared" si="234"/>
        <v>▼選択</v>
      </c>
      <c r="L418" s="21" t="str">
        <f t="shared" si="235"/>
        <v>以下について、詳細説明欄の記載及び証跡資料により確認できた
・不適切事案惹起時の罰則が定められていることは「○○資料」P○を確認
・事案の軽重に応じた罰則が定められていることは、「○○資料」P○を確認
・罰則を決定するプロセスは、「○○資料」P○を確認</v>
      </c>
      <c r="M418" s="464" t="str">
        <f t="shared" si="236"/>
        <v xml:space="preserve">
</v>
      </c>
      <c r="N418" s="3"/>
      <c r="O418" s="19" t="s">
        <v>2557</v>
      </c>
      <c r="P418" s="19" t="s">
        <v>2726</v>
      </c>
      <c r="Q418" s="19" t="s">
        <v>717</v>
      </c>
      <c r="R418" s="19"/>
      <c r="S418" s="19"/>
      <c r="T418" s="159"/>
      <c r="U418" s="160"/>
      <c r="V418" s="19"/>
      <c r="W418" s="161"/>
      <c r="X418" s="19"/>
      <c r="Y418" s="19"/>
      <c r="Z418" s="20"/>
      <c r="AA418" s="202" t="s">
        <v>600</v>
      </c>
      <c r="AB418" s="1058"/>
      <c r="AC418" s="202" t="s">
        <v>2007</v>
      </c>
      <c r="AD418" s="1061"/>
      <c r="AE418" s="396" t="s">
        <v>717</v>
      </c>
      <c r="AF418" s="1061"/>
      <c r="AG418" s="203" t="s">
        <v>36</v>
      </c>
      <c r="AH418" s="1096"/>
      <c r="AI418" s="189">
        <v>175</v>
      </c>
      <c r="AJ418" s="190" t="s">
        <v>26</v>
      </c>
      <c r="AK418" s="1046" t="s">
        <v>724</v>
      </c>
      <c r="AL418" s="1047"/>
      <c r="AM418" s="1048"/>
      <c r="AN418" s="27">
        <f t="shared" si="207"/>
        <v>0</v>
      </c>
      <c r="AO418" s="27">
        <f t="shared" si="208"/>
        <v>0</v>
      </c>
      <c r="AP418" s="191">
        <f t="shared" si="209"/>
        <v>0</v>
      </c>
      <c r="AQ418" s="35">
        <f t="shared" si="210"/>
        <v>0</v>
      </c>
      <c r="AR418" s="43">
        <f t="shared" si="211"/>
        <v>0</v>
      </c>
      <c r="AS418" s="43">
        <f t="shared" si="212"/>
        <v>0</v>
      </c>
      <c r="AT418" s="35">
        <f t="shared" si="213"/>
        <v>0</v>
      </c>
      <c r="AU418" s="43">
        <f t="shared" si="214"/>
        <v>0</v>
      </c>
      <c r="AV418" s="246" t="s">
        <v>33</v>
      </c>
      <c r="AW418" s="247" t="s">
        <v>41</v>
      </c>
      <c r="AX418" s="247" t="s">
        <v>42</v>
      </c>
      <c r="AY418" s="247"/>
      <c r="AZ418" s="433" t="s">
        <v>33</v>
      </c>
      <c r="BA418" s="227" t="s">
        <v>725</v>
      </c>
      <c r="BB418" s="467"/>
      <c r="BC418" s="468"/>
      <c r="BD418" s="248" t="str">
        <f t="shared" si="256"/>
        <v>▼選択</v>
      </c>
      <c r="BE418" s="229" t="s">
        <v>33</v>
      </c>
      <c r="BF418" s="230" t="s">
        <v>16</v>
      </c>
      <c r="BG418" s="229" t="s">
        <v>31</v>
      </c>
      <c r="BH418" s="177" t="s">
        <v>6</v>
      </c>
      <c r="BI418" s="177" t="s">
        <v>7</v>
      </c>
      <c r="BJ418" s="229" t="s">
        <v>32</v>
      </c>
      <c r="BK418" s="229"/>
      <c r="BL418" s="181" t="s">
        <v>33</v>
      </c>
      <c r="BM418" s="1032" t="s">
        <v>3437</v>
      </c>
      <c r="BN418" s="172"/>
      <c r="BO418" s="172"/>
      <c r="BP418" s="172"/>
      <c r="BQ418" s="172"/>
      <c r="BR418" s="172"/>
      <c r="BS418" s="172"/>
      <c r="BT418" s="172"/>
      <c r="BU418" s="172"/>
      <c r="BV418" s="182"/>
      <c r="BW418" s="182"/>
      <c r="BX418" s="438"/>
      <c r="BY418" s="75"/>
      <c r="BZ418" s="309" t="s">
        <v>1896</v>
      </c>
      <c r="CA418" s="218" t="s">
        <v>1893</v>
      </c>
      <c r="CB418" s="219" t="s">
        <v>1894</v>
      </c>
      <c r="CC418" s="55" t="s">
        <v>2557</v>
      </c>
      <c r="CD418" s="201" t="s">
        <v>1895</v>
      </c>
    </row>
    <row r="419" spans="1:82" ht="78.75">
      <c r="A419" s="3" t="str">
        <f t="shared" si="215"/>
        <v/>
      </c>
      <c r="B419" s="5" t="s">
        <v>3163</v>
      </c>
      <c r="C419" s="3" t="str">
        <f t="shared" si="226"/>
        <v>Ⅳ.ガバナンス (10)　不適切事案（含む懸念事項)　への対応</v>
      </c>
      <c r="D419" s="3" t="str">
        <f t="shared" si="227"/>
        <v>㉙不適切事案への対応態勢の整備</v>
      </c>
      <c r="E419" s="3" t="str">
        <f t="shared" si="231"/>
        <v>基本 176</v>
      </c>
      <c r="F419" s="3" t="str">
        <f t="shared" si="232"/>
        <v xml:space="preserve">176 
</v>
      </c>
      <c r="G419" s="11" t="str">
        <f t="shared" si="233"/>
        <v xml:space="preserve">不適切事案が発生した際には規程に定められた懲戒処分を行う態勢を整備している（懲戒処分の是非の妥当性を管理している）
＿ 
＿＿ </v>
      </c>
      <c r="H419" s="21" t="str">
        <f t="shared" si="228"/>
        <v>2023: 0
2024: ▼選択</v>
      </c>
      <c r="I419" s="21" t="str">
        <f t="shared" si="225"/>
        <v xml:space="preserve">2023: 0
2024: </v>
      </c>
      <c r="J419" s="21" t="str">
        <f t="shared" si="229"/>
        <v xml:space="preserve">2023: 0
2024: </v>
      </c>
      <c r="K419" s="21" t="str">
        <f t="shared" si="234"/>
        <v>▼選択</v>
      </c>
      <c r="L419" s="21" t="str">
        <f t="shared" si="235"/>
        <v>以下について、詳細説明欄の記載及び証跡資料により確認できた
・懲戒処分の是非の妥当性を規程に定められた責任者が判断の上、懲戒処分を行っていることは、「○○資料」を確認
・過去の懲戒処分を行った事案を一覧管理していることは、「○○資料」を確認</v>
      </c>
      <c r="M419" s="464" t="str">
        <f t="shared" si="236"/>
        <v xml:space="preserve">
</v>
      </c>
      <c r="N419" s="3"/>
      <c r="O419" s="19" t="s">
        <v>2558</v>
      </c>
      <c r="P419" s="19" t="s">
        <v>2726</v>
      </c>
      <c r="Q419" s="19" t="s">
        <v>717</v>
      </c>
      <c r="R419" s="19"/>
      <c r="S419" s="19"/>
      <c r="T419" s="159"/>
      <c r="U419" s="160"/>
      <c r="V419" s="19"/>
      <c r="W419" s="161"/>
      <c r="X419" s="19"/>
      <c r="Y419" s="19"/>
      <c r="Z419" s="20"/>
      <c r="AA419" s="202" t="s">
        <v>600</v>
      </c>
      <c r="AB419" s="1058"/>
      <c r="AC419" s="202" t="s">
        <v>2007</v>
      </c>
      <c r="AD419" s="1061"/>
      <c r="AE419" s="396" t="s">
        <v>717</v>
      </c>
      <c r="AF419" s="1061"/>
      <c r="AG419" s="203" t="s">
        <v>36</v>
      </c>
      <c r="AH419" s="1096"/>
      <c r="AI419" s="189">
        <v>176</v>
      </c>
      <c r="AJ419" s="190" t="s">
        <v>26</v>
      </c>
      <c r="AK419" s="1046" t="s">
        <v>726</v>
      </c>
      <c r="AL419" s="1047"/>
      <c r="AM419" s="1048"/>
      <c r="AN419" s="27">
        <f t="shared" si="207"/>
        <v>0</v>
      </c>
      <c r="AO419" s="27">
        <f t="shared" si="208"/>
        <v>0</v>
      </c>
      <c r="AP419" s="191">
        <f t="shared" si="209"/>
        <v>0</v>
      </c>
      <c r="AQ419" s="35">
        <f t="shared" si="210"/>
        <v>0</v>
      </c>
      <c r="AR419" s="43">
        <f t="shared" si="211"/>
        <v>0</v>
      </c>
      <c r="AS419" s="43">
        <f t="shared" si="212"/>
        <v>0</v>
      </c>
      <c r="AT419" s="35">
        <f t="shared" si="213"/>
        <v>0</v>
      </c>
      <c r="AU419" s="43">
        <f t="shared" si="214"/>
        <v>0</v>
      </c>
      <c r="AV419" s="246" t="s">
        <v>33</v>
      </c>
      <c r="AW419" s="247" t="s">
        <v>41</v>
      </c>
      <c r="AX419" s="247" t="s">
        <v>42</v>
      </c>
      <c r="AY419" s="247"/>
      <c r="AZ419" s="433" t="s">
        <v>33</v>
      </c>
      <c r="BA419" s="227" t="s">
        <v>337</v>
      </c>
      <c r="BB419" s="467"/>
      <c r="BC419" s="468"/>
      <c r="BD419" s="248" t="str">
        <f t="shared" si="256"/>
        <v>▼選択</v>
      </c>
      <c r="BE419" s="229" t="s">
        <v>33</v>
      </c>
      <c r="BF419" s="230" t="s">
        <v>16</v>
      </c>
      <c r="BG419" s="229" t="s">
        <v>31</v>
      </c>
      <c r="BH419" s="177" t="s">
        <v>6</v>
      </c>
      <c r="BI419" s="177" t="s">
        <v>7</v>
      </c>
      <c r="BJ419" s="229" t="s">
        <v>32</v>
      </c>
      <c r="BK419" s="229"/>
      <c r="BL419" s="181" t="s">
        <v>33</v>
      </c>
      <c r="BM419" s="1032" t="s">
        <v>3438</v>
      </c>
      <c r="BN419" s="172"/>
      <c r="BO419" s="172"/>
      <c r="BP419" s="172"/>
      <c r="BQ419" s="172"/>
      <c r="BR419" s="172"/>
      <c r="BS419" s="172"/>
      <c r="BT419" s="172"/>
      <c r="BU419" s="172"/>
      <c r="BV419" s="182"/>
      <c r="BW419" s="182"/>
      <c r="BX419" s="438"/>
      <c r="BY419" s="75"/>
      <c r="BZ419" s="309" t="s">
        <v>1900</v>
      </c>
      <c r="CA419" s="218" t="s">
        <v>1897</v>
      </c>
      <c r="CB419" s="219" t="s">
        <v>1898</v>
      </c>
      <c r="CC419" s="55" t="s">
        <v>2558</v>
      </c>
      <c r="CD419" s="201" t="s">
        <v>1899</v>
      </c>
    </row>
    <row r="420" spans="1:82" ht="110.25">
      <c r="A420" s="3" t="str">
        <f t="shared" si="215"/>
        <v/>
      </c>
      <c r="B420" s="5" t="s">
        <v>3164</v>
      </c>
      <c r="C420" s="3" t="str">
        <f t="shared" si="226"/>
        <v>Ⅳ.ガバナンス (10)　不適切事案（含む懸念事項)　への対応</v>
      </c>
      <c r="D420" s="3" t="str">
        <f t="shared" si="227"/>
        <v>㉙不適切事案への対応態勢の整備</v>
      </c>
      <c r="E420" s="3" t="str">
        <f t="shared" si="231"/>
        <v>基本 177</v>
      </c>
      <c r="F420" s="3" t="str">
        <f t="shared" si="232"/>
        <v xml:space="preserve">177 
</v>
      </c>
      <c r="G420" s="11" t="str">
        <f t="shared" si="233"/>
        <v xml:space="preserve">発生した不適切事案に対する原因分析（経緯の確認・原因の把握）、再発防止策を経営層が出席する会議等で共有した上で、再発防止教育・再発防止策を実施し、改善状況を確認する態勢を整備している
＿ 
＿＿ </v>
      </c>
      <c r="H420" s="21" t="str">
        <f t="shared" si="228"/>
        <v>2023: 0
2024: ▼選択</v>
      </c>
      <c r="I420" s="21" t="str">
        <f t="shared" si="225"/>
        <v xml:space="preserve">2023: 0
2024: </v>
      </c>
      <c r="J420" s="21" t="str">
        <f t="shared" si="229"/>
        <v xml:space="preserve">2023: 0
2024: </v>
      </c>
      <c r="K420" s="21" t="str">
        <f t="shared" si="234"/>
        <v>▼選択</v>
      </c>
      <c r="L420" s="21" t="str">
        <f t="shared" si="235"/>
        <v>以下について、詳細説明欄の記載及び証跡資料により確認できた
・発生した不適切事案に対する原因分析、再発防止策の策定が行われていることは、「○○資料」を確認
・不適切事案の内容、原因、再発防止策が経営層の出席する会議等で共有されていることは、「○○資料」を確認
・惹起所属や惹起者に対し、再発防止教育・再発防止策を実施し、改善状況を確認していることは、「○○資料」を確認</v>
      </c>
      <c r="M420" s="464" t="str">
        <f t="shared" si="236"/>
        <v xml:space="preserve">
</v>
      </c>
      <c r="N420" s="3"/>
      <c r="O420" s="19" t="s">
        <v>2559</v>
      </c>
      <c r="P420" s="19" t="s">
        <v>2726</v>
      </c>
      <c r="Q420" s="19" t="s">
        <v>717</v>
      </c>
      <c r="R420" s="19"/>
      <c r="S420" s="19"/>
      <c r="T420" s="159"/>
      <c r="U420" s="160"/>
      <c r="V420" s="19"/>
      <c r="W420" s="161"/>
      <c r="X420" s="19"/>
      <c r="Y420" s="19"/>
      <c r="Z420" s="20"/>
      <c r="AA420" s="202" t="s">
        <v>600</v>
      </c>
      <c r="AB420" s="1058"/>
      <c r="AC420" s="202" t="s">
        <v>2007</v>
      </c>
      <c r="AD420" s="1061"/>
      <c r="AE420" s="396" t="s">
        <v>717</v>
      </c>
      <c r="AF420" s="1061"/>
      <c r="AG420" s="203" t="s">
        <v>36</v>
      </c>
      <c r="AH420" s="1096"/>
      <c r="AI420" s="189">
        <v>177</v>
      </c>
      <c r="AJ420" s="190" t="s">
        <v>26</v>
      </c>
      <c r="AK420" s="1046" t="s">
        <v>727</v>
      </c>
      <c r="AL420" s="1047"/>
      <c r="AM420" s="1048"/>
      <c r="AN420" s="27">
        <f t="shared" si="207"/>
        <v>0</v>
      </c>
      <c r="AO420" s="27">
        <f t="shared" si="208"/>
        <v>0</v>
      </c>
      <c r="AP420" s="191">
        <f t="shared" si="209"/>
        <v>0</v>
      </c>
      <c r="AQ420" s="35">
        <f t="shared" si="210"/>
        <v>0</v>
      </c>
      <c r="AR420" s="43">
        <f t="shared" si="211"/>
        <v>0</v>
      </c>
      <c r="AS420" s="43">
        <f t="shared" si="212"/>
        <v>0</v>
      </c>
      <c r="AT420" s="35">
        <f t="shared" si="213"/>
        <v>0</v>
      </c>
      <c r="AU420" s="43">
        <f t="shared" si="214"/>
        <v>0</v>
      </c>
      <c r="AV420" s="246" t="s">
        <v>33</v>
      </c>
      <c r="AW420" s="247" t="s">
        <v>41</v>
      </c>
      <c r="AX420" s="247" t="s">
        <v>42</v>
      </c>
      <c r="AY420" s="247"/>
      <c r="AZ420" s="433" t="s">
        <v>33</v>
      </c>
      <c r="BA420" s="227" t="s">
        <v>337</v>
      </c>
      <c r="BB420" s="467"/>
      <c r="BC420" s="468"/>
      <c r="BD420" s="248" t="str">
        <f t="shared" si="256"/>
        <v>▼選択</v>
      </c>
      <c r="BE420" s="229" t="s">
        <v>33</v>
      </c>
      <c r="BF420" s="230" t="s">
        <v>16</v>
      </c>
      <c r="BG420" s="229" t="s">
        <v>31</v>
      </c>
      <c r="BH420" s="177" t="s">
        <v>6</v>
      </c>
      <c r="BI420" s="177" t="s">
        <v>7</v>
      </c>
      <c r="BJ420" s="229" t="s">
        <v>32</v>
      </c>
      <c r="BK420" s="229"/>
      <c r="BL420" s="181" t="s">
        <v>33</v>
      </c>
      <c r="BM420" s="1032" t="s">
        <v>3439</v>
      </c>
      <c r="BN420" s="172"/>
      <c r="BO420" s="172"/>
      <c r="BP420" s="172"/>
      <c r="BQ420" s="172"/>
      <c r="BR420" s="172"/>
      <c r="BS420" s="172"/>
      <c r="BT420" s="172"/>
      <c r="BU420" s="172"/>
      <c r="BV420" s="182"/>
      <c r="BW420" s="182"/>
      <c r="BX420" s="438"/>
      <c r="BY420" s="75"/>
      <c r="BZ420" s="309" t="s">
        <v>1904</v>
      </c>
      <c r="CA420" s="218" t="s">
        <v>1901</v>
      </c>
      <c r="CB420" s="219" t="s">
        <v>1902</v>
      </c>
      <c r="CC420" s="55" t="s">
        <v>2559</v>
      </c>
      <c r="CD420" s="201" t="s">
        <v>1903</v>
      </c>
    </row>
    <row r="421" spans="1:82" ht="71.25">
      <c r="A421" s="3" t="str">
        <f t="shared" si="215"/>
        <v/>
      </c>
      <c r="B421" s="5" t="s">
        <v>3165</v>
      </c>
      <c r="C421" s="3" t="str">
        <f t="shared" si="226"/>
        <v>Ⅳ.ガバナンス (10)　不適切事案（含む懸念事項)　への対応</v>
      </c>
      <c r="D421" s="3" t="str">
        <f t="shared" si="227"/>
        <v>㉙不適切事案への対応態勢の整備</v>
      </c>
      <c r="E421" s="3" t="str">
        <f t="shared" si="231"/>
        <v>基本 178</v>
      </c>
      <c r="F421" s="3" t="str">
        <f t="shared" si="232"/>
        <v xml:space="preserve">178 
</v>
      </c>
      <c r="G421" s="11" t="str">
        <f t="shared" si="233"/>
        <v xml:space="preserve">コンプライアンス上の懸念事案の発生状況および対応結果（発生していない場合は発生していない旨の報告）について、経営層が出席する会議（コンプライアンス委員会、経営会議等）へ定期的に報告している
＿ 
＿＿ </v>
      </c>
      <c r="H421" s="21" t="str">
        <f t="shared" si="228"/>
        <v>2023: 0
2024: ▼選択</v>
      </c>
      <c r="I421" s="21" t="str">
        <f t="shared" si="225"/>
        <v xml:space="preserve">2023: 0
2024: </v>
      </c>
      <c r="J421" s="21" t="str">
        <f t="shared" si="229"/>
        <v xml:space="preserve">2023: 0
2024: </v>
      </c>
      <c r="K421" s="21" t="str">
        <f t="shared" si="234"/>
        <v>▼選択</v>
      </c>
      <c r="L421" s="21" t="str">
        <f t="shared" si="235"/>
        <v>以下について、詳細説明欄の記載及び証跡資料「○○資料」P○により確認できた
・経営層が出席する会議へ定期的（最低四半期に1回程度）に報告されていること</v>
      </c>
      <c r="M421" s="464" t="str">
        <f t="shared" si="236"/>
        <v xml:space="preserve">
</v>
      </c>
      <c r="N421" s="3"/>
      <c r="O421" s="19" t="s">
        <v>2560</v>
      </c>
      <c r="P421" s="19" t="s">
        <v>2726</v>
      </c>
      <c r="Q421" s="19" t="s">
        <v>717</v>
      </c>
      <c r="R421" s="19"/>
      <c r="S421" s="19"/>
      <c r="T421" s="159"/>
      <c r="U421" s="160"/>
      <c r="V421" s="19"/>
      <c r="W421" s="161"/>
      <c r="X421" s="19"/>
      <c r="Y421" s="19"/>
      <c r="Z421" s="20"/>
      <c r="AA421" s="250" t="s">
        <v>600</v>
      </c>
      <c r="AB421" s="1059"/>
      <c r="AC421" s="250" t="s">
        <v>2007</v>
      </c>
      <c r="AD421" s="1062"/>
      <c r="AE421" s="395" t="s">
        <v>717</v>
      </c>
      <c r="AF421" s="1062"/>
      <c r="AG421" s="251" t="s">
        <v>36</v>
      </c>
      <c r="AH421" s="1079"/>
      <c r="AI421" s="189">
        <v>178</v>
      </c>
      <c r="AJ421" s="252" t="s">
        <v>26</v>
      </c>
      <c r="AK421" s="1132" t="s">
        <v>728</v>
      </c>
      <c r="AL421" s="1107"/>
      <c r="AM421" s="1108"/>
      <c r="AN421" s="31">
        <f t="shared" si="207"/>
        <v>0</v>
      </c>
      <c r="AO421" s="31">
        <f t="shared" si="208"/>
        <v>0</v>
      </c>
      <c r="AP421" s="182">
        <f t="shared" si="209"/>
        <v>0</v>
      </c>
      <c r="AQ421" s="38">
        <f t="shared" si="210"/>
        <v>0</v>
      </c>
      <c r="AR421" s="46">
        <f t="shared" si="211"/>
        <v>0</v>
      </c>
      <c r="AS421" s="46">
        <f t="shared" si="212"/>
        <v>0</v>
      </c>
      <c r="AT421" s="38">
        <f t="shared" si="213"/>
        <v>0</v>
      </c>
      <c r="AU421" s="46">
        <f t="shared" si="214"/>
        <v>0</v>
      </c>
      <c r="AV421" s="246" t="s">
        <v>33</v>
      </c>
      <c r="AW421" s="247" t="s">
        <v>41</v>
      </c>
      <c r="AX421" s="247" t="s">
        <v>42</v>
      </c>
      <c r="AY421" s="247"/>
      <c r="AZ421" s="433" t="s">
        <v>33</v>
      </c>
      <c r="BA421" s="227" t="s">
        <v>729</v>
      </c>
      <c r="BB421" s="467"/>
      <c r="BC421" s="468"/>
      <c r="BD421" s="248" t="str">
        <f t="shared" si="256"/>
        <v>▼選択</v>
      </c>
      <c r="BE421" s="229" t="s">
        <v>33</v>
      </c>
      <c r="BF421" s="230" t="s">
        <v>16</v>
      </c>
      <c r="BG421" s="229" t="s">
        <v>31</v>
      </c>
      <c r="BH421" s="177" t="s">
        <v>6</v>
      </c>
      <c r="BI421" s="177" t="s">
        <v>7</v>
      </c>
      <c r="BJ421" s="229" t="s">
        <v>32</v>
      </c>
      <c r="BK421" s="229"/>
      <c r="BL421" s="181" t="s">
        <v>33</v>
      </c>
      <c r="BM421" s="1032" t="s">
        <v>3440</v>
      </c>
      <c r="BN421" s="172"/>
      <c r="BO421" s="172"/>
      <c r="BP421" s="172"/>
      <c r="BQ421" s="172"/>
      <c r="BR421" s="172"/>
      <c r="BS421" s="172"/>
      <c r="BT421" s="172"/>
      <c r="BU421" s="172"/>
      <c r="BV421" s="182"/>
      <c r="BW421" s="182"/>
      <c r="BX421" s="438"/>
      <c r="BY421" s="75"/>
      <c r="BZ421" s="309" t="s">
        <v>2121</v>
      </c>
      <c r="CA421" s="218" t="s">
        <v>1905</v>
      </c>
      <c r="CB421" s="219" t="s">
        <v>1906</v>
      </c>
      <c r="CC421" s="55" t="s">
        <v>2560</v>
      </c>
      <c r="CD421" s="201" t="s">
        <v>1907</v>
      </c>
    </row>
    <row r="422" spans="1:82" ht="78.75">
      <c r="A422" s="3" t="str">
        <f t="shared" si="215"/>
        <v/>
      </c>
      <c r="B422" s="5" t="s">
        <v>3166</v>
      </c>
      <c r="C422" s="3" t="str">
        <f t="shared" si="226"/>
        <v>Ⅳ.ガバナンス (10)　不適切事案（含む懸念事項)　への対応</v>
      </c>
      <c r="D422" s="3" t="str">
        <f t="shared" si="227"/>
        <v>㉙不適切事案への対応態勢の整備</v>
      </c>
      <c r="E422" s="3" t="str">
        <f t="shared" si="231"/>
        <v>応用 179</v>
      </c>
      <c r="F422" s="3" t="str">
        <f t="shared" si="232"/>
        <v xml:space="preserve">179 
</v>
      </c>
      <c r="G422" s="11" t="str">
        <f t="shared" si="233"/>
        <v xml:space="preserve">独立性が担保（内部通報者が保護される仕組み）された内部通報態勢を整備の上、全従業員に周知されている
＿ 
＿＿ </v>
      </c>
      <c r="H422" s="21" t="str">
        <f t="shared" si="228"/>
        <v>2023: 0
2024: ▼選択</v>
      </c>
      <c r="I422" s="21" t="str">
        <f t="shared" si="225"/>
        <v xml:space="preserve">2023: 0
2024: </v>
      </c>
      <c r="J422" s="21" t="str">
        <f t="shared" si="229"/>
        <v xml:space="preserve">2023: 0
2024: </v>
      </c>
      <c r="K422" s="21" t="str">
        <f t="shared" si="234"/>
        <v>▼選択</v>
      </c>
      <c r="L422" s="21" t="str">
        <f t="shared" si="235"/>
        <v>以下について、詳細説明欄の記載及び証跡資料により確認できた
・独立性が担保された内部通報制度となっていることは、「○○資料」を確認
・内部通報制度を全従業員に周知するための取組みは、「○○資料」を確認</v>
      </c>
      <c r="M422" s="464" t="str">
        <f t="shared" si="236"/>
        <v xml:space="preserve">
</v>
      </c>
      <c r="N422" s="3"/>
      <c r="O422" s="19" t="s">
        <v>2561</v>
      </c>
      <c r="P422" s="19" t="s">
        <v>2726</v>
      </c>
      <c r="Q422" s="19" t="s">
        <v>717</v>
      </c>
      <c r="R422" s="19"/>
      <c r="S422" s="19"/>
      <c r="T422" s="159"/>
      <c r="U422" s="160"/>
      <c r="V422" s="19"/>
      <c r="W422" s="161"/>
      <c r="X422" s="19"/>
      <c r="Y422" s="19"/>
      <c r="Z422" s="20"/>
      <c r="AA422" s="261" t="s">
        <v>662</v>
      </c>
      <c r="AB422" s="1049" t="s">
        <v>674</v>
      </c>
      <c r="AC422" s="275" t="s">
        <v>2007</v>
      </c>
      <c r="AD422" s="1060" t="s">
        <v>715</v>
      </c>
      <c r="AE422" s="390" t="s">
        <v>1994</v>
      </c>
      <c r="AF422" s="1063" t="s">
        <v>716</v>
      </c>
      <c r="AG422" s="253" t="s">
        <v>140</v>
      </c>
      <c r="AH422" s="1064" t="s">
        <v>228</v>
      </c>
      <c r="AI422" s="189">
        <v>179</v>
      </c>
      <c r="AJ422" s="190" t="s">
        <v>26</v>
      </c>
      <c r="AK422" s="1046" t="s">
        <v>730</v>
      </c>
      <c r="AL422" s="1047"/>
      <c r="AM422" s="1048"/>
      <c r="AN422" s="27">
        <f t="shared" si="207"/>
        <v>0</v>
      </c>
      <c r="AO422" s="27">
        <f t="shared" si="208"/>
        <v>0</v>
      </c>
      <c r="AP422" s="191">
        <f t="shared" si="209"/>
        <v>0</v>
      </c>
      <c r="AQ422" s="35">
        <f t="shared" si="210"/>
        <v>0</v>
      </c>
      <c r="AR422" s="43">
        <f t="shared" si="211"/>
        <v>0</v>
      </c>
      <c r="AS422" s="43">
        <f t="shared" si="212"/>
        <v>0</v>
      </c>
      <c r="AT422" s="35">
        <f t="shared" si="213"/>
        <v>0</v>
      </c>
      <c r="AU422" s="43">
        <f t="shared" si="214"/>
        <v>0</v>
      </c>
      <c r="AV422" s="246" t="s">
        <v>33</v>
      </c>
      <c r="AW422" s="247" t="s">
        <v>41</v>
      </c>
      <c r="AX422" s="247" t="s">
        <v>42</v>
      </c>
      <c r="AY422" s="247"/>
      <c r="AZ422" s="433" t="s">
        <v>33</v>
      </c>
      <c r="BA422" s="227" t="s">
        <v>731</v>
      </c>
      <c r="BB422" s="467"/>
      <c r="BC422" s="468"/>
      <c r="BD422" s="255" t="str">
        <f t="shared" si="256"/>
        <v>▼選択</v>
      </c>
      <c r="BE422" s="229" t="s">
        <v>33</v>
      </c>
      <c r="BF422" s="230" t="s">
        <v>16</v>
      </c>
      <c r="BG422" s="229" t="s">
        <v>31</v>
      </c>
      <c r="BH422" s="177" t="s">
        <v>6</v>
      </c>
      <c r="BI422" s="177" t="s">
        <v>7</v>
      </c>
      <c r="BJ422" s="229" t="s">
        <v>32</v>
      </c>
      <c r="BK422" s="229"/>
      <c r="BL422" s="181" t="s">
        <v>33</v>
      </c>
      <c r="BM422" s="1032" t="s">
        <v>3441</v>
      </c>
      <c r="BN422" s="172"/>
      <c r="BO422" s="172"/>
      <c r="BP422" s="172"/>
      <c r="BQ422" s="172"/>
      <c r="BR422" s="172"/>
      <c r="BS422" s="172"/>
      <c r="BT422" s="172"/>
      <c r="BU422" s="172"/>
      <c r="BV422" s="182"/>
      <c r="BW422" s="182"/>
      <c r="BX422" s="438"/>
      <c r="BY422" s="75"/>
      <c r="BZ422" s="309" t="s">
        <v>1911</v>
      </c>
      <c r="CA422" s="218" t="s">
        <v>1908</v>
      </c>
      <c r="CB422" s="219" t="s">
        <v>1909</v>
      </c>
      <c r="CC422" s="55" t="s">
        <v>2561</v>
      </c>
      <c r="CD422" s="201" t="s">
        <v>1910</v>
      </c>
    </row>
    <row r="423" spans="1:82" ht="78.75">
      <c r="A423" s="3" t="str">
        <f t="shared" si="215"/>
        <v/>
      </c>
      <c r="B423" s="5" t="s">
        <v>3167</v>
      </c>
      <c r="C423" s="3" t="str">
        <f t="shared" si="226"/>
        <v>Ⅳ.ガバナンス (10)　不適切事案（含む懸念事項)　への対応</v>
      </c>
      <c r="D423" s="3" t="str">
        <f t="shared" si="227"/>
        <v>㉙不適切事案への対応態勢の整備</v>
      </c>
      <c r="E423" s="3" t="str">
        <f t="shared" si="231"/>
        <v>応用 180</v>
      </c>
      <c r="F423" s="3" t="str">
        <f t="shared" si="232"/>
        <v xml:space="preserve">180 
</v>
      </c>
      <c r="G423" s="11" t="str">
        <f t="shared" si="233"/>
        <v xml:space="preserve">内部通報の状況を適切な責任者（経営層等）に共有化し、改善策が取られている
※前年度以降、該当事案が発生していない場合は「3.対象外」を選択
＿ 
＿＿ </v>
      </c>
      <c r="H423" s="21" t="str">
        <f t="shared" si="228"/>
        <v>2023: 0
2024: ▼選択</v>
      </c>
      <c r="I423" s="21" t="str">
        <f t="shared" si="225"/>
        <v xml:space="preserve">2023: 0
2024: </v>
      </c>
      <c r="J423" s="21" t="str">
        <f t="shared" si="229"/>
        <v xml:space="preserve">2023: 0
2024: </v>
      </c>
      <c r="K423" s="21" t="str">
        <f t="shared" si="234"/>
        <v>▼選択</v>
      </c>
      <c r="L423" s="21" t="str">
        <f t="shared" si="235"/>
        <v>以下について、詳細説明欄の記載及び証跡資料により確認できた
・内部通報の状況が経営層に報告されていることは、「○○資料」を確認
・内部通報の内容に応じた改善策が実施されていることは、「○○資料」を確認</v>
      </c>
      <c r="M423" s="464" t="str">
        <f t="shared" si="236"/>
        <v xml:space="preserve">
</v>
      </c>
      <c r="N423" s="3"/>
      <c r="O423" s="19" t="s">
        <v>2562</v>
      </c>
      <c r="P423" s="19" t="s">
        <v>2726</v>
      </c>
      <c r="Q423" s="19" t="s">
        <v>717</v>
      </c>
      <c r="R423" s="19"/>
      <c r="S423" s="19"/>
      <c r="T423" s="159"/>
      <c r="U423" s="160"/>
      <c r="V423" s="19"/>
      <c r="W423" s="161"/>
      <c r="X423" s="19"/>
      <c r="Y423" s="19"/>
      <c r="Z423" s="20"/>
      <c r="AA423" s="202" t="s">
        <v>600</v>
      </c>
      <c r="AB423" s="1058"/>
      <c r="AC423" s="202" t="s">
        <v>2007</v>
      </c>
      <c r="AD423" s="1061"/>
      <c r="AE423" s="396" t="s">
        <v>717</v>
      </c>
      <c r="AF423" s="1061"/>
      <c r="AG423" s="256" t="s">
        <v>140</v>
      </c>
      <c r="AH423" s="1065"/>
      <c r="AI423" s="189">
        <v>180</v>
      </c>
      <c r="AJ423" s="190" t="s">
        <v>26</v>
      </c>
      <c r="AK423" s="1046" t="s">
        <v>1912</v>
      </c>
      <c r="AL423" s="1047"/>
      <c r="AM423" s="1048"/>
      <c r="AN423" s="27">
        <f t="shared" si="207"/>
        <v>0</v>
      </c>
      <c r="AO423" s="27">
        <f t="shared" si="208"/>
        <v>0</v>
      </c>
      <c r="AP423" s="191">
        <f t="shared" si="209"/>
        <v>0</v>
      </c>
      <c r="AQ423" s="35">
        <f t="shared" si="210"/>
        <v>0</v>
      </c>
      <c r="AR423" s="43">
        <f t="shared" si="211"/>
        <v>0</v>
      </c>
      <c r="AS423" s="43">
        <f t="shared" si="212"/>
        <v>0</v>
      </c>
      <c r="AT423" s="35">
        <f t="shared" si="213"/>
        <v>0</v>
      </c>
      <c r="AU423" s="43">
        <f t="shared" si="214"/>
        <v>0</v>
      </c>
      <c r="AV423" s="317" t="s">
        <v>33</v>
      </c>
      <c r="AW423" s="234" t="s">
        <v>41</v>
      </c>
      <c r="AX423" s="234" t="s">
        <v>42</v>
      </c>
      <c r="AY423" s="236" t="s">
        <v>195</v>
      </c>
      <c r="AZ423" s="433" t="s">
        <v>33</v>
      </c>
      <c r="BA423" s="227" t="str">
        <f>IF(AZ423&lt;&gt;"3.対象外","具体取組み","「対象外」と申告する理由")</f>
        <v>具体取組み</v>
      </c>
      <c r="BB423" s="467"/>
      <c r="BC423" s="468"/>
      <c r="BD423" s="255" t="str">
        <f t="shared" si="256"/>
        <v>▼選択</v>
      </c>
      <c r="BE423" s="182" t="s">
        <v>33</v>
      </c>
      <c r="BF423" s="234" t="s">
        <v>16</v>
      </c>
      <c r="BG423" s="182" t="s">
        <v>31</v>
      </c>
      <c r="BH423" s="177" t="s">
        <v>6</v>
      </c>
      <c r="BI423" s="177" t="s">
        <v>7</v>
      </c>
      <c r="BJ423" s="182" t="s">
        <v>32</v>
      </c>
      <c r="BK423" s="182" t="s">
        <v>897</v>
      </c>
      <c r="BL423" s="181" t="s">
        <v>33</v>
      </c>
      <c r="BM423" s="1032" t="s">
        <v>1916</v>
      </c>
      <c r="BN423" s="172"/>
      <c r="BO423" s="172"/>
      <c r="BP423" s="172"/>
      <c r="BQ423" s="172"/>
      <c r="BR423" s="172"/>
      <c r="BS423" s="172"/>
      <c r="BT423" s="172"/>
      <c r="BU423" s="172"/>
      <c r="BV423" s="182"/>
      <c r="BW423" s="182"/>
      <c r="BX423" s="438"/>
      <c r="BY423" s="75"/>
      <c r="BZ423" s="309" t="s">
        <v>1916</v>
      </c>
      <c r="CA423" s="218" t="s">
        <v>1913</v>
      </c>
      <c r="CB423" s="219" t="s">
        <v>1914</v>
      </c>
      <c r="CC423" s="55" t="s">
        <v>2562</v>
      </c>
      <c r="CD423" s="201" t="s">
        <v>1915</v>
      </c>
    </row>
    <row r="424" spans="1:82" ht="85.5">
      <c r="A424" s="3" t="str">
        <f t="shared" si="215"/>
        <v/>
      </c>
      <c r="B424" s="5" t="s">
        <v>3168</v>
      </c>
      <c r="C424" s="3" t="str">
        <f t="shared" si="226"/>
        <v>Ⅳ.ガバナンス (10)　不適切事案（含む懸念事項)　への対応</v>
      </c>
      <c r="D424" s="3" t="str">
        <f t="shared" si="227"/>
        <v>㉙不適切事案への対応態勢の整備</v>
      </c>
      <c r="E424" s="3" t="str">
        <f t="shared" si="231"/>
        <v>応用 ㉙EX</v>
      </c>
      <c r="F424" s="3" t="str">
        <f t="shared" si="232"/>
        <v xml:space="preserve">㉙EX 
</v>
      </c>
      <c r="G424" s="11" t="str">
        <f t="shared" si="23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24" s="21" t="str">
        <f t="shared" si="228"/>
        <v>2023: 0
2024: ▼選択</v>
      </c>
      <c r="I424" s="21" t="str">
        <f t="shared" si="225"/>
        <v xml:space="preserve">2023: 0
2024: </v>
      </c>
      <c r="J424" s="21" t="str">
        <f t="shared" si="229"/>
        <v xml:space="preserve">2023: 0
2024: </v>
      </c>
      <c r="K424" s="21" t="str">
        <f t="shared" si="234"/>
        <v>▼選択</v>
      </c>
      <c r="L424" s="21" t="str">
        <f t="shared" si="235"/>
        <v>㉙不適切事案への対応態勢の整備 に関する貴社取組み［お客さまへアピールしたい取組み／募集人等従業者に好評な取組み］として認識しました。（［ ］内は判定時に不要文言を削除する）</v>
      </c>
      <c r="M424" s="464" t="str">
        <f t="shared" si="236"/>
        <v xml:space="preserve">
</v>
      </c>
      <c r="N424" s="3"/>
      <c r="O424" s="19" t="s">
        <v>2563</v>
      </c>
      <c r="P424" s="19" t="s">
        <v>2726</v>
      </c>
      <c r="Q424" s="19" t="s">
        <v>717</v>
      </c>
      <c r="R424" s="19"/>
      <c r="S424" s="19"/>
      <c r="T424" s="159"/>
      <c r="U424" s="160"/>
      <c r="V424" s="19"/>
      <c r="W424" s="161"/>
      <c r="X424" s="19"/>
      <c r="Y424" s="19"/>
      <c r="Z424" s="20"/>
      <c r="AA424" s="250" t="s">
        <v>600</v>
      </c>
      <c r="AB424" s="1059"/>
      <c r="AC424" s="250" t="s">
        <v>2007</v>
      </c>
      <c r="AD424" s="1062"/>
      <c r="AE424" s="395" t="s">
        <v>717</v>
      </c>
      <c r="AF424" s="1062"/>
      <c r="AG424" s="257" t="s">
        <v>140</v>
      </c>
      <c r="AH424" s="1066"/>
      <c r="AI424" s="258" t="s">
        <v>732</v>
      </c>
      <c r="AJ424" s="252"/>
      <c r="AK424" s="1069" t="s">
        <v>2017</v>
      </c>
      <c r="AL424" s="1042"/>
      <c r="AM424" s="1070"/>
      <c r="AN424" s="30">
        <f t="shared" si="207"/>
        <v>0</v>
      </c>
      <c r="AO424" s="30">
        <f t="shared" si="208"/>
        <v>0</v>
      </c>
      <c r="AP424" s="259">
        <f t="shared" si="209"/>
        <v>0</v>
      </c>
      <c r="AQ424" s="35">
        <f t="shared" si="210"/>
        <v>0</v>
      </c>
      <c r="AR424" s="43">
        <f t="shared" si="211"/>
        <v>0</v>
      </c>
      <c r="AS424" s="43">
        <f t="shared" si="212"/>
        <v>0</v>
      </c>
      <c r="AT424" s="35">
        <f t="shared" si="213"/>
        <v>0</v>
      </c>
      <c r="AU424" s="43">
        <f t="shared" si="214"/>
        <v>0</v>
      </c>
      <c r="AV424" s="246" t="s">
        <v>33</v>
      </c>
      <c r="AW424" s="247" t="s">
        <v>41</v>
      </c>
      <c r="AX424" s="452" t="s">
        <v>877</v>
      </c>
      <c r="AY424" s="247"/>
      <c r="AZ424" s="433" t="s">
        <v>33</v>
      </c>
      <c r="BA424" s="260" t="s">
        <v>147</v>
      </c>
      <c r="BB424" s="467"/>
      <c r="BC424" s="468"/>
      <c r="BD424" s="182"/>
      <c r="BE424" s="182" t="str">
        <f>IF(AND(AL424=AV424,AV424="○",AZ424="1.はい"),"○","▼選択")</f>
        <v>▼選択</v>
      </c>
      <c r="BF424" s="234" t="s">
        <v>16</v>
      </c>
      <c r="BG424" s="182" t="s">
        <v>31</v>
      </c>
      <c r="BH424" s="177" t="s">
        <v>6</v>
      </c>
      <c r="BI424" s="177" t="s">
        <v>7</v>
      </c>
      <c r="BJ424" s="182" t="s">
        <v>32</v>
      </c>
      <c r="BK424" s="182"/>
      <c r="BL424" s="181" t="s">
        <v>33</v>
      </c>
      <c r="BM424" s="1032" t="s">
        <v>3442</v>
      </c>
      <c r="BN424" s="172"/>
      <c r="BO424" s="172"/>
      <c r="BP424" s="172"/>
      <c r="BQ424" s="172"/>
      <c r="BR424" s="172"/>
      <c r="BS424" s="172"/>
      <c r="BT424" s="172"/>
      <c r="BU424" s="172"/>
      <c r="BV424" s="182"/>
      <c r="BW424" s="182"/>
      <c r="BX424" s="438"/>
      <c r="BY424" s="75"/>
      <c r="BZ424" s="309" t="s">
        <v>2122</v>
      </c>
      <c r="CA424" s="183" t="s">
        <v>1917</v>
      </c>
      <c r="CB424" s="219" t="s">
        <v>1918</v>
      </c>
      <c r="CC424" s="55" t="s">
        <v>2563</v>
      </c>
      <c r="CD424" s="201" t="s">
        <v>1919</v>
      </c>
    </row>
    <row r="425" spans="1:82" ht="94.5">
      <c r="A425" s="3" t="str">
        <f t="shared" si="215"/>
        <v/>
      </c>
      <c r="B425" s="5" t="s">
        <v>3169</v>
      </c>
      <c r="C425" s="3" t="str">
        <f t="shared" si="226"/>
        <v>Ⅳ.ガバナンス (11)　従業員管理</v>
      </c>
      <c r="D425" s="3" t="str">
        <f t="shared" si="227"/>
        <v>㉚従業員管理・従業員満足度向上に向けた取組み</v>
      </c>
      <c r="E425" s="3" t="str">
        <f t="shared" si="231"/>
        <v>基本 181</v>
      </c>
      <c r="F425" s="3" t="str">
        <f t="shared" si="232"/>
        <v xml:space="preserve">181 
</v>
      </c>
      <c r="G425" s="11" t="str">
        <f t="shared" si="233"/>
        <v xml:space="preserve">有給休暇取得状況を常時把握の上、取得勧奨が行われ、法令上取得すべき有給日数（年５日）を全員が取得している
＿ 
＿＿ </v>
      </c>
      <c r="H425" s="21" t="str">
        <f t="shared" si="228"/>
        <v>2023: 0
2024: ▼選択</v>
      </c>
      <c r="I425" s="21" t="str">
        <f t="shared" si="225"/>
        <v xml:space="preserve">2023: 0
2024: </v>
      </c>
      <c r="J425" s="21" t="str">
        <f t="shared" si="229"/>
        <v xml:space="preserve">2023: 0
2024: </v>
      </c>
      <c r="K425" s="21" t="str">
        <f t="shared" si="234"/>
        <v>▼選択</v>
      </c>
      <c r="L425" s="21" t="str">
        <f t="shared" si="235"/>
        <v>以下について、詳細説明欄の記載及び証跡資料により確認できた
・有給休暇の取得勧奨が行われていることは、「○○資料」を確認
・有給休暇の取得状況の把握ができていることは、「○○資料」を確認
・全従業員が年５日の有給休暇の取得を行っていることは、「○○資料」および詳細説明欄の記載にて確認</v>
      </c>
      <c r="M425" s="464" t="str">
        <f t="shared" si="236"/>
        <v xml:space="preserve">
</v>
      </c>
      <c r="N425" s="3"/>
      <c r="O425" s="19" t="s">
        <v>2564</v>
      </c>
      <c r="P425" s="19" t="s">
        <v>2746</v>
      </c>
      <c r="Q425" s="19" t="s">
        <v>737</v>
      </c>
      <c r="R425" s="19"/>
      <c r="S425" s="19"/>
      <c r="T425" s="159"/>
      <c r="U425" s="160"/>
      <c r="V425" s="19"/>
      <c r="W425" s="161"/>
      <c r="X425" s="19"/>
      <c r="Y425" s="19"/>
      <c r="Z425" s="20"/>
      <c r="AA425" s="261" t="s">
        <v>662</v>
      </c>
      <c r="AB425" s="1049" t="s">
        <v>674</v>
      </c>
      <c r="AC425" s="275" t="s">
        <v>2008</v>
      </c>
      <c r="AD425" s="1060" t="s">
        <v>733</v>
      </c>
      <c r="AE425" s="390" t="s">
        <v>1995</v>
      </c>
      <c r="AF425" s="1063" t="s">
        <v>734</v>
      </c>
      <c r="AG425" s="188" t="s">
        <v>36</v>
      </c>
      <c r="AH425" s="1078" t="s">
        <v>25</v>
      </c>
      <c r="AI425" s="254">
        <v>181</v>
      </c>
      <c r="AJ425" s="190" t="s">
        <v>26</v>
      </c>
      <c r="AK425" s="1046" t="s">
        <v>735</v>
      </c>
      <c r="AL425" s="1047"/>
      <c r="AM425" s="1048"/>
      <c r="AN425" s="27">
        <f t="shared" si="207"/>
        <v>0</v>
      </c>
      <c r="AO425" s="27">
        <f t="shared" si="208"/>
        <v>0</v>
      </c>
      <c r="AP425" s="191">
        <f t="shared" si="209"/>
        <v>0</v>
      </c>
      <c r="AQ425" s="35">
        <f t="shared" si="210"/>
        <v>0</v>
      </c>
      <c r="AR425" s="43">
        <f t="shared" si="211"/>
        <v>0</v>
      </c>
      <c r="AS425" s="43">
        <f t="shared" si="212"/>
        <v>0</v>
      </c>
      <c r="AT425" s="35">
        <f t="shared" si="213"/>
        <v>0</v>
      </c>
      <c r="AU425" s="43">
        <f t="shared" si="214"/>
        <v>0</v>
      </c>
      <c r="AV425" s="246" t="s">
        <v>33</v>
      </c>
      <c r="AW425" s="247" t="s">
        <v>41</v>
      </c>
      <c r="AX425" s="247" t="s">
        <v>42</v>
      </c>
      <c r="AY425" s="247"/>
      <c r="AZ425" s="433" t="s">
        <v>33</v>
      </c>
      <c r="BA425" s="227" t="s">
        <v>736</v>
      </c>
      <c r="BB425" s="467"/>
      <c r="BC425" s="468"/>
      <c r="BD425" s="248" t="str">
        <f t="shared" ref="BD425:BD436" si="257">BL425</f>
        <v>▼選択</v>
      </c>
      <c r="BE425" s="229" t="s">
        <v>33</v>
      </c>
      <c r="BF425" s="230" t="s">
        <v>16</v>
      </c>
      <c r="BG425" s="229" t="s">
        <v>31</v>
      </c>
      <c r="BH425" s="177" t="s">
        <v>6</v>
      </c>
      <c r="BI425" s="177" t="s">
        <v>7</v>
      </c>
      <c r="BJ425" s="229" t="s">
        <v>32</v>
      </c>
      <c r="BK425" s="229"/>
      <c r="BL425" s="181" t="s">
        <v>33</v>
      </c>
      <c r="BM425" s="1032" t="s">
        <v>3443</v>
      </c>
      <c r="BN425" s="172"/>
      <c r="BO425" s="172"/>
      <c r="BP425" s="172"/>
      <c r="BQ425" s="172"/>
      <c r="BR425" s="172"/>
      <c r="BS425" s="172"/>
      <c r="BT425" s="172"/>
      <c r="BU425" s="172"/>
      <c r="BV425" s="182"/>
      <c r="BW425" s="182"/>
      <c r="BX425" s="438"/>
      <c r="BY425" s="75"/>
      <c r="BZ425" s="309" t="s">
        <v>1923</v>
      </c>
      <c r="CA425" s="218" t="s">
        <v>1920</v>
      </c>
      <c r="CB425" s="219" t="s">
        <v>1921</v>
      </c>
      <c r="CC425" s="55" t="s">
        <v>2564</v>
      </c>
      <c r="CD425" s="201" t="s">
        <v>1922</v>
      </c>
    </row>
    <row r="426" spans="1:82" ht="63">
      <c r="A426" s="3" t="str">
        <f t="shared" si="215"/>
        <v/>
      </c>
      <c r="B426" s="5" t="s">
        <v>3170</v>
      </c>
      <c r="C426" s="3" t="str">
        <f t="shared" si="226"/>
        <v>Ⅳ.ガバナンス (11)　従業員管理</v>
      </c>
      <c r="D426" s="3" t="str">
        <f t="shared" si="227"/>
        <v>㉚従業員管理・従業員満足度向上に向けた取組み</v>
      </c>
      <c r="E426" s="3" t="str">
        <f t="shared" si="231"/>
        <v>基本 182</v>
      </c>
      <c r="F426" s="3" t="str">
        <f t="shared" si="232"/>
        <v xml:space="preserve">182 
</v>
      </c>
      <c r="G426" s="11" t="str">
        <f t="shared" si="233"/>
        <v xml:space="preserve">時間外勤務の状況が常時把握され、適切に指導が行われている
＿ 
＿＿ </v>
      </c>
      <c r="H426" s="21" t="str">
        <f t="shared" si="228"/>
        <v>2023: 0
2024: ▼選択</v>
      </c>
      <c r="I426" s="21" t="str">
        <f t="shared" si="225"/>
        <v xml:space="preserve">2023: 0
2024: </v>
      </c>
      <c r="J426" s="21" t="str">
        <f t="shared" si="229"/>
        <v xml:space="preserve">2023: 0
2024: </v>
      </c>
      <c r="K426" s="21" t="str">
        <f t="shared" si="234"/>
        <v>▼選択</v>
      </c>
      <c r="L426" s="21" t="str">
        <f t="shared" si="235"/>
        <v>以下について、詳細説明欄の記載及び証跡資料により確認できた
・時間外勤務の状況が把握できることは、「○○資料」を確認
・36協定を超過（懸念を含む）する時間外労働を行っている場合、指導を行っていることは、「○○資料」を確認</v>
      </c>
      <c r="M426" s="464" t="str">
        <f t="shared" si="236"/>
        <v xml:space="preserve">
</v>
      </c>
      <c r="N426" s="3"/>
      <c r="O426" s="19" t="s">
        <v>2565</v>
      </c>
      <c r="P426" s="19" t="s">
        <v>2746</v>
      </c>
      <c r="Q426" s="19" t="s">
        <v>737</v>
      </c>
      <c r="R426" s="19"/>
      <c r="S426" s="19"/>
      <c r="T426" s="159"/>
      <c r="U426" s="160"/>
      <c r="V426" s="19"/>
      <c r="W426" s="161"/>
      <c r="X426" s="19"/>
      <c r="Y426" s="19"/>
      <c r="Z426" s="20"/>
      <c r="AA426" s="264" t="s">
        <v>600</v>
      </c>
      <c r="AB426" s="1058"/>
      <c r="AC426" s="264" t="s">
        <v>2008</v>
      </c>
      <c r="AD426" s="1061"/>
      <c r="AE426" s="162" t="s">
        <v>737</v>
      </c>
      <c r="AF426" s="1061"/>
      <c r="AG426" s="203" t="s">
        <v>36</v>
      </c>
      <c r="AH426" s="1096"/>
      <c r="AI426" s="254">
        <v>182</v>
      </c>
      <c r="AJ426" s="190" t="s">
        <v>26</v>
      </c>
      <c r="AK426" s="1046" t="s">
        <v>738</v>
      </c>
      <c r="AL426" s="1047"/>
      <c r="AM426" s="1048"/>
      <c r="AN426" s="27">
        <f t="shared" si="207"/>
        <v>0</v>
      </c>
      <c r="AO426" s="27">
        <f t="shared" si="208"/>
        <v>0</v>
      </c>
      <c r="AP426" s="191">
        <f t="shared" si="209"/>
        <v>0</v>
      </c>
      <c r="AQ426" s="35">
        <f t="shared" si="210"/>
        <v>0</v>
      </c>
      <c r="AR426" s="43">
        <f t="shared" si="211"/>
        <v>0</v>
      </c>
      <c r="AS426" s="43">
        <f t="shared" si="212"/>
        <v>0</v>
      </c>
      <c r="AT426" s="35">
        <f t="shared" si="213"/>
        <v>0</v>
      </c>
      <c r="AU426" s="43">
        <f t="shared" si="214"/>
        <v>0</v>
      </c>
      <c r="AV426" s="246" t="s">
        <v>33</v>
      </c>
      <c r="AW426" s="247" t="s">
        <v>41</v>
      </c>
      <c r="AX426" s="247" t="s">
        <v>42</v>
      </c>
      <c r="AY426" s="247"/>
      <c r="AZ426" s="433" t="s">
        <v>33</v>
      </c>
      <c r="BA426" s="227" t="s">
        <v>337</v>
      </c>
      <c r="BB426" s="467"/>
      <c r="BC426" s="468"/>
      <c r="BD426" s="248" t="str">
        <f t="shared" si="257"/>
        <v>▼選択</v>
      </c>
      <c r="BE426" s="229" t="s">
        <v>33</v>
      </c>
      <c r="BF426" s="230" t="s">
        <v>16</v>
      </c>
      <c r="BG426" s="229" t="s">
        <v>31</v>
      </c>
      <c r="BH426" s="177" t="s">
        <v>6</v>
      </c>
      <c r="BI426" s="177" t="s">
        <v>7</v>
      </c>
      <c r="BJ426" s="229" t="s">
        <v>32</v>
      </c>
      <c r="BK426" s="229"/>
      <c r="BL426" s="181" t="s">
        <v>33</v>
      </c>
      <c r="BM426" s="1032" t="s">
        <v>3444</v>
      </c>
      <c r="BN426" s="172"/>
      <c r="BO426" s="172"/>
      <c r="BP426" s="172"/>
      <c r="BQ426" s="172"/>
      <c r="BR426" s="172"/>
      <c r="BS426" s="172"/>
      <c r="BT426" s="172"/>
      <c r="BU426" s="172"/>
      <c r="BV426" s="182"/>
      <c r="BW426" s="182"/>
      <c r="BX426" s="438"/>
      <c r="BY426" s="75"/>
      <c r="BZ426" s="309" t="s">
        <v>1927</v>
      </c>
      <c r="CA426" s="218" t="s">
        <v>1924</v>
      </c>
      <c r="CB426" s="219" t="s">
        <v>1925</v>
      </c>
      <c r="CC426" s="55" t="s">
        <v>2565</v>
      </c>
      <c r="CD426" s="201" t="s">
        <v>1926</v>
      </c>
    </row>
    <row r="427" spans="1:82" ht="50.45" customHeight="1">
      <c r="A427" s="3" t="str">
        <f t="shared" si="215"/>
        <v/>
      </c>
      <c r="B427" s="5" t="s">
        <v>3171</v>
      </c>
      <c r="C427" s="3" t="str">
        <f t="shared" si="226"/>
        <v>Ⅳ.ガバナンス (11)　従業員管理</v>
      </c>
      <c r="D427" s="3" t="str">
        <f t="shared" si="227"/>
        <v>㉚従業員管理・従業員満足度向上に向けた取組み</v>
      </c>
      <c r="E427" s="3" t="str">
        <f t="shared" si="231"/>
        <v>基本 183</v>
      </c>
      <c r="F427" s="3" t="str">
        <f t="shared" si="232"/>
        <v xml:space="preserve">183 
</v>
      </c>
      <c r="G427" s="11" t="str">
        <f t="shared" si="233"/>
        <v xml:space="preserve">従業員向けの定期健康診断を実施している
＿ 
＿＿ </v>
      </c>
      <c r="H427" s="21" t="str">
        <f t="shared" si="228"/>
        <v>2023: 0
2024: ▼選択</v>
      </c>
      <c r="I427" s="21" t="str">
        <f t="shared" si="225"/>
        <v xml:space="preserve">2023: 0
2024: </v>
      </c>
      <c r="J427" s="21" t="str">
        <f t="shared" si="229"/>
        <v xml:space="preserve">2023: 0
2024: </v>
      </c>
      <c r="K427" s="21" t="str">
        <f t="shared" si="234"/>
        <v>▼選択</v>
      </c>
      <c r="L427" s="21" t="str">
        <f t="shared" si="235"/>
        <v>原則として全従業員が定期健康診断を受診していることは、「○○資料」および詳細説明欄の記載にて確認
【または】
以下について、詳細説明欄の記載及び証跡資料により確認できた
・健康経営優良法人の認定を取得していることは、「○○資料」を確認
・認定が有効期限切れとなっていないことは、「○○資料」を確認
・全従業員が定期健康診断を受診している旨は、詳細説明欄の記載を確認</v>
      </c>
      <c r="M427" s="464" t="str">
        <f t="shared" si="236"/>
        <v xml:space="preserve">
</v>
      </c>
      <c r="N427" s="3"/>
      <c r="O427" s="19" t="s">
        <v>2566</v>
      </c>
      <c r="P427" s="19" t="s">
        <v>2746</v>
      </c>
      <c r="Q427" s="19" t="s">
        <v>737</v>
      </c>
      <c r="R427" s="19"/>
      <c r="S427" s="19"/>
      <c r="T427" s="159"/>
      <c r="U427" s="160"/>
      <c r="V427" s="19"/>
      <c r="W427" s="161"/>
      <c r="X427" s="19"/>
      <c r="Y427" s="19"/>
      <c r="Z427" s="20"/>
      <c r="AA427" s="264" t="s">
        <v>600</v>
      </c>
      <c r="AB427" s="1058"/>
      <c r="AC427" s="264" t="s">
        <v>2008</v>
      </c>
      <c r="AD427" s="1061"/>
      <c r="AE427" s="162" t="s">
        <v>737</v>
      </c>
      <c r="AF427" s="1061"/>
      <c r="AG427" s="203" t="s">
        <v>36</v>
      </c>
      <c r="AH427" s="1096"/>
      <c r="AI427" s="254">
        <v>183</v>
      </c>
      <c r="AJ427" s="190" t="s">
        <v>26</v>
      </c>
      <c r="AK427" s="1046" t="s">
        <v>739</v>
      </c>
      <c r="AL427" s="1047"/>
      <c r="AM427" s="1048"/>
      <c r="AN427" s="27">
        <f t="shared" si="207"/>
        <v>0</v>
      </c>
      <c r="AO427" s="27">
        <f t="shared" si="208"/>
        <v>0</v>
      </c>
      <c r="AP427" s="191">
        <f t="shared" si="209"/>
        <v>0</v>
      </c>
      <c r="AQ427" s="35">
        <f t="shared" si="210"/>
        <v>0</v>
      </c>
      <c r="AR427" s="43">
        <f t="shared" si="211"/>
        <v>0</v>
      </c>
      <c r="AS427" s="43">
        <f t="shared" si="212"/>
        <v>0</v>
      </c>
      <c r="AT427" s="35">
        <f t="shared" si="213"/>
        <v>0</v>
      </c>
      <c r="AU427" s="43">
        <f t="shared" si="214"/>
        <v>0</v>
      </c>
      <c r="AV427" s="246" t="s">
        <v>33</v>
      </c>
      <c r="AW427" s="247" t="s">
        <v>41</v>
      </c>
      <c r="AX427" s="247" t="s">
        <v>42</v>
      </c>
      <c r="AY427" s="247"/>
      <c r="AZ427" s="433" t="s">
        <v>33</v>
      </c>
      <c r="BA427" s="227" t="s">
        <v>740</v>
      </c>
      <c r="BB427" s="467"/>
      <c r="BC427" s="468"/>
      <c r="BD427" s="248" t="str">
        <f t="shared" si="257"/>
        <v>▼選択</v>
      </c>
      <c r="BE427" s="229" t="s">
        <v>33</v>
      </c>
      <c r="BF427" s="230" t="s">
        <v>16</v>
      </c>
      <c r="BG427" s="229" t="s">
        <v>31</v>
      </c>
      <c r="BH427" s="177" t="s">
        <v>6</v>
      </c>
      <c r="BI427" s="177" t="s">
        <v>7</v>
      </c>
      <c r="BJ427" s="229" t="s">
        <v>32</v>
      </c>
      <c r="BK427" s="229"/>
      <c r="BL427" s="181" t="s">
        <v>33</v>
      </c>
      <c r="BM427" s="1032" t="s">
        <v>3445</v>
      </c>
      <c r="BN427" s="172"/>
      <c r="BO427" s="172"/>
      <c r="BP427" s="172"/>
      <c r="BQ427" s="172"/>
      <c r="BR427" s="172"/>
      <c r="BS427" s="172"/>
      <c r="BT427" s="172"/>
      <c r="BU427" s="172"/>
      <c r="BV427" s="182"/>
      <c r="BW427" s="182"/>
      <c r="BX427" s="438"/>
      <c r="BY427" s="75"/>
      <c r="BZ427" s="309" t="s">
        <v>1931</v>
      </c>
      <c r="CA427" s="218" t="s">
        <v>1928</v>
      </c>
      <c r="CB427" s="219" t="s">
        <v>1929</v>
      </c>
      <c r="CC427" s="55" t="s">
        <v>2566</v>
      </c>
      <c r="CD427" s="201" t="s">
        <v>1930</v>
      </c>
    </row>
    <row r="428" spans="1:82" ht="47.25">
      <c r="A428" s="3" t="str">
        <f t="shared" si="215"/>
        <v/>
      </c>
      <c r="B428" s="5" t="s">
        <v>3172</v>
      </c>
      <c r="C428" s="3" t="str">
        <f t="shared" si="226"/>
        <v>Ⅳ.ガバナンス (11)　従業員管理</v>
      </c>
      <c r="D428" s="3" t="str">
        <f t="shared" si="227"/>
        <v>㉚従業員管理・従業員満足度向上に向けた取組み</v>
      </c>
      <c r="E428" s="3" t="str">
        <f t="shared" si="231"/>
        <v>基本 184</v>
      </c>
      <c r="F428" s="3" t="str">
        <f t="shared" si="232"/>
        <v xml:space="preserve">184 
</v>
      </c>
      <c r="G428" s="11" t="str">
        <f t="shared" si="233"/>
        <v xml:space="preserve">就業規則や給与・賃金規程がある
＿ 
＿＿ </v>
      </c>
      <c r="H428" s="21" t="str">
        <f t="shared" si="228"/>
        <v>2023: 0
2024: ▼選択</v>
      </c>
      <c r="I428" s="21" t="str">
        <f t="shared" si="225"/>
        <v xml:space="preserve">2023: 0
2024: </v>
      </c>
      <c r="J428" s="21" t="str">
        <f t="shared" si="229"/>
        <v xml:space="preserve">2023: 0
2024: </v>
      </c>
      <c r="K428" s="21" t="str">
        <f t="shared" si="234"/>
        <v>▼選択</v>
      </c>
      <c r="L428" s="21" t="str">
        <f t="shared" si="235"/>
        <v>以下について、詳細説明欄の記載及び証跡資料により確認できた
・就業規則があることは、「○○資料」を確認
・給与・賃金規程があることは、「○○資料」を確認</v>
      </c>
      <c r="M428" s="464" t="str">
        <f t="shared" si="236"/>
        <v xml:space="preserve">
</v>
      </c>
      <c r="N428" s="3"/>
      <c r="O428" s="19" t="s">
        <v>2567</v>
      </c>
      <c r="P428" s="19" t="s">
        <v>2746</v>
      </c>
      <c r="Q428" s="19" t="s">
        <v>737</v>
      </c>
      <c r="R428" s="19"/>
      <c r="S428" s="19"/>
      <c r="T428" s="159"/>
      <c r="U428" s="160"/>
      <c r="V428" s="19"/>
      <c r="W428" s="161"/>
      <c r="X428" s="19"/>
      <c r="Y428" s="19"/>
      <c r="Z428" s="20"/>
      <c r="AA428" s="264" t="s">
        <v>600</v>
      </c>
      <c r="AB428" s="1058"/>
      <c r="AC428" s="264" t="s">
        <v>2008</v>
      </c>
      <c r="AD428" s="1061"/>
      <c r="AE428" s="162" t="s">
        <v>737</v>
      </c>
      <c r="AF428" s="1061"/>
      <c r="AG428" s="203" t="s">
        <v>36</v>
      </c>
      <c r="AH428" s="1096"/>
      <c r="AI428" s="254">
        <v>184</v>
      </c>
      <c r="AJ428" s="190" t="s">
        <v>26</v>
      </c>
      <c r="AK428" s="1046" t="s">
        <v>741</v>
      </c>
      <c r="AL428" s="1047"/>
      <c r="AM428" s="1048"/>
      <c r="AN428" s="27">
        <f t="shared" si="207"/>
        <v>0</v>
      </c>
      <c r="AO428" s="27">
        <f t="shared" si="208"/>
        <v>0</v>
      </c>
      <c r="AP428" s="191">
        <f t="shared" si="209"/>
        <v>0</v>
      </c>
      <c r="AQ428" s="35">
        <f t="shared" si="210"/>
        <v>0</v>
      </c>
      <c r="AR428" s="43">
        <f t="shared" si="211"/>
        <v>0</v>
      </c>
      <c r="AS428" s="43">
        <f t="shared" si="212"/>
        <v>0</v>
      </c>
      <c r="AT428" s="35">
        <f t="shared" si="213"/>
        <v>0</v>
      </c>
      <c r="AU428" s="43">
        <f t="shared" si="214"/>
        <v>0</v>
      </c>
      <c r="AV428" s="246" t="s">
        <v>33</v>
      </c>
      <c r="AW428" s="247" t="s">
        <v>41</v>
      </c>
      <c r="AX428" s="247" t="s">
        <v>42</v>
      </c>
      <c r="AY428" s="247"/>
      <c r="AZ428" s="433" t="s">
        <v>33</v>
      </c>
      <c r="BA428" s="227" t="s">
        <v>742</v>
      </c>
      <c r="BB428" s="467"/>
      <c r="BC428" s="467"/>
      <c r="BD428" s="248" t="str">
        <f t="shared" si="257"/>
        <v>▼選択</v>
      </c>
      <c r="BE428" s="229" t="s">
        <v>33</v>
      </c>
      <c r="BF428" s="230" t="s">
        <v>16</v>
      </c>
      <c r="BG428" s="229" t="s">
        <v>31</v>
      </c>
      <c r="BH428" s="177" t="s">
        <v>6</v>
      </c>
      <c r="BI428" s="177" t="s">
        <v>7</v>
      </c>
      <c r="BJ428" s="229" t="s">
        <v>32</v>
      </c>
      <c r="BK428" s="229"/>
      <c r="BL428" s="181" t="s">
        <v>33</v>
      </c>
      <c r="BM428" s="1032" t="s">
        <v>3446</v>
      </c>
      <c r="BN428" s="172"/>
      <c r="BO428" s="172"/>
      <c r="BP428" s="172"/>
      <c r="BQ428" s="172"/>
      <c r="BR428" s="172"/>
      <c r="BS428" s="172"/>
      <c r="BT428" s="172"/>
      <c r="BU428" s="172"/>
      <c r="BV428" s="182"/>
      <c r="BW428" s="182"/>
      <c r="BX428" s="438"/>
      <c r="BY428" s="75"/>
      <c r="BZ428" s="309" t="s">
        <v>1935</v>
      </c>
      <c r="CA428" s="218" t="s">
        <v>1932</v>
      </c>
      <c r="CB428" s="219" t="s">
        <v>1933</v>
      </c>
      <c r="CC428" s="55" t="s">
        <v>2567</v>
      </c>
      <c r="CD428" s="201" t="s">
        <v>1934</v>
      </c>
    </row>
    <row r="429" spans="1:82" ht="78.75">
      <c r="A429" s="3" t="str">
        <f t="shared" si="215"/>
        <v/>
      </c>
      <c r="B429" s="5" t="s">
        <v>3173</v>
      </c>
      <c r="C429" s="3" t="str">
        <f t="shared" si="226"/>
        <v>Ⅳ.ガバナンス (11)　従業員管理</v>
      </c>
      <c r="D429" s="3" t="str">
        <f t="shared" si="227"/>
        <v>㉚従業員管理・従業員満足度向上に向けた取組み</v>
      </c>
      <c r="E429" s="3" t="str">
        <f t="shared" si="231"/>
        <v>基本 185</v>
      </c>
      <c r="F429" s="3" t="str">
        <f t="shared" si="232"/>
        <v xml:space="preserve">185 
</v>
      </c>
      <c r="G429" s="11" t="str">
        <f t="shared" si="233"/>
        <v xml:space="preserve">従業員の勤怠状況および活動状況について、本人による申請・管理者による承認・本部による定期的な確認が仕組み化されている
＿ 
＿＿ </v>
      </c>
      <c r="H429" s="21" t="str">
        <f t="shared" si="228"/>
        <v>2023: 0
2024: ▼選択</v>
      </c>
      <c r="I429" s="21" t="str">
        <f t="shared" si="225"/>
        <v xml:space="preserve">2023: 0
2024: </v>
      </c>
      <c r="J429" s="21" t="str">
        <f t="shared" si="229"/>
        <v xml:space="preserve">2023: 0
2024: </v>
      </c>
      <c r="K429" s="21" t="str">
        <f t="shared" si="234"/>
        <v>▼選択</v>
      </c>
      <c r="L429" s="21" t="str">
        <f t="shared" si="235"/>
        <v>以下について、詳細説明欄の記載及び証跡資料により確認できた
・勤怠管理について本人の報告のみならず、管理者による承認がされていることは、「○○資料」を確認
・勤怠担当部門による毎月の確認が行われていることは、「○○資料」を確認</v>
      </c>
      <c r="M429" s="464" t="str">
        <f t="shared" si="236"/>
        <v xml:space="preserve">
</v>
      </c>
      <c r="N429" s="3"/>
      <c r="O429" s="19" t="s">
        <v>2568</v>
      </c>
      <c r="P429" s="19" t="s">
        <v>2746</v>
      </c>
      <c r="Q429" s="19" t="s">
        <v>737</v>
      </c>
      <c r="R429" s="19"/>
      <c r="S429" s="19"/>
      <c r="T429" s="159"/>
      <c r="U429" s="160"/>
      <c r="V429" s="19"/>
      <c r="W429" s="161"/>
      <c r="X429" s="19"/>
      <c r="Y429" s="19"/>
      <c r="Z429" s="20"/>
      <c r="AA429" s="264" t="s">
        <v>600</v>
      </c>
      <c r="AB429" s="1058"/>
      <c r="AC429" s="264" t="s">
        <v>2008</v>
      </c>
      <c r="AD429" s="1061"/>
      <c r="AE429" s="162" t="s">
        <v>737</v>
      </c>
      <c r="AF429" s="1061"/>
      <c r="AG429" s="203" t="s">
        <v>36</v>
      </c>
      <c r="AH429" s="1096"/>
      <c r="AI429" s="254">
        <v>185</v>
      </c>
      <c r="AJ429" s="190" t="s">
        <v>26</v>
      </c>
      <c r="AK429" s="1046" t="s">
        <v>743</v>
      </c>
      <c r="AL429" s="1047"/>
      <c r="AM429" s="1048"/>
      <c r="AN429" s="27">
        <f t="shared" si="207"/>
        <v>0</v>
      </c>
      <c r="AO429" s="27">
        <f t="shared" si="208"/>
        <v>0</v>
      </c>
      <c r="AP429" s="191">
        <f t="shared" si="209"/>
        <v>0</v>
      </c>
      <c r="AQ429" s="35">
        <f t="shared" si="210"/>
        <v>0</v>
      </c>
      <c r="AR429" s="43">
        <f t="shared" si="211"/>
        <v>0</v>
      </c>
      <c r="AS429" s="43">
        <f t="shared" si="212"/>
        <v>0</v>
      </c>
      <c r="AT429" s="35">
        <f t="shared" si="213"/>
        <v>0</v>
      </c>
      <c r="AU429" s="43">
        <f t="shared" si="214"/>
        <v>0</v>
      </c>
      <c r="AV429" s="246" t="s">
        <v>33</v>
      </c>
      <c r="AW429" s="247" t="s">
        <v>41</v>
      </c>
      <c r="AX429" s="247" t="s">
        <v>42</v>
      </c>
      <c r="AY429" s="247"/>
      <c r="AZ429" s="433" t="s">
        <v>33</v>
      </c>
      <c r="BA429" s="227" t="s">
        <v>337</v>
      </c>
      <c r="BB429" s="467"/>
      <c r="BC429" s="468"/>
      <c r="BD429" s="248" t="str">
        <f t="shared" si="257"/>
        <v>▼選択</v>
      </c>
      <c r="BE429" s="229" t="s">
        <v>33</v>
      </c>
      <c r="BF429" s="230" t="s">
        <v>16</v>
      </c>
      <c r="BG429" s="229" t="s">
        <v>31</v>
      </c>
      <c r="BH429" s="177" t="s">
        <v>6</v>
      </c>
      <c r="BI429" s="177" t="s">
        <v>7</v>
      </c>
      <c r="BJ429" s="229" t="s">
        <v>32</v>
      </c>
      <c r="BK429" s="229"/>
      <c r="BL429" s="181" t="s">
        <v>33</v>
      </c>
      <c r="BM429" s="1032" t="s">
        <v>3447</v>
      </c>
      <c r="BN429" s="172"/>
      <c r="BO429" s="172"/>
      <c r="BP429" s="172"/>
      <c r="BQ429" s="172"/>
      <c r="BR429" s="172"/>
      <c r="BS429" s="172"/>
      <c r="BT429" s="172"/>
      <c r="BU429" s="172"/>
      <c r="BV429" s="182"/>
      <c r="BW429" s="182"/>
      <c r="BX429" s="438"/>
      <c r="BY429" s="75"/>
      <c r="BZ429" s="309" t="s">
        <v>1939</v>
      </c>
      <c r="CA429" s="218" t="s">
        <v>1936</v>
      </c>
      <c r="CB429" s="219" t="s">
        <v>1937</v>
      </c>
      <c r="CC429" s="55" t="s">
        <v>2568</v>
      </c>
      <c r="CD429" s="201" t="s">
        <v>1938</v>
      </c>
    </row>
    <row r="430" spans="1:82" ht="47.25">
      <c r="A430" s="3" t="str">
        <f t="shared" si="215"/>
        <v/>
      </c>
      <c r="B430" s="5" t="s">
        <v>3174</v>
      </c>
      <c r="C430" s="3" t="str">
        <f t="shared" si="226"/>
        <v>Ⅳ.ガバナンス (11)　従業員管理</v>
      </c>
      <c r="D430" s="3" t="str">
        <f t="shared" si="227"/>
        <v>㉚従業員管理・従業員満足度向上に向けた取組み</v>
      </c>
      <c r="E430" s="3" t="str">
        <f t="shared" si="231"/>
        <v>基本 186</v>
      </c>
      <c r="F430" s="3" t="str">
        <f t="shared" si="232"/>
        <v xml:space="preserve">186 
</v>
      </c>
      <c r="G430" s="11" t="str">
        <f t="shared" si="233"/>
        <v xml:space="preserve">時間外労働に関する労使協定（36協定）がある
＿ 
＿＿ </v>
      </c>
      <c r="H430" s="21" t="str">
        <f t="shared" si="228"/>
        <v>2023: 0
2024: ▼選択</v>
      </c>
      <c r="I430" s="21" t="str">
        <f t="shared" si="225"/>
        <v xml:space="preserve">2023: 0
2024: </v>
      </c>
      <c r="J430" s="21" t="str">
        <f t="shared" si="229"/>
        <v xml:space="preserve">2023: 0
2024: </v>
      </c>
      <c r="K430" s="21" t="str">
        <f t="shared" si="234"/>
        <v>▼選択</v>
      </c>
      <c r="L430" s="21" t="str">
        <f t="shared" si="235"/>
        <v>以下について、詳細説明欄の記載及び証跡資料「○○資料」P○により確認できた
・全事業所で労使協定が締結されていること</v>
      </c>
      <c r="M430" s="464" t="str">
        <f t="shared" si="236"/>
        <v xml:space="preserve">
</v>
      </c>
      <c r="N430" s="3"/>
      <c r="O430" s="19" t="s">
        <v>2569</v>
      </c>
      <c r="P430" s="19" t="s">
        <v>2746</v>
      </c>
      <c r="Q430" s="19" t="s">
        <v>737</v>
      </c>
      <c r="R430" s="19"/>
      <c r="S430" s="19"/>
      <c r="T430" s="159"/>
      <c r="U430" s="160"/>
      <c r="V430" s="19"/>
      <c r="W430" s="161"/>
      <c r="X430" s="19"/>
      <c r="Y430" s="19"/>
      <c r="Z430" s="20"/>
      <c r="AA430" s="202" t="s">
        <v>600</v>
      </c>
      <c r="AB430" s="1058"/>
      <c r="AC430" s="202" t="s">
        <v>2008</v>
      </c>
      <c r="AD430" s="1061"/>
      <c r="AE430" s="162" t="s">
        <v>737</v>
      </c>
      <c r="AF430" s="1061"/>
      <c r="AG430" s="203" t="s">
        <v>36</v>
      </c>
      <c r="AH430" s="1096"/>
      <c r="AI430" s="254">
        <v>186</v>
      </c>
      <c r="AJ430" s="190" t="s">
        <v>26</v>
      </c>
      <c r="AK430" s="1046" t="s">
        <v>744</v>
      </c>
      <c r="AL430" s="1047"/>
      <c r="AM430" s="1048"/>
      <c r="AN430" s="27">
        <f t="shared" si="207"/>
        <v>0</v>
      </c>
      <c r="AO430" s="27">
        <f t="shared" si="208"/>
        <v>0</v>
      </c>
      <c r="AP430" s="191">
        <f t="shared" si="209"/>
        <v>0</v>
      </c>
      <c r="AQ430" s="35">
        <f t="shared" si="210"/>
        <v>0</v>
      </c>
      <c r="AR430" s="43">
        <f t="shared" si="211"/>
        <v>0</v>
      </c>
      <c r="AS430" s="43">
        <f t="shared" si="212"/>
        <v>0</v>
      </c>
      <c r="AT430" s="35">
        <f t="shared" si="213"/>
        <v>0</v>
      </c>
      <c r="AU430" s="43">
        <f t="shared" si="214"/>
        <v>0</v>
      </c>
      <c r="AV430" s="246" t="s">
        <v>33</v>
      </c>
      <c r="AW430" s="247" t="s">
        <v>41</v>
      </c>
      <c r="AX430" s="247" t="s">
        <v>42</v>
      </c>
      <c r="AY430" s="247"/>
      <c r="AZ430" s="433" t="s">
        <v>33</v>
      </c>
      <c r="BA430" s="227" t="s">
        <v>745</v>
      </c>
      <c r="BB430" s="467"/>
      <c r="BC430" s="468"/>
      <c r="BD430" s="248" t="str">
        <f t="shared" si="257"/>
        <v>▼選択</v>
      </c>
      <c r="BE430" s="229" t="s">
        <v>33</v>
      </c>
      <c r="BF430" s="230" t="s">
        <v>16</v>
      </c>
      <c r="BG430" s="229" t="s">
        <v>31</v>
      </c>
      <c r="BH430" s="177" t="s">
        <v>6</v>
      </c>
      <c r="BI430" s="177" t="s">
        <v>7</v>
      </c>
      <c r="BJ430" s="229" t="s">
        <v>32</v>
      </c>
      <c r="BK430" s="229"/>
      <c r="BL430" s="181" t="s">
        <v>33</v>
      </c>
      <c r="BM430" s="1032" t="s">
        <v>3483</v>
      </c>
      <c r="BN430" s="172"/>
      <c r="BO430" s="172"/>
      <c r="BP430" s="172"/>
      <c r="BQ430" s="172"/>
      <c r="BR430" s="172"/>
      <c r="BS430" s="172"/>
      <c r="BT430" s="172"/>
      <c r="BU430" s="172"/>
      <c r="BV430" s="182"/>
      <c r="BW430" s="182"/>
      <c r="BX430" s="438"/>
      <c r="BY430" s="75"/>
      <c r="BZ430" s="309" t="s">
        <v>3560</v>
      </c>
      <c r="CA430" s="218" t="s">
        <v>1940</v>
      </c>
      <c r="CB430" s="219" t="s">
        <v>1941</v>
      </c>
      <c r="CC430" s="55" t="s">
        <v>2569</v>
      </c>
      <c r="CD430" s="201" t="s">
        <v>1942</v>
      </c>
    </row>
    <row r="431" spans="1:82" ht="78.75">
      <c r="A431" s="3" t="str">
        <f t="shared" si="215"/>
        <v/>
      </c>
      <c r="B431" s="5" t="s">
        <v>3175</v>
      </c>
      <c r="C431" s="3" t="str">
        <f t="shared" si="226"/>
        <v>Ⅳ.ガバナンス (11)　従業員管理</v>
      </c>
      <c r="D431" s="3" t="str">
        <f t="shared" si="227"/>
        <v>㉚従業員管理・従業員満足度向上に向けた取組み</v>
      </c>
      <c r="E431" s="3" t="str">
        <f t="shared" si="231"/>
        <v>基本 187</v>
      </c>
      <c r="F431" s="3" t="str">
        <f t="shared" si="232"/>
        <v xml:space="preserve">187 
</v>
      </c>
      <c r="G431" s="11" t="str">
        <f t="shared" si="233"/>
        <v xml:space="preserve">時間外勤務の上限について目標が設定され、社内に周知されている 
＿ 
＿＿ </v>
      </c>
      <c r="H431" s="21" t="str">
        <f t="shared" si="228"/>
        <v>2023: 0
2024: ▼選択</v>
      </c>
      <c r="I431" s="21" t="str">
        <f t="shared" si="225"/>
        <v xml:space="preserve">2023: 0
2024: </v>
      </c>
      <c r="J431" s="21" t="str">
        <f t="shared" si="229"/>
        <v xml:space="preserve">2023: 0
2024: </v>
      </c>
      <c r="K431" s="21" t="str">
        <f t="shared" si="234"/>
        <v>▼選択</v>
      </c>
      <c r="L431" s="21" t="str">
        <f t="shared" si="235"/>
        <v>以下について、詳細説明欄の記載及び証跡資料により確認できた
・時間外勤務の上限（目標）が定められていることは、「○○資料」P○を確認
・時間外勤務の上限（目標）が社内に周知されていることは、「○○資料」を確認</v>
      </c>
      <c r="M431" s="464" t="str">
        <f t="shared" si="236"/>
        <v xml:space="preserve">
</v>
      </c>
      <c r="N431" s="3"/>
      <c r="O431" s="19" t="s">
        <v>2570</v>
      </c>
      <c r="P431" s="19" t="s">
        <v>2746</v>
      </c>
      <c r="Q431" s="19" t="s">
        <v>737</v>
      </c>
      <c r="R431" s="19"/>
      <c r="S431" s="19"/>
      <c r="T431" s="159"/>
      <c r="U431" s="160"/>
      <c r="V431" s="19"/>
      <c r="W431" s="161"/>
      <c r="X431" s="19"/>
      <c r="Y431" s="19"/>
      <c r="Z431" s="20"/>
      <c r="AA431" s="250" t="s">
        <v>600</v>
      </c>
      <c r="AB431" s="1059"/>
      <c r="AC431" s="250" t="s">
        <v>2008</v>
      </c>
      <c r="AD431" s="1062"/>
      <c r="AE431" s="395" t="s">
        <v>737</v>
      </c>
      <c r="AF431" s="1062"/>
      <c r="AG431" s="251" t="s">
        <v>36</v>
      </c>
      <c r="AH431" s="1079"/>
      <c r="AI431" s="254">
        <v>187</v>
      </c>
      <c r="AJ431" s="252" t="s">
        <v>26</v>
      </c>
      <c r="AK431" s="1077" t="s">
        <v>746</v>
      </c>
      <c r="AL431" s="1047"/>
      <c r="AM431" s="1048"/>
      <c r="AN431" s="27">
        <f t="shared" si="207"/>
        <v>0</v>
      </c>
      <c r="AO431" s="27">
        <f t="shared" si="208"/>
        <v>0</v>
      </c>
      <c r="AP431" s="191">
        <f t="shared" si="209"/>
        <v>0</v>
      </c>
      <c r="AQ431" s="35">
        <f t="shared" si="210"/>
        <v>0</v>
      </c>
      <c r="AR431" s="43">
        <f t="shared" si="211"/>
        <v>0</v>
      </c>
      <c r="AS431" s="43">
        <f t="shared" si="212"/>
        <v>0</v>
      </c>
      <c r="AT431" s="35">
        <f t="shared" si="213"/>
        <v>0</v>
      </c>
      <c r="AU431" s="43">
        <f t="shared" si="214"/>
        <v>0</v>
      </c>
      <c r="AV431" s="246" t="s">
        <v>33</v>
      </c>
      <c r="AW431" s="247" t="s">
        <v>41</v>
      </c>
      <c r="AX431" s="247" t="s">
        <v>42</v>
      </c>
      <c r="AY431" s="247"/>
      <c r="AZ431" s="433" t="s">
        <v>33</v>
      </c>
      <c r="BA431" s="227" t="s">
        <v>747</v>
      </c>
      <c r="BB431" s="467"/>
      <c r="BC431" s="468"/>
      <c r="BD431" s="248" t="str">
        <f t="shared" si="257"/>
        <v>▼選択</v>
      </c>
      <c r="BE431" s="229" t="s">
        <v>33</v>
      </c>
      <c r="BF431" s="230" t="s">
        <v>16</v>
      </c>
      <c r="BG431" s="229" t="s">
        <v>31</v>
      </c>
      <c r="BH431" s="177" t="s">
        <v>6</v>
      </c>
      <c r="BI431" s="177" t="s">
        <v>7</v>
      </c>
      <c r="BJ431" s="229" t="s">
        <v>32</v>
      </c>
      <c r="BK431" s="229"/>
      <c r="BL431" s="181" t="s">
        <v>33</v>
      </c>
      <c r="BM431" s="1032" t="s">
        <v>3448</v>
      </c>
      <c r="BN431" s="172"/>
      <c r="BO431" s="172"/>
      <c r="BP431" s="172"/>
      <c r="BQ431" s="172"/>
      <c r="BR431" s="172"/>
      <c r="BS431" s="172"/>
      <c r="BT431" s="172"/>
      <c r="BU431" s="172"/>
      <c r="BV431" s="182"/>
      <c r="BW431" s="182"/>
      <c r="BX431" s="438"/>
      <c r="BY431" s="75"/>
      <c r="BZ431" s="309" t="s">
        <v>1946</v>
      </c>
      <c r="CA431" s="218" t="s">
        <v>1943</v>
      </c>
      <c r="CB431" s="219" t="s">
        <v>1944</v>
      </c>
      <c r="CC431" s="55" t="s">
        <v>2570</v>
      </c>
      <c r="CD431" s="201" t="s">
        <v>1945</v>
      </c>
    </row>
    <row r="432" spans="1:82" ht="63">
      <c r="A432" s="3" t="str">
        <f t="shared" si="215"/>
        <v/>
      </c>
      <c r="B432" s="5" t="s">
        <v>3176</v>
      </c>
      <c r="C432" s="3" t="str">
        <f t="shared" si="226"/>
        <v>Ⅳ.ガバナンス (11)　従業員管理</v>
      </c>
      <c r="D432" s="3" t="str">
        <f t="shared" si="227"/>
        <v>㉚従業員管理・従業員満足度向上に向けた取組み</v>
      </c>
      <c r="E432" s="3" t="str">
        <f t="shared" si="231"/>
        <v>応用 188</v>
      </c>
      <c r="F432" s="3" t="str">
        <f t="shared" si="232"/>
        <v xml:space="preserve">188 
</v>
      </c>
      <c r="G432" s="11" t="str">
        <f t="shared" si="233"/>
        <v xml:space="preserve">代理店としての経営理念を策定の上、従業員へ周知徹底している
＿ 
＿＿ </v>
      </c>
      <c r="H432" s="21" t="str">
        <f t="shared" si="228"/>
        <v>2023: 0
2024: ▼選択</v>
      </c>
      <c r="I432" s="21" t="str">
        <f t="shared" si="225"/>
        <v xml:space="preserve">2023: 0
2024: </v>
      </c>
      <c r="J432" s="21" t="str">
        <f t="shared" si="229"/>
        <v xml:space="preserve">2023: 0
2024: </v>
      </c>
      <c r="K432" s="21" t="str">
        <f t="shared" si="234"/>
        <v>▼選択</v>
      </c>
      <c r="L432" s="21" t="str">
        <f t="shared" si="235"/>
        <v>以下について、詳細説明欄の記載及び証跡資料により確認できた
・経営理念が策定されていることは、「○○資料」を確認
・経営理念が周知されていることは、「○○資料」を確認
・経営理念が徹底されていることは、「○○資料」を確認</v>
      </c>
      <c r="M432" s="464" t="str">
        <f t="shared" si="236"/>
        <v xml:space="preserve">
</v>
      </c>
      <c r="N432" s="3"/>
      <c r="O432" s="19" t="s">
        <v>2571</v>
      </c>
      <c r="P432" s="19" t="s">
        <v>2746</v>
      </c>
      <c r="Q432" s="19" t="s">
        <v>737</v>
      </c>
      <c r="R432" s="19"/>
      <c r="S432" s="19"/>
      <c r="T432" s="159"/>
      <c r="U432" s="160"/>
      <c r="V432" s="19"/>
      <c r="W432" s="161"/>
      <c r="X432" s="19"/>
      <c r="Y432" s="19"/>
      <c r="Z432" s="20"/>
      <c r="AA432" s="261" t="s">
        <v>662</v>
      </c>
      <c r="AB432" s="1049" t="s">
        <v>674</v>
      </c>
      <c r="AC432" s="275" t="s">
        <v>2008</v>
      </c>
      <c r="AD432" s="1060" t="s">
        <v>733</v>
      </c>
      <c r="AE432" s="390" t="s">
        <v>1995</v>
      </c>
      <c r="AF432" s="1063" t="s">
        <v>734</v>
      </c>
      <c r="AG432" s="253" t="s">
        <v>140</v>
      </c>
      <c r="AH432" s="1064" t="s">
        <v>228</v>
      </c>
      <c r="AI432" s="254">
        <v>188</v>
      </c>
      <c r="AJ432" s="190" t="s">
        <v>26</v>
      </c>
      <c r="AK432" s="1046" t="s">
        <v>748</v>
      </c>
      <c r="AL432" s="1047"/>
      <c r="AM432" s="1048"/>
      <c r="AN432" s="27">
        <f t="shared" si="207"/>
        <v>0</v>
      </c>
      <c r="AO432" s="27">
        <f t="shared" si="208"/>
        <v>0</v>
      </c>
      <c r="AP432" s="191">
        <f t="shared" si="209"/>
        <v>0</v>
      </c>
      <c r="AQ432" s="35">
        <f t="shared" si="210"/>
        <v>0</v>
      </c>
      <c r="AR432" s="43">
        <f t="shared" si="211"/>
        <v>0</v>
      </c>
      <c r="AS432" s="43">
        <f t="shared" si="212"/>
        <v>0</v>
      </c>
      <c r="AT432" s="35">
        <f t="shared" si="213"/>
        <v>0</v>
      </c>
      <c r="AU432" s="43">
        <f t="shared" si="214"/>
        <v>0</v>
      </c>
      <c r="AV432" s="246" t="s">
        <v>33</v>
      </c>
      <c r="AW432" s="247" t="s">
        <v>41</v>
      </c>
      <c r="AX432" s="247" t="s">
        <v>42</v>
      </c>
      <c r="AY432" s="247"/>
      <c r="AZ432" s="433" t="s">
        <v>33</v>
      </c>
      <c r="BA432" s="227" t="s">
        <v>747</v>
      </c>
      <c r="BB432" s="467"/>
      <c r="BC432" s="468"/>
      <c r="BD432" s="255" t="str">
        <f t="shared" si="257"/>
        <v>▼選択</v>
      </c>
      <c r="BE432" s="229" t="s">
        <v>33</v>
      </c>
      <c r="BF432" s="230" t="s">
        <v>16</v>
      </c>
      <c r="BG432" s="229" t="s">
        <v>31</v>
      </c>
      <c r="BH432" s="177" t="s">
        <v>6</v>
      </c>
      <c r="BI432" s="177" t="s">
        <v>7</v>
      </c>
      <c r="BJ432" s="229" t="s">
        <v>32</v>
      </c>
      <c r="BK432" s="229"/>
      <c r="BL432" s="181" t="s">
        <v>33</v>
      </c>
      <c r="BM432" s="1032" t="s">
        <v>3449</v>
      </c>
      <c r="BN432" s="172"/>
      <c r="BO432" s="172"/>
      <c r="BP432" s="172"/>
      <c r="BQ432" s="172"/>
      <c r="BR432" s="172"/>
      <c r="BS432" s="172"/>
      <c r="BT432" s="172"/>
      <c r="BU432" s="172"/>
      <c r="BV432" s="182"/>
      <c r="BW432" s="182"/>
      <c r="BX432" s="438"/>
      <c r="BY432" s="75"/>
      <c r="BZ432" s="309" t="s">
        <v>1950</v>
      </c>
      <c r="CA432" s="218" t="s">
        <v>1947</v>
      </c>
      <c r="CB432" s="219" t="s">
        <v>1948</v>
      </c>
      <c r="CC432" s="55" t="s">
        <v>2571</v>
      </c>
      <c r="CD432" s="201" t="s">
        <v>1949</v>
      </c>
    </row>
    <row r="433" spans="1:82" ht="53.45" customHeight="1">
      <c r="A433" s="3" t="str">
        <f t="shared" si="215"/>
        <v/>
      </c>
      <c r="B433" s="5" t="s">
        <v>3177</v>
      </c>
      <c r="C433" s="3" t="str">
        <f t="shared" si="226"/>
        <v>Ⅳ.ガバナンス (11)　従業員管理</v>
      </c>
      <c r="D433" s="3" t="str">
        <f t="shared" si="227"/>
        <v>㉚従業員管理・従業員満足度向上に向けた取組み</v>
      </c>
      <c r="E433" s="3" t="str">
        <f t="shared" si="231"/>
        <v>応用 189</v>
      </c>
      <c r="F433" s="3" t="str">
        <f t="shared" si="232"/>
        <v xml:space="preserve">189 
</v>
      </c>
      <c r="G433" s="11" t="str">
        <f t="shared" si="233"/>
        <v xml:space="preserve">代理店としての経営計画（数値のみの販売計画ではなく、代理店の発展に向けた具体的な施策を定めたもの）を策定の上、従業員へ周知徹底している
＿ 
＿＿ </v>
      </c>
      <c r="H433" s="21" t="str">
        <f t="shared" si="228"/>
        <v>2023: 0
2024: ▼選択</v>
      </c>
      <c r="I433" s="21" t="str">
        <f t="shared" si="225"/>
        <v xml:space="preserve">2023: 0
2024: </v>
      </c>
      <c r="J433" s="21" t="str">
        <f t="shared" si="229"/>
        <v xml:space="preserve">2023: 0
2024: </v>
      </c>
      <c r="K433" s="21" t="str">
        <f t="shared" si="234"/>
        <v>▼選択</v>
      </c>
      <c r="L433" s="21" t="str">
        <f t="shared" si="235"/>
        <v>以下について、詳細説明欄の記載及び証跡資料により確認できた
・数値のみの販売計画ではなく、代理店の発展に向けた具体的な施策を定めた経営計画が策定されていることは、「○○資料」を確認
・経営計画が周知されていることは、「○○資料」を確認
・経営計画が徹底されていることは、「○○資料」を確認</v>
      </c>
      <c r="M433" s="464" t="str">
        <f t="shared" si="236"/>
        <v xml:space="preserve">
</v>
      </c>
      <c r="N433" s="3"/>
      <c r="O433" s="19" t="s">
        <v>2572</v>
      </c>
      <c r="P433" s="19" t="s">
        <v>2746</v>
      </c>
      <c r="Q433" s="19" t="s">
        <v>737</v>
      </c>
      <c r="R433" s="19"/>
      <c r="S433" s="19"/>
      <c r="T433" s="159"/>
      <c r="U433" s="160"/>
      <c r="V433" s="19"/>
      <c r="W433" s="161"/>
      <c r="X433" s="19"/>
      <c r="Y433" s="19"/>
      <c r="Z433" s="20"/>
      <c r="AA433" s="202" t="s">
        <v>600</v>
      </c>
      <c r="AB433" s="1058"/>
      <c r="AC433" s="202" t="s">
        <v>2008</v>
      </c>
      <c r="AD433" s="1061"/>
      <c r="AE433" s="396" t="s">
        <v>737</v>
      </c>
      <c r="AF433" s="1061"/>
      <c r="AG433" s="256" t="s">
        <v>140</v>
      </c>
      <c r="AH433" s="1065"/>
      <c r="AI433" s="254">
        <v>189</v>
      </c>
      <c r="AJ433" s="190" t="s">
        <v>26</v>
      </c>
      <c r="AK433" s="1046" t="s">
        <v>749</v>
      </c>
      <c r="AL433" s="1047"/>
      <c r="AM433" s="1048"/>
      <c r="AN433" s="27">
        <f t="shared" si="207"/>
        <v>0</v>
      </c>
      <c r="AO433" s="27">
        <f t="shared" si="208"/>
        <v>0</v>
      </c>
      <c r="AP433" s="191">
        <f t="shared" si="209"/>
        <v>0</v>
      </c>
      <c r="AQ433" s="35">
        <f t="shared" si="210"/>
        <v>0</v>
      </c>
      <c r="AR433" s="43">
        <f t="shared" si="211"/>
        <v>0</v>
      </c>
      <c r="AS433" s="43">
        <f t="shared" si="212"/>
        <v>0</v>
      </c>
      <c r="AT433" s="35">
        <f t="shared" si="213"/>
        <v>0</v>
      </c>
      <c r="AU433" s="43">
        <f t="shared" si="214"/>
        <v>0</v>
      </c>
      <c r="AV433" s="246" t="s">
        <v>33</v>
      </c>
      <c r="AW433" s="247" t="s">
        <v>41</v>
      </c>
      <c r="AX433" s="247" t="s">
        <v>42</v>
      </c>
      <c r="AY433" s="247"/>
      <c r="AZ433" s="433" t="s">
        <v>33</v>
      </c>
      <c r="BA433" s="227" t="s">
        <v>747</v>
      </c>
      <c r="BB433" s="467"/>
      <c r="BC433" s="468"/>
      <c r="BD433" s="255" t="str">
        <f t="shared" si="257"/>
        <v>▼選択</v>
      </c>
      <c r="BE433" s="229" t="s">
        <v>33</v>
      </c>
      <c r="BF433" s="230" t="s">
        <v>16</v>
      </c>
      <c r="BG433" s="229" t="s">
        <v>31</v>
      </c>
      <c r="BH433" s="177" t="s">
        <v>6</v>
      </c>
      <c r="BI433" s="177" t="s">
        <v>7</v>
      </c>
      <c r="BJ433" s="229" t="s">
        <v>32</v>
      </c>
      <c r="BK433" s="229"/>
      <c r="BL433" s="181" t="s">
        <v>33</v>
      </c>
      <c r="BM433" s="1032" t="s">
        <v>3450</v>
      </c>
      <c r="BN433" s="172"/>
      <c r="BO433" s="172"/>
      <c r="BP433" s="172"/>
      <c r="BQ433" s="172"/>
      <c r="BR433" s="172"/>
      <c r="BS433" s="172"/>
      <c r="BT433" s="172"/>
      <c r="BU433" s="172"/>
      <c r="BV433" s="182"/>
      <c r="BW433" s="182"/>
      <c r="BX433" s="438"/>
      <c r="BY433" s="75"/>
      <c r="BZ433" s="309" t="s">
        <v>1954</v>
      </c>
      <c r="CA433" s="218" t="s">
        <v>1951</v>
      </c>
      <c r="CB433" s="219" t="s">
        <v>1952</v>
      </c>
      <c r="CC433" s="55" t="s">
        <v>2572</v>
      </c>
      <c r="CD433" s="201" t="s">
        <v>1953</v>
      </c>
    </row>
    <row r="434" spans="1:82" ht="56.45" customHeight="1">
      <c r="A434" s="3" t="str">
        <f t="shared" si="215"/>
        <v/>
      </c>
      <c r="B434" s="5" t="s">
        <v>3178</v>
      </c>
      <c r="C434" s="3" t="str">
        <f t="shared" si="226"/>
        <v>Ⅳ.ガバナンス (11)　従業員管理</v>
      </c>
      <c r="D434" s="3" t="str">
        <f t="shared" si="227"/>
        <v>㉚従業員管理・従業員満足度向上に向けた取組み</v>
      </c>
      <c r="E434" s="3" t="str">
        <f t="shared" si="231"/>
        <v>応用 190</v>
      </c>
      <c r="F434" s="3" t="str">
        <f t="shared" si="232"/>
        <v xml:space="preserve">190 
</v>
      </c>
      <c r="G434" s="11" t="str">
        <f t="shared" si="233"/>
        <v xml:space="preserve">お客さま本位の業務運営について周知の上、実践状況をモニタリングし、適宜、取組みの改善・改革が図られている
＿ 
＿＿ </v>
      </c>
      <c r="H434" s="21" t="str">
        <f t="shared" si="228"/>
        <v>2023: 0
2024: ▼選択</v>
      </c>
      <c r="I434" s="21" t="str">
        <f t="shared" si="225"/>
        <v xml:space="preserve">2023: 0
2024: </v>
      </c>
      <c r="J434" s="21" t="str">
        <f t="shared" si="229"/>
        <v xml:space="preserve">2023: 0
2024: </v>
      </c>
      <c r="K434" s="21" t="str">
        <f t="shared" si="234"/>
        <v>▼選択</v>
      </c>
      <c r="L434" s="21" t="str">
        <f t="shared" si="235"/>
        <v>以下について、詳細説明欄の記載及び証跡資料により確認できた
・お客さま本位の業務運営が策定されていることは、「○○資料」を確認
・お客さま本位の業務運営が周知されていることは、「○○資料」を確認
・お客さま本位の業務運営に基づく取組みの実施状況についてモニタリングを行い、適宜改善・改革を図っていることは、「○○資料」を確認</v>
      </c>
      <c r="M434" s="464" t="str">
        <f t="shared" si="236"/>
        <v xml:space="preserve">
</v>
      </c>
      <c r="N434" s="3"/>
      <c r="O434" s="19" t="s">
        <v>2573</v>
      </c>
      <c r="P434" s="19" t="s">
        <v>2746</v>
      </c>
      <c r="Q434" s="19" t="s">
        <v>737</v>
      </c>
      <c r="R434" s="19"/>
      <c r="S434" s="19"/>
      <c r="T434" s="159"/>
      <c r="U434" s="160"/>
      <c r="V434" s="19"/>
      <c r="W434" s="161"/>
      <c r="X434" s="19"/>
      <c r="Y434" s="19"/>
      <c r="Z434" s="20"/>
      <c r="AA434" s="202" t="s">
        <v>600</v>
      </c>
      <c r="AB434" s="1058"/>
      <c r="AC434" s="202" t="s">
        <v>2008</v>
      </c>
      <c r="AD434" s="1061"/>
      <c r="AE434" s="396" t="s">
        <v>737</v>
      </c>
      <c r="AF434" s="1061"/>
      <c r="AG434" s="256" t="s">
        <v>140</v>
      </c>
      <c r="AH434" s="1065"/>
      <c r="AI434" s="254">
        <v>190</v>
      </c>
      <c r="AJ434" s="190" t="s">
        <v>26</v>
      </c>
      <c r="AK434" s="1046" t="s">
        <v>750</v>
      </c>
      <c r="AL434" s="1047"/>
      <c r="AM434" s="1048"/>
      <c r="AN434" s="27">
        <f t="shared" ref="AN434:AS437" si="258">R434</f>
        <v>0</v>
      </c>
      <c r="AO434" s="27">
        <f t="shared" si="258"/>
        <v>0</v>
      </c>
      <c r="AP434" s="191">
        <f t="shared" si="258"/>
        <v>0</v>
      </c>
      <c r="AQ434" s="35">
        <f t="shared" si="258"/>
        <v>0</v>
      </c>
      <c r="AR434" s="43">
        <f t="shared" si="258"/>
        <v>0</v>
      </c>
      <c r="AS434" s="43">
        <f t="shared" si="258"/>
        <v>0</v>
      </c>
      <c r="AT434" s="35">
        <f t="shared" ref="AT434:AU437" si="259">X434</f>
        <v>0</v>
      </c>
      <c r="AU434" s="43">
        <f t="shared" si="259"/>
        <v>0</v>
      </c>
      <c r="AV434" s="246" t="s">
        <v>33</v>
      </c>
      <c r="AW434" s="247" t="s">
        <v>41</v>
      </c>
      <c r="AX434" s="247" t="s">
        <v>42</v>
      </c>
      <c r="AY434" s="247"/>
      <c r="AZ434" s="433" t="s">
        <v>33</v>
      </c>
      <c r="BA434" s="227" t="s">
        <v>337</v>
      </c>
      <c r="BB434" s="467"/>
      <c r="BC434" s="468"/>
      <c r="BD434" s="255" t="str">
        <f t="shared" si="257"/>
        <v>▼選択</v>
      </c>
      <c r="BE434" s="229" t="s">
        <v>33</v>
      </c>
      <c r="BF434" s="230" t="s">
        <v>16</v>
      </c>
      <c r="BG434" s="229" t="s">
        <v>31</v>
      </c>
      <c r="BH434" s="177" t="s">
        <v>6</v>
      </c>
      <c r="BI434" s="177" t="s">
        <v>7</v>
      </c>
      <c r="BJ434" s="229" t="s">
        <v>32</v>
      </c>
      <c r="BK434" s="229"/>
      <c r="BL434" s="181" t="s">
        <v>33</v>
      </c>
      <c r="BM434" s="1032" t="s">
        <v>3451</v>
      </c>
      <c r="BN434" s="172"/>
      <c r="BO434" s="172"/>
      <c r="BP434" s="172"/>
      <c r="BQ434" s="172"/>
      <c r="BR434" s="172"/>
      <c r="BS434" s="172"/>
      <c r="BT434" s="172"/>
      <c r="BU434" s="172"/>
      <c r="BV434" s="182"/>
      <c r="BW434" s="182"/>
      <c r="BX434" s="438"/>
      <c r="BY434" s="75"/>
      <c r="BZ434" s="309" t="s">
        <v>1958</v>
      </c>
      <c r="CA434" s="218" t="s">
        <v>1955</v>
      </c>
      <c r="CB434" s="219" t="s">
        <v>1956</v>
      </c>
      <c r="CC434" s="55" t="s">
        <v>2573</v>
      </c>
      <c r="CD434" s="201" t="s">
        <v>1957</v>
      </c>
    </row>
    <row r="435" spans="1:82" ht="63">
      <c r="A435" s="3" t="str">
        <f t="shared" si="215"/>
        <v/>
      </c>
      <c r="B435" s="5" t="s">
        <v>3179</v>
      </c>
      <c r="C435" s="3" t="str">
        <f t="shared" si="226"/>
        <v>Ⅳ.ガバナンス (11)　従業員管理</v>
      </c>
      <c r="D435" s="3" t="str">
        <f t="shared" si="227"/>
        <v>㉚従業員管理・従業員満足度向上に向けた取組み</v>
      </c>
      <c r="E435" s="3" t="str">
        <f t="shared" si="231"/>
        <v>応用 191</v>
      </c>
      <c r="F435" s="3" t="str">
        <f t="shared" si="232"/>
        <v xml:space="preserve">191 
</v>
      </c>
      <c r="G435" s="11" t="str">
        <f t="shared" si="233"/>
        <v xml:space="preserve">経営計画について実践状況をモニタリングし、適宜、取組みの改善・改革が図られている
＿ 
＿＿ </v>
      </c>
      <c r="H435" s="21" t="str">
        <f t="shared" si="228"/>
        <v>2023: 0
2024: ▼選択</v>
      </c>
      <c r="I435" s="21" t="str">
        <f t="shared" si="225"/>
        <v xml:space="preserve">2023: 0
2024: </v>
      </c>
      <c r="J435" s="21" t="str">
        <f t="shared" si="229"/>
        <v xml:space="preserve">2023: 0
2024: </v>
      </c>
      <c r="K435" s="21" t="str">
        <f t="shared" si="234"/>
        <v>▼選択</v>
      </c>
      <c r="L435" s="21" t="str">
        <f t="shared" si="235"/>
        <v>以下について、詳細説明欄の記載及び証跡資料により確認できた
・経営計画について、 経営会議等でモニタリングの状況を報告していることは、「○○資料」を確認
・適宜取組みの改善・改革を図っていることは、「○○資料」を確認</v>
      </c>
      <c r="M435" s="464" t="str">
        <f t="shared" si="236"/>
        <v xml:space="preserve">
</v>
      </c>
      <c r="N435" s="3"/>
      <c r="O435" s="19" t="s">
        <v>2574</v>
      </c>
      <c r="P435" s="19" t="s">
        <v>2746</v>
      </c>
      <c r="Q435" s="19" t="s">
        <v>737</v>
      </c>
      <c r="R435" s="19"/>
      <c r="S435" s="19"/>
      <c r="T435" s="159"/>
      <c r="U435" s="160"/>
      <c r="V435" s="19"/>
      <c r="W435" s="161"/>
      <c r="X435" s="19"/>
      <c r="Y435" s="19"/>
      <c r="Z435" s="20"/>
      <c r="AA435" s="202" t="s">
        <v>600</v>
      </c>
      <c r="AB435" s="1058"/>
      <c r="AC435" s="202" t="s">
        <v>2008</v>
      </c>
      <c r="AD435" s="1061"/>
      <c r="AE435" s="396" t="s">
        <v>737</v>
      </c>
      <c r="AF435" s="1061"/>
      <c r="AG435" s="256" t="s">
        <v>140</v>
      </c>
      <c r="AH435" s="1065"/>
      <c r="AI435" s="254">
        <v>191</v>
      </c>
      <c r="AJ435" s="190" t="s">
        <v>26</v>
      </c>
      <c r="AK435" s="1046" t="s">
        <v>751</v>
      </c>
      <c r="AL435" s="1047"/>
      <c r="AM435" s="1048"/>
      <c r="AN435" s="27">
        <f t="shared" si="258"/>
        <v>0</v>
      </c>
      <c r="AO435" s="27">
        <f t="shared" si="258"/>
        <v>0</v>
      </c>
      <c r="AP435" s="191">
        <f t="shared" si="258"/>
        <v>0</v>
      </c>
      <c r="AQ435" s="35">
        <f t="shared" si="258"/>
        <v>0</v>
      </c>
      <c r="AR435" s="43">
        <f t="shared" si="258"/>
        <v>0</v>
      </c>
      <c r="AS435" s="43">
        <f t="shared" si="258"/>
        <v>0</v>
      </c>
      <c r="AT435" s="35">
        <f t="shared" si="259"/>
        <v>0</v>
      </c>
      <c r="AU435" s="43">
        <f t="shared" si="259"/>
        <v>0</v>
      </c>
      <c r="AV435" s="246" t="s">
        <v>33</v>
      </c>
      <c r="AW435" s="247" t="s">
        <v>41</v>
      </c>
      <c r="AX435" s="247" t="s">
        <v>42</v>
      </c>
      <c r="AY435" s="247"/>
      <c r="AZ435" s="433" t="s">
        <v>33</v>
      </c>
      <c r="BA435" s="227" t="s">
        <v>337</v>
      </c>
      <c r="BB435" s="467"/>
      <c r="BC435" s="468"/>
      <c r="BD435" s="255" t="str">
        <f t="shared" si="257"/>
        <v>▼選択</v>
      </c>
      <c r="BE435" s="229" t="s">
        <v>33</v>
      </c>
      <c r="BF435" s="230" t="s">
        <v>16</v>
      </c>
      <c r="BG435" s="229" t="s">
        <v>31</v>
      </c>
      <c r="BH435" s="177" t="s">
        <v>6</v>
      </c>
      <c r="BI435" s="177" t="s">
        <v>7</v>
      </c>
      <c r="BJ435" s="229" t="s">
        <v>32</v>
      </c>
      <c r="BK435" s="229"/>
      <c r="BL435" s="181" t="s">
        <v>33</v>
      </c>
      <c r="BM435" s="1032" t="s">
        <v>3452</v>
      </c>
      <c r="BN435" s="172"/>
      <c r="BO435" s="172"/>
      <c r="BP435" s="172"/>
      <c r="BQ435" s="172"/>
      <c r="BR435" s="172"/>
      <c r="BS435" s="172"/>
      <c r="BT435" s="172"/>
      <c r="BU435" s="172"/>
      <c r="BV435" s="182"/>
      <c r="BW435" s="182"/>
      <c r="BX435" s="438"/>
      <c r="BY435" s="75"/>
      <c r="BZ435" s="309" t="s">
        <v>1962</v>
      </c>
      <c r="CA435" s="218" t="s">
        <v>1959</v>
      </c>
      <c r="CB435" s="219" t="s">
        <v>1960</v>
      </c>
      <c r="CC435" s="55" t="s">
        <v>2574</v>
      </c>
      <c r="CD435" s="201" t="s">
        <v>1961</v>
      </c>
    </row>
    <row r="436" spans="1:82" ht="47.25">
      <c r="A436" s="3" t="str">
        <f t="shared" si="215"/>
        <v/>
      </c>
      <c r="B436" s="5" t="s">
        <v>3180</v>
      </c>
      <c r="C436" s="3" t="str">
        <f t="shared" si="226"/>
        <v>Ⅳ.ガバナンス (11)　従業員管理</v>
      </c>
      <c r="D436" s="3" t="str">
        <f t="shared" si="227"/>
        <v>㉚従業員管理・従業員満足度向上に向けた取組み</v>
      </c>
      <c r="E436" s="3" t="str">
        <f t="shared" si="231"/>
        <v>応用 192</v>
      </c>
      <c r="F436" s="3" t="str">
        <f t="shared" si="232"/>
        <v xml:space="preserve">192 
</v>
      </c>
      <c r="G436" s="11" t="str">
        <f t="shared" si="233"/>
        <v xml:space="preserve">従業員満足度を高める独自取組みを実施している
＿ 
＿＿ </v>
      </c>
      <c r="H436" s="21" t="str">
        <f t="shared" si="228"/>
        <v>2023: 0
2024: ▼選択</v>
      </c>
      <c r="I436" s="21" t="str">
        <f t="shared" si="225"/>
        <v xml:space="preserve">2023: 0
2024: </v>
      </c>
      <c r="J436" s="21" t="str">
        <f t="shared" si="229"/>
        <v xml:space="preserve">2023: 0
2024: </v>
      </c>
      <c r="K436" s="21" t="str">
        <f t="shared" si="234"/>
        <v>▼選択</v>
      </c>
      <c r="L436" s="21" t="str">
        <f t="shared" si="235"/>
        <v>以下について、詳細説明欄の記載及び証跡資料「○○資料」P○により確認できた
・従業員満足度を高める取組みを実施していること</v>
      </c>
      <c r="M436" s="464" t="str">
        <f t="shared" si="236"/>
        <v xml:space="preserve">
</v>
      </c>
      <c r="N436" s="3"/>
      <c r="O436" s="19" t="s">
        <v>2575</v>
      </c>
      <c r="P436" s="19" t="s">
        <v>2746</v>
      </c>
      <c r="Q436" s="19" t="s">
        <v>737</v>
      </c>
      <c r="R436" s="19"/>
      <c r="S436" s="19"/>
      <c r="T436" s="159"/>
      <c r="U436" s="160"/>
      <c r="V436" s="19"/>
      <c r="W436" s="161"/>
      <c r="X436" s="19"/>
      <c r="Y436" s="19"/>
      <c r="Z436" s="20"/>
      <c r="AA436" s="202" t="s">
        <v>600</v>
      </c>
      <c r="AB436" s="1058"/>
      <c r="AC436" s="202" t="s">
        <v>2008</v>
      </c>
      <c r="AD436" s="1061"/>
      <c r="AE436" s="396" t="s">
        <v>737</v>
      </c>
      <c r="AF436" s="1061"/>
      <c r="AG436" s="256" t="s">
        <v>140</v>
      </c>
      <c r="AH436" s="1065"/>
      <c r="AI436" s="254">
        <v>192</v>
      </c>
      <c r="AJ436" s="252" t="s">
        <v>26</v>
      </c>
      <c r="AK436" s="1112" t="s">
        <v>752</v>
      </c>
      <c r="AL436" s="1112"/>
      <c r="AM436" s="1112"/>
      <c r="AN436" s="27">
        <f t="shared" si="258"/>
        <v>0</v>
      </c>
      <c r="AO436" s="27">
        <f t="shared" si="258"/>
        <v>0</v>
      </c>
      <c r="AP436" s="191">
        <f t="shared" si="258"/>
        <v>0</v>
      </c>
      <c r="AQ436" s="35">
        <f t="shared" si="258"/>
        <v>0</v>
      </c>
      <c r="AR436" s="43">
        <f t="shared" si="258"/>
        <v>0</v>
      </c>
      <c r="AS436" s="43">
        <f t="shared" si="258"/>
        <v>0</v>
      </c>
      <c r="AT436" s="35">
        <f t="shared" si="259"/>
        <v>0</v>
      </c>
      <c r="AU436" s="43">
        <f t="shared" si="259"/>
        <v>0</v>
      </c>
      <c r="AV436" s="246" t="s">
        <v>33</v>
      </c>
      <c r="AW436" s="247" t="s">
        <v>41</v>
      </c>
      <c r="AX436" s="247" t="s">
        <v>42</v>
      </c>
      <c r="AY436" s="247"/>
      <c r="AZ436" s="433" t="s">
        <v>33</v>
      </c>
      <c r="BA436" s="227" t="s">
        <v>337</v>
      </c>
      <c r="BB436" s="467"/>
      <c r="BC436" s="468"/>
      <c r="BD436" s="255" t="str">
        <f t="shared" si="257"/>
        <v>▼選択</v>
      </c>
      <c r="BE436" s="229" t="s">
        <v>33</v>
      </c>
      <c r="BF436" s="230" t="s">
        <v>16</v>
      </c>
      <c r="BG436" s="229" t="s">
        <v>31</v>
      </c>
      <c r="BH436" s="177" t="s">
        <v>6</v>
      </c>
      <c r="BI436" s="177" t="s">
        <v>7</v>
      </c>
      <c r="BJ436" s="229" t="s">
        <v>32</v>
      </c>
      <c r="BK436" s="229"/>
      <c r="BL436" s="181" t="s">
        <v>33</v>
      </c>
      <c r="BM436" s="1032" t="s">
        <v>3453</v>
      </c>
      <c r="BN436" s="172"/>
      <c r="BO436" s="172"/>
      <c r="BP436" s="172"/>
      <c r="BQ436" s="172"/>
      <c r="BR436" s="172"/>
      <c r="BS436" s="172"/>
      <c r="BT436" s="172"/>
      <c r="BU436" s="172"/>
      <c r="BV436" s="182"/>
      <c r="BW436" s="182"/>
      <c r="BX436" s="438"/>
      <c r="BY436" s="75"/>
      <c r="BZ436" s="309" t="s">
        <v>2123</v>
      </c>
      <c r="CA436" s="218" t="s">
        <v>1963</v>
      </c>
      <c r="CB436" s="219" t="s">
        <v>1964</v>
      </c>
      <c r="CC436" s="55" t="s">
        <v>2575</v>
      </c>
      <c r="CD436" s="201" t="s">
        <v>1965</v>
      </c>
    </row>
    <row r="437" spans="1:82" ht="85.5">
      <c r="A437" s="3" t="str">
        <f t="shared" si="215"/>
        <v/>
      </c>
      <c r="B437" s="5" t="s">
        <v>3181</v>
      </c>
      <c r="C437" s="3" t="str">
        <f t="shared" si="226"/>
        <v>Ⅳ.ガバナンス (11)　従業員管理</v>
      </c>
      <c r="D437" s="3" t="str">
        <f t="shared" si="227"/>
        <v>㉚従業員管理・従業員満足度向上に向けた取組み</v>
      </c>
      <c r="E437" s="3" t="str">
        <f t="shared" si="231"/>
        <v>応用 ㉚EX</v>
      </c>
      <c r="F437" s="3" t="str">
        <f t="shared" si="232"/>
        <v xml:space="preserve">㉚EX 
</v>
      </c>
      <c r="G437" s="11" t="str">
        <f t="shared" si="23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37" s="21" t="str">
        <f t="shared" si="228"/>
        <v>2023: 0
2024: ▼選択</v>
      </c>
      <c r="I437" s="21" t="str">
        <f t="shared" si="225"/>
        <v xml:space="preserve">2023: 0
2024: </v>
      </c>
      <c r="J437" s="21" t="str">
        <f t="shared" si="229"/>
        <v xml:space="preserve">2023: 0
2024: </v>
      </c>
      <c r="K437" s="21" t="str">
        <f t="shared" si="234"/>
        <v>▼選択</v>
      </c>
      <c r="L437" s="21" t="str">
        <f t="shared" si="235"/>
        <v>㉚従業員管理・従業員満足度向上に向けた取組み に関する貴社取組み［お客さまへアピールしたい取組み／募集人等従業者に好評な取組み］として認識しました。（［ ］内は判定時に不要文言を削除する）</v>
      </c>
      <c r="M437" s="464" t="str">
        <f t="shared" si="236"/>
        <v xml:space="preserve">
</v>
      </c>
      <c r="N437" s="3"/>
      <c r="O437" s="19" t="s">
        <v>2576</v>
      </c>
      <c r="P437" s="19" t="s">
        <v>2746</v>
      </c>
      <c r="Q437" s="19" t="s">
        <v>737</v>
      </c>
      <c r="R437" s="19"/>
      <c r="S437" s="19"/>
      <c r="T437" s="159"/>
      <c r="U437" s="160"/>
      <c r="V437" s="19"/>
      <c r="W437" s="161"/>
      <c r="X437" s="19"/>
      <c r="Y437" s="19"/>
      <c r="Z437" s="20"/>
      <c r="AA437" s="250" t="s">
        <v>600</v>
      </c>
      <c r="AB437" s="1059"/>
      <c r="AC437" s="250" t="s">
        <v>2008</v>
      </c>
      <c r="AD437" s="1062"/>
      <c r="AE437" s="395" t="s">
        <v>737</v>
      </c>
      <c r="AF437" s="1062"/>
      <c r="AG437" s="257" t="s">
        <v>140</v>
      </c>
      <c r="AH437" s="1066"/>
      <c r="AI437" s="258" t="s">
        <v>753</v>
      </c>
      <c r="AJ437" s="252"/>
      <c r="AK437" s="1069" t="s">
        <v>2017</v>
      </c>
      <c r="AL437" s="1042"/>
      <c r="AM437" s="1070"/>
      <c r="AN437" s="30">
        <f t="shared" si="258"/>
        <v>0</v>
      </c>
      <c r="AO437" s="30">
        <f t="shared" si="258"/>
        <v>0</v>
      </c>
      <c r="AP437" s="259">
        <f t="shared" si="258"/>
        <v>0</v>
      </c>
      <c r="AQ437" s="35">
        <f t="shared" si="258"/>
        <v>0</v>
      </c>
      <c r="AR437" s="43">
        <f t="shared" si="258"/>
        <v>0</v>
      </c>
      <c r="AS437" s="43">
        <f t="shared" si="258"/>
        <v>0</v>
      </c>
      <c r="AT437" s="35">
        <f t="shared" si="259"/>
        <v>0</v>
      </c>
      <c r="AU437" s="43">
        <f t="shared" si="259"/>
        <v>0</v>
      </c>
      <c r="AV437" s="246" t="s">
        <v>33</v>
      </c>
      <c r="AW437" s="247" t="s">
        <v>41</v>
      </c>
      <c r="AX437" s="452" t="s">
        <v>877</v>
      </c>
      <c r="AY437" s="247"/>
      <c r="AZ437" s="433" t="s">
        <v>33</v>
      </c>
      <c r="BA437" s="260" t="s">
        <v>147</v>
      </c>
      <c r="BB437" s="467"/>
      <c r="BC437" s="468"/>
      <c r="BD437" s="182"/>
      <c r="BE437" s="182" t="str">
        <f>IF(AND(AL437=AV437,AV437="○",AZ437="1.はい"),"○","▼選択")</f>
        <v>▼選択</v>
      </c>
      <c r="BF437" s="234" t="s">
        <v>16</v>
      </c>
      <c r="BG437" s="182" t="s">
        <v>31</v>
      </c>
      <c r="BH437" s="177" t="s">
        <v>6</v>
      </c>
      <c r="BI437" s="177" t="s">
        <v>7</v>
      </c>
      <c r="BJ437" s="182" t="s">
        <v>32</v>
      </c>
      <c r="BK437" s="182"/>
      <c r="BL437" s="181" t="s">
        <v>33</v>
      </c>
      <c r="BM437" s="1032" t="s">
        <v>3454</v>
      </c>
      <c r="BN437" s="172"/>
      <c r="BO437" s="172"/>
      <c r="BP437" s="172"/>
      <c r="BQ437" s="172"/>
      <c r="BR437" s="172"/>
      <c r="BS437" s="172"/>
      <c r="BT437" s="172"/>
      <c r="BU437" s="172"/>
      <c r="BV437" s="182"/>
      <c r="BW437" s="182"/>
      <c r="BX437" s="438"/>
      <c r="BY437" s="75"/>
      <c r="BZ437" s="309" t="s">
        <v>2124</v>
      </c>
      <c r="CA437" s="183" t="s">
        <v>1966</v>
      </c>
      <c r="CB437" s="219" t="s">
        <v>1967</v>
      </c>
      <c r="CC437" s="55" t="s">
        <v>2576</v>
      </c>
      <c r="CD437" s="201" t="s">
        <v>1968</v>
      </c>
    </row>
    <row r="438" spans="1:82" ht="24" customHeight="1">
      <c r="A438" s="3" t="str">
        <f t="shared" si="215"/>
        <v/>
      </c>
      <c r="B438" s="5" t="s">
        <v>3182</v>
      </c>
      <c r="C438" s="1"/>
      <c r="D438" s="75"/>
      <c r="E438" s="75"/>
      <c r="F438" s="75"/>
      <c r="G438" s="75"/>
      <c r="H438" s="75"/>
      <c r="I438" s="75"/>
      <c r="J438" s="75"/>
      <c r="K438" s="75"/>
      <c r="L438" s="75"/>
      <c r="M438" s="75"/>
      <c r="N438" s="1"/>
      <c r="O438" s="1"/>
      <c r="P438" s="1"/>
      <c r="Q438" s="1"/>
      <c r="R438" s="1"/>
      <c r="S438" s="1"/>
      <c r="T438" s="1"/>
      <c r="U438" s="1"/>
      <c r="V438" s="1"/>
      <c r="W438" s="1"/>
      <c r="X438" s="1"/>
      <c r="Y438" s="1"/>
      <c r="Z438" s="1"/>
      <c r="AA438" s="75"/>
      <c r="AB438" s="75"/>
      <c r="AC438" s="75"/>
      <c r="AD438" s="75"/>
      <c r="AE438" s="75"/>
      <c r="AF438" s="75"/>
      <c r="AG438" s="75"/>
      <c r="AH438" s="75"/>
      <c r="AI438" s="75"/>
      <c r="AJ438" s="75"/>
      <c r="AK438" s="75"/>
      <c r="AL438" s="75"/>
      <c r="AM438" s="402"/>
      <c r="AN438" s="33"/>
      <c r="AO438" s="23"/>
      <c r="AP438" s="23"/>
      <c r="AQ438" s="23"/>
      <c r="AR438" s="23"/>
      <c r="AS438" s="23"/>
      <c r="AT438" s="23"/>
      <c r="AU438" s="23"/>
      <c r="AV438" s="23"/>
      <c r="AW438" s="23"/>
      <c r="AX438" s="23"/>
      <c r="AY438" s="23"/>
      <c r="AZ438" s="23"/>
      <c r="BA438" s="23"/>
      <c r="BB438" s="23"/>
      <c r="BC438" s="23"/>
      <c r="BD438" s="23"/>
      <c r="BE438" s="23"/>
      <c r="BF438" s="76"/>
      <c r="BG438" s="86"/>
      <c r="BH438" s="76"/>
      <c r="BI438" s="23"/>
      <c r="BJ438" s="23"/>
      <c r="BK438" s="23"/>
      <c r="BL438" s="23"/>
      <c r="BM438" s="23"/>
      <c r="BN438" s="23"/>
      <c r="BO438" s="23"/>
      <c r="BP438" s="23"/>
      <c r="BQ438" s="23"/>
      <c r="BR438" s="23"/>
      <c r="BS438" s="403"/>
      <c r="BT438" s="23"/>
      <c r="BU438" s="23"/>
      <c r="BV438" s="76"/>
      <c r="BW438" s="23"/>
      <c r="BX438" s="23"/>
      <c r="BY438" s="23"/>
      <c r="BZ438" s="23"/>
    </row>
    <row r="439" spans="1:82" ht="24" customHeight="1">
      <c r="A439" s="3" t="str">
        <f t="shared" si="215"/>
        <v/>
      </c>
      <c r="B439" s="5" t="s">
        <v>3183</v>
      </c>
      <c r="C439" s="1"/>
      <c r="D439" s="1191" t="s">
        <v>754</v>
      </c>
      <c r="E439" s="1191"/>
      <c r="F439" s="1191"/>
      <c r="G439" s="404"/>
      <c r="H439" s="404"/>
      <c r="I439" s="404"/>
      <c r="J439" s="460">
        <f>COUNTIF($BD$191:$BD$194,"対象外")+COUNTIF($BD$183:$BD$186,"対象外")+COUNTIF($BD$165:$BD$180,"対象外")+COUNTIF($BD$162,"対象外")+COUNTIF($BD$159,"対象外")+COUNTIF($BD$145:$BD$156,"対象外")+COUNTIF($BD$122:$BD$143,"対象外")+COUNTIF($BD$85:$BD$119,"対象外")+COUNTIF($BD$61:$BD$80,"対象外")+COUNTIF($BD$39:$BD$59,"対象外")+COUNTIF($BD$12:$BD$33,"対象外")</f>
        <v>0</v>
      </c>
      <c r="K439" s="404"/>
      <c r="L439" s="404"/>
      <c r="M439" s="461">
        <f>COUNTIF($BD$34:$BD$38,"対象外")+COUNTIF($BD$81:$BD$84,"対象外")+COUNTIF($BD$120:$BD$121,"対象外")+COUNTIF($BD$157:$BD$158,"対象外")+COUNTIF($BD$160:$BD$161,"対象外")+COUNTIF($BD$163:$BD$164,"対象外")+COUNTIF($BD$181:$BD$182,"対象外")+COUNTIF($BD$187:$BD$190,"対象外")+COUNTIF($BD$195:$BD$200,"対象外")</f>
        <v>0</v>
      </c>
      <c r="N439" s="1"/>
      <c r="O439" s="1"/>
      <c r="P439" s="1"/>
      <c r="Q439" s="1"/>
      <c r="R439" s="1"/>
      <c r="S439" s="1"/>
      <c r="T439" s="1"/>
      <c r="U439" s="1"/>
      <c r="V439" s="1"/>
      <c r="W439" s="1"/>
      <c r="X439" s="1"/>
      <c r="Y439" s="1"/>
      <c r="Z439" s="1"/>
      <c r="AA439" s="75"/>
      <c r="AB439" s="75"/>
      <c r="AC439" s="75"/>
      <c r="AD439" s="75"/>
      <c r="AE439" s="75"/>
      <c r="AF439" s="75"/>
      <c r="AG439" s="75"/>
      <c r="AH439" s="75"/>
      <c r="AI439" s="75"/>
      <c r="AJ439" s="75"/>
      <c r="AK439" s="75"/>
      <c r="AL439" s="75"/>
      <c r="AM439" s="402"/>
      <c r="AN439" s="33"/>
      <c r="AO439" s="23"/>
      <c r="AP439" s="23"/>
      <c r="AQ439" s="23"/>
      <c r="AR439" s="23"/>
      <c r="AS439" s="23"/>
      <c r="AT439" s="23"/>
      <c r="AU439" s="23"/>
      <c r="AV439" s="23"/>
      <c r="AW439" s="23"/>
      <c r="AX439" s="23"/>
      <c r="AY439" s="23"/>
      <c r="AZ439" s="23"/>
      <c r="BA439" s="23"/>
      <c r="BB439" s="23"/>
      <c r="BC439" s="23"/>
      <c r="BD439" s="23"/>
      <c r="BE439" s="23"/>
      <c r="BF439" s="76"/>
      <c r="BG439" s="86"/>
      <c r="BH439" s="76"/>
      <c r="BI439" s="23"/>
      <c r="BJ439" s="23"/>
      <c r="BK439" s="23"/>
      <c r="BL439" s="23"/>
      <c r="BM439" s="23"/>
      <c r="BN439" s="23"/>
      <c r="BO439" s="23"/>
      <c r="BP439" s="23"/>
      <c r="BQ439" s="23"/>
      <c r="BR439" s="23"/>
      <c r="BS439" s="405"/>
      <c r="BT439" s="23"/>
      <c r="BU439" s="23"/>
      <c r="BV439" s="76"/>
      <c r="BW439" s="23"/>
      <c r="BX439" s="23"/>
      <c r="BY439" s="23"/>
      <c r="BZ439" s="23"/>
    </row>
    <row r="440" spans="1:82" ht="24" customHeight="1">
      <c r="A440" s="3" t="str">
        <f t="shared" si="215"/>
        <v/>
      </c>
      <c r="B440" s="5" t="s">
        <v>3184</v>
      </c>
      <c r="C440" s="1"/>
      <c r="D440" s="1184" t="s">
        <v>755</v>
      </c>
      <c r="E440" s="1185"/>
      <c r="F440" s="1186"/>
      <c r="G440" s="406" t="s">
        <v>756</v>
      </c>
      <c r="H440" s="1068" t="s">
        <v>757</v>
      </c>
      <c r="I440" s="1068"/>
      <c r="J440" s="1068"/>
      <c r="K440" s="1067" t="s">
        <v>758</v>
      </c>
      <c r="L440" s="1068"/>
      <c r="M440" s="1068"/>
      <c r="N440" s="1"/>
      <c r="O440" s="1"/>
      <c r="P440" s="1"/>
      <c r="Q440" s="1"/>
      <c r="R440" s="1"/>
      <c r="S440" s="1"/>
      <c r="T440" s="1"/>
      <c r="U440" s="1"/>
      <c r="V440" s="1"/>
      <c r="W440" s="1"/>
      <c r="X440" s="1"/>
      <c r="Y440" s="1"/>
      <c r="Z440" s="1"/>
      <c r="AA440" s="75"/>
      <c r="AB440" s="75"/>
      <c r="AC440" s="75"/>
      <c r="AD440" s="75"/>
      <c r="AE440" s="75"/>
      <c r="AF440" s="75"/>
      <c r="AG440" s="75"/>
      <c r="AH440" s="75"/>
      <c r="AI440" s="75"/>
      <c r="AJ440" s="75"/>
      <c r="AK440" s="75"/>
      <c r="AL440" s="75"/>
      <c r="AM440" s="402"/>
      <c r="AN440" s="33"/>
      <c r="AO440" s="23"/>
      <c r="AP440" s="23"/>
      <c r="AQ440" s="23"/>
      <c r="AR440" s="23"/>
      <c r="AS440" s="23"/>
      <c r="AT440" s="23"/>
      <c r="AU440" s="23"/>
      <c r="AV440" s="23"/>
      <c r="AW440" s="23"/>
      <c r="AX440" s="23"/>
      <c r="AY440" s="23"/>
      <c r="AZ440" s="23"/>
      <c r="BA440" s="23"/>
      <c r="BB440" s="23"/>
      <c r="BC440" s="23"/>
      <c r="BD440" s="23"/>
      <c r="BE440" s="23"/>
      <c r="BF440" s="76"/>
      <c r="BG440" s="86"/>
      <c r="BH440" s="76"/>
      <c r="BI440" s="23"/>
      <c r="BJ440" s="23"/>
      <c r="BK440" s="23"/>
      <c r="BL440" s="23"/>
      <c r="BM440" s="23"/>
      <c r="BN440" s="23"/>
      <c r="BO440" s="23"/>
      <c r="BP440" s="23"/>
      <c r="BQ440" s="23"/>
      <c r="BR440" s="23"/>
      <c r="BS440" s="405"/>
      <c r="BT440" s="23"/>
      <c r="BU440" s="23"/>
      <c r="BV440" s="76"/>
      <c r="BW440" s="23"/>
      <c r="BX440" s="23"/>
      <c r="BY440" s="23"/>
      <c r="BZ440" s="23"/>
    </row>
    <row r="441" spans="1:82" ht="24" customHeight="1">
      <c r="A441" s="3" t="str">
        <f t="shared" si="215"/>
        <v/>
      </c>
      <c r="B441" s="5" t="s">
        <v>3185</v>
      </c>
      <c r="C441" s="1"/>
      <c r="D441" s="1175" t="s">
        <v>759</v>
      </c>
      <c r="E441" s="1176"/>
      <c r="F441" s="1177"/>
      <c r="G441" s="407" t="s">
        <v>760</v>
      </c>
      <c r="H441" s="408">
        <f>COUNTIF($BD$12:$BD$33,"○")+COUNTIF($BD$12:$BD$33,"□")</f>
        <v>0</v>
      </c>
      <c r="I441" s="409" t="str">
        <f t="shared" ref="I441:I444" si="260">IF(OR(J441=0,J441=""),"-","/")</f>
        <v>/</v>
      </c>
      <c r="J441" s="407">
        <f>5-COUNTIF($BD$12:$BD$33,"対象外")</f>
        <v>5</v>
      </c>
      <c r="K441" s="410">
        <f>COUNTIF($BD$34:$BD$38,"○")+COUNTIF($BD$34:$BD$38,"□")</f>
        <v>0</v>
      </c>
      <c r="L441" s="409" t="str">
        <f t="shared" ref="L441:L451" si="261">IF(OR(M441=0,M441=""),"-","/")</f>
        <v>/</v>
      </c>
      <c r="M441" s="407">
        <f>4-COUNTIF($BD$34:$BD$38,"対象外")</f>
        <v>4</v>
      </c>
      <c r="N441" s="1"/>
      <c r="O441" s="1"/>
      <c r="P441" s="1"/>
      <c r="Q441" s="1"/>
      <c r="R441" s="1"/>
      <c r="S441" s="1"/>
      <c r="T441" s="1"/>
      <c r="U441" s="1"/>
      <c r="V441" s="1"/>
      <c r="W441" s="1"/>
      <c r="X441" s="1"/>
      <c r="Y441" s="1"/>
      <c r="Z441" s="1"/>
      <c r="AA441" s="75"/>
      <c r="AB441" s="75"/>
      <c r="AC441" s="75"/>
      <c r="AD441" s="75"/>
      <c r="AE441" s="75"/>
      <c r="AF441" s="75"/>
      <c r="AG441" s="75"/>
      <c r="AH441" s="75"/>
      <c r="AI441" s="75"/>
      <c r="AJ441" s="75"/>
      <c r="AK441" s="75"/>
      <c r="AL441" s="75"/>
      <c r="AM441" s="402"/>
      <c r="AN441" s="33"/>
      <c r="AO441" s="23"/>
      <c r="AP441" s="23"/>
      <c r="AQ441" s="23"/>
      <c r="AR441" s="23"/>
      <c r="AS441" s="23"/>
      <c r="AT441" s="23"/>
      <c r="AU441" s="23"/>
      <c r="AV441" s="23"/>
      <c r="AW441" s="23"/>
      <c r="AX441" s="23"/>
      <c r="AY441" s="23"/>
      <c r="AZ441" s="23"/>
      <c r="BA441" s="23"/>
      <c r="BB441" s="23"/>
      <c r="BC441" s="23"/>
      <c r="BD441" s="23"/>
      <c r="BE441" s="23"/>
      <c r="BF441" s="76"/>
      <c r="BG441" s="86"/>
      <c r="BH441" s="76"/>
      <c r="BI441" s="23"/>
      <c r="BJ441" s="23"/>
      <c r="BK441" s="23"/>
      <c r="BL441" s="23"/>
      <c r="BM441" s="23"/>
      <c r="BN441" s="23"/>
      <c r="BO441" s="23"/>
      <c r="BP441" s="23"/>
      <c r="BQ441" s="23"/>
      <c r="BR441" s="23"/>
      <c r="BS441" s="23"/>
      <c r="BT441" s="23"/>
      <c r="BU441" s="23"/>
      <c r="BV441" s="76"/>
      <c r="BW441" s="23"/>
      <c r="BX441" s="23"/>
      <c r="BY441" s="23"/>
      <c r="BZ441" s="23"/>
    </row>
    <row r="442" spans="1:82" ht="24" customHeight="1">
      <c r="A442" s="3" t="str">
        <f t="shared" si="215"/>
        <v/>
      </c>
      <c r="B442" s="5" t="s">
        <v>3186</v>
      </c>
      <c r="C442" s="1"/>
      <c r="D442" s="1178"/>
      <c r="E442" s="1179"/>
      <c r="F442" s="1180"/>
      <c r="G442" s="407" t="s">
        <v>761</v>
      </c>
      <c r="H442" s="408">
        <f>COUNTIF($BD$39:$BD$59,"○")+COUNTIF($BD$39:$BD$59,"□")</f>
        <v>0</v>
      </c>
      <c r="I442" s="409" t="str">
        <f t="shared" si="260"/>
        <v>/</v>
      </c>
      <c r="J442" s="407">
        <f>4-COUNTIF($BD$39:$BD$59,"対象外")</f>
        <v>4</v>
      </c>
      <c r="K442" s="411"/>
      <c r="L442" s="409" t="str">
        <f t="shared" si="261"/>
        <v>-</v>
      </c>
      <c r="M442" s="407"/>
      <c r="N442" s="1"/>
      <c r="O442" s="1"/>
      <c r="P442" s="1"/>
      <c r="Q442" s="1"/>
      <c r="R442" s="1"/>
      <c r="S442" s="1"/>
      <c r="T442" s="1"/>
      <c r="U442" s="1"/>
      <c r="V442" s="1"/>
      <c r="W442" s="1"/>
      <c r="X442" s="1"/>
      <c r="Y442" s="1"/>
      <c r="Z442" s="1"/>
      <c r="AA442" s="75"/>
      <c r="AB442" s="75"/>
      <c r="AC442" s="75"/>
      <c r="AD442" s="75"/>
      <c r="AE442" s="75"/>
      <c r="AF442" s="75"/>
      <c r="AG442" s="75"/>
      <c r="AH442" s="75"/>
      <c r="AI442" s="75"/>
      <c r="AJ442" s="75"/>
      <c r="AK442" s="75"/>
      <c r="AL442" s="75"/>
      <c r="AM442" s="402"/>
      <c r="AN442" s="33"/>
      <c r="AO442" s="23"/>
      <c r="AP442" s="23"/>
      <c r="AQ442" s="23"/>
      <c r="AR442" s="23"/>
      <c r="AS442" s="23"/>
      <c r="AT442" s="23"/>
      <c r="AU442" s="23"/>
      <c r="AV442" s="23"/>
      <c r="AW442" s="23"/>
      <c r="AX442" s="23"/>
      <c r="AY442" s="23"/>
      <c r="AZ442" s="23"/>
      <c r="BA442" s="23"/>
      <c r="BB442" s="23"/>
      <c r="BC442" s="23"/>
      <c r="BD442" s="23"/>
      <c r="BE442" s="23"/>
      <c r="BF442" s="76"/>
      <c r="BG442" s="86"/>
      <c r="BH442" s="76"/>
      <c r="BI442" s="23"/>
      <c r="BJ442" s="23"/>
      <c r="BK442" s="23"/>
      <c r="BL442" s="23"/>
      <c r="BM442" s="23"/>
      <c r="BN442" s="23"/>
      <c r="BO442" s="23"/>
      <c r="BP442" s="23"/>
      <c r="BQ442" s="23"/>
      <c r="BR442" s="23"/>
      <c r="BS442" s="23"/>
      <c r="BT442" s="23"/>
      <c r="BU442" s="23"/>
      <c r="BV442" s="76"/>
      <c r="BW442" s="23"/>
      <c r="BX442" s="23"/>
      <c r="BY442" s="23"/>
      <c r="BZ442" s="23"/>
    </row>
    <row r="443" spans="1:82" ht="24" customHeight="1">
      <c r="A443" s="3" t="str">
        <f t="shared" si="215"/>
        <v/>
      </c>
      <c r="B443" s="5" t="s">
        <v>3187</v>
      </c>
      <c r="C443" s="1"/>
      <c r="D443" s="1178"/>
      <c r="E443" s="1179"/>
      <c r="F443" s="1180"/>
      <c r="G443" s="407" t="s">
        <v>762</v>
      </c>
      <c r="H443" s="408">
        <f>COUNTIF($BD$61:$BD$80,"○")+COUNTIF($BD$61:$BD$80,"□")</f>
        <v>0</v>
      </c>
      <c r="I443" s="409" t="str">
        <f t="shared" si="260"/>
        <v>/</v>
      </c>
      <c r="J443" s="407">
        <f>4-COUNTIF($BD$61:$BD$80,"対象外")</f>
        <v>4</v>
      </c>
      <c r="K443" s="410">
        <f>COUNTIF($BD$81:$BD$84,"○")+COUNTIF($BD$81:$BD$84,"□")</f>
        <v>0</v>
      </c>
      <c r="L443" s="409" t="str">
        <f t="shared" si="261"/>
        <v>/</v>
      </c>
      <c r="M443" s="407">
        <f>3-COUNTIF($BD$81:$BD$84,"対象外")</f>
        <v>3</v>
      </c>
      <c r="N443" s="1"/>
      <c r="O443" s="1"/>
      <c r="P443" s="1"/>
      <c r="Q443" s="1"/>
      <c r="R443" s="1"/>
      <c r="S443" s="1"/>
      <c r="T443" s="1"/>
      <c r="U443" s="1"/>
      <c r="V443" s="1"/>
      <c r="W443" s="1"/>
      <c r="X443" s="1"/>
      <c r="Y443" s="1"/>
      <c r="Z443" s="1"/>
      <c r="AA443" s="75"/>
      <c r="AB443" s="75"/>
      <c r="AC443" s="75"/>
      <c r="AD443" s="75"/>
      <c r="AE443" s="75"/>
      <c r="AF443" s="75"/>
      <c r="AG443" s="75"/>
      <c r="AH443" s="75"/>
      <c r="AI443" s="75"/>
      <c r="AJ443" s="75"/>
      <c r="AK443" s="75"/>
      <c r="AL443" s="75"/>
      <c r="AM443" s="402"/>
      <c r="AN443" s="33"/>
      <c r="AO443" s="23"/>
      <c r="AP443" s="23"/>
      <c r="AQ443" s="23"/>
      <c r="AR443" s="23"/>
      <c r="AS443" s="23"/>
      <c r="AT443" s="23"/>
      <c r="AU443" s="23"/>
      <c r="AV443" s="23"/>
      <c r="AW443" s="23"/>
      <c r="AX443" s="23"/>
      <c r="AY443" s="23"/>
      <c r="AZ443" s="23"/>
      <c r="BA443" s="23"/>
      <c r="BB443" s="23"/>
      <c r="BC443" s="23"/>
      <c r="BD443" s="23"/>
      <c r="BE443" s="23"/>
      <c r="BF443" s="76"/>
      <c r="BG443" s="86"/>
      <c r="BH443" s="76"/>
      <c r="BI443" s="23"/>
      <c r="BJ443" s="23"/>
      <c r="BK443" s="23"/>
      <c r="BL443" s="23"/>
      <c r="BM443" s="23"/>
      <c r="BN443" s="23"/>
      <c r="BO443" s="23"/>
      <c r="BP443" s="23"/>
      <c r="BQ443" s="23"/>
      <c r="BR443" s="23"/>
      <c r="BS443" s="23"/>
      <c r="BT443" s="23"/>
      <c r="BU443" s="23"/>
      <c r="BV443" s="76"/>
      <c r="BW443" s="23"/>
      <c r="BX443" s="23"/>
      <c r="BY443" s="23"/>
      <c r="BZ443" s="23"/>
    </row>
    <row r="444" spans="1:82" ht="24" customHeight="1">
      <c r="A444" s="3" t="str">
        <f t="shared" si="215"/>
        <v/>
      </c>
      <c r="B444" s="5" t="s">
        <v>3188</v>
      </c>
      <c r="C444" s="1"/>
      <c r="D444" s="1178"/>
      <c r="E444" s="1179"/>
      <c r="F444" s="1180"/>
      <c r="G444" s="407" t="s">
        <v>763</v>
      </c>
      <c r="H444" s="408">
        <f>COUNTIF($BD$85:$BD$119,"○")+COUNTIF($BD$85:$BD$119,"□")</f>
        <v>0</v>
      </c>
      <c r="I444" s="409" t="str">
        <f t="shared" si="260"/>
        <v>/</v>
      </c>
      <c r="J444" s="407">
        <f>6-COUNTIF($BD$85:$BD$119,"対象外")</f>
        <v>6</v>
      </c>
      <c r="K444" s="410">
        <f>COUNTIF($BD$120:$BD$121,"○")+COUNTIF($BD$120:$BD$121,"□")</f>
        <v>0</v>
      </c>
      <c r="L444" s="409" t="str">
        <f t="shared" si="261"/>
        <v>/</v>
      </c>
      <c r="M444" s="407">
        <f>1-COUNTIF($BD$120:$BD$121,"対象外")</f>
        <v>1</v>
      </c>
      <c r="N444" s="1"/>
      <c r="O444" s="1"/>
      <c r="P444" s="1"/>
      <c r="Q444" s="1"/>
      <c r="R444" s="1"/>
      <c r="S444" s="1"/>
      <c r="T444" s="1"/>
      <c r="U444" s="1"/>
      <c r="V444" s="1"/>
      <c r="W444" s="1"/>
      <c r="X444" s="1"/>
      <c r="Y444" s="1"/>
      <c r="Z444" s="1"/>
      <c r="AA444" s="75"/>
      <c r="AB444" s="75"/>
      <c r="AC444" s="75"/>
      <c r="AD444" s="75"/>
      <c r="AE444" s="75"/>
      <c r="AF444" s="75"/>
      <c r="AG444" s="75"/>
      <c r="AH444" s="75"/>
      <c r="AI444" s="75"/>
      <c r="AJ444" s="75"/>
      <c r="AK444" s="75"/>
      <c r="AL444" s="75"/>
      <c r="AM444" s="402"/>
      <c r="AN444" s="33"/>
      <c r="AO444" s="23"/>
      <c r="AP444" s="23"/>
      <c r="AQ444" s="23"/>
      <c r="AR444" s="23"/>
      <c r="AS444" s="23"/>
      <c r="AT444" s="23"/>
      <c r="AU444" s="23"/>
      <c r="AV444" s="23"/>
      <c r="AW444" s="23"/>
      <c r="AX444" s="23"/>
      <c r="AY444" s="23"/>
      <c r="AZ444" s="23"/>
      <c r="BA444" s="23"/>
      <c r="BB444" s="23"/>
      <c r="BC444" s="23"/>
      <c r="BD444" s="23"/>
      <c r="BE444" s="23"/>
      <c r="BF444" s="76"/>
      <c r="BG444" s="86"/>
      <c r="BH444" s="76"/>
      <c r="BI444" s="23"/>
      <c r="BJ444" s="23"/>
      <c r="BK444" s="23"/>
      <c r="BL444" s="23"/>
      <c r="BM444" s="23"/>
      <c r="BN444" s="23"/>
      <c r="BO444" s="23"/>
      <c r="BP444" s="23"/>
      <c r="BQ444" s="23"/>
      <c r="BR444" s="23"/>
      <c r="BS444" s="23"/>
      <c r="BT444" s="23"/>
      <c r="BU444" s="23"/>
      <c r="BV444" s="76"/>
      <c r="BW444" s="23"/>
      <c r="BX444" s="23"/>
      <c r="BY444" s="23"/>
      <c r="BZ444" s="23"/>
    </row>
    <row r="445" spans="1:82" ht="24" customHeight="1">
      <c r="A445" s="3" t="str">
        <f t="shared" si="215"/>
        <v/>
      </c>
      <c r="B445" s="5" t="s">
        <v>3189</v>
      </c>
      <c r="C445" s="1"/>
      <c r="D445" s="1178"/>
      <c r="E445" s="1179"/>
      <c r="F445" s="1180"/>
      <c r="G445" s="407" t="s">
        <v>764</v>
      </c>
      <c r="H445" s="408">
        <f>COUNTIF($BD$122:$BD$143,"○")+COUNTIF($BD$122:$BD$143,"□")</f>
        <v>0</v>
      </c>
      <c r="I445" s="409" t="str">
        <f>IF(OR(J445=0,J445=""),"-","/")</f>
        <v>/</v>
      </c>
      <c r="J445" s="407">
        <f>4-COUNTIF($BD$122:$BD$143,"対象外")</f>
        <v>4</v>
      </c>
      <c r="K445" s="410"/>
      <c r="L445" s="409" t="str">
        <f t="shared" si="261"/>
        <v>-</v>
      </c>
      <c r="M445" s="407"/>
      <c r="N445" s="1"/>
      <c r="O445" s="1"/>
      <c r="P445" s="1"/>
      <c r="Q445" s="1"/>
      <c r="R445" s="1"/>
      <c r="S445" s="1"/>
      <c r="T445" s="1"/>
      <c r="U445" s="1"/>
      <c r="V445" s="1"/>
      <c r="W445" s="1"/>
      <c r="X445" s="1"/>
      <c r="Y445" s="1"/>
      <c r="Z445" s="1"/>
      <c r="AA445" s="75"/>
      <c r="AB445" s="75"/>
      <c r="AC445" s="75"/>
      <c r="AD445" s="75"/>
      <c r="AE445" s="75"/>
      <c r="AF445" s="75"/>
      <c r="AG445" s="75"/>
      <c r="AH445" s="75"/>
      <c r="AI445" s="75"/>
      <c r="AJ445" s="75"/>
      <c r="AK445" s="75"/>
      <c r="AL445" s="75"/>
      <c r="AM445" s="402"/>
      <c r="AN445" s="33"/>
      <c r="AO445" s="23"/>
      <c r="AP445" s="23"/>
      <c r="AQ445" s="23"/>
      <c r="AR445" s="23"/>
      <c r="AS445" s="23"/>
      <c r="AT445" s="23"/>
      <c r="AU445" s="23"/>
      <c r="AV445" s="23"/>
      <c r="AW445" s="23"/>
      <c r="AX445" s="23"/>
      <c r="AY445" s="23"/>
      <c r="AZ445" s="23"/>
      <c r="BA445" s="23"/>
      <c r="BB445" s="23"/>
      <c r="BC445" s="23"/>
      <c r="BD445" s="23"/>
      <c r="BE445" s="23"/>
      <c r="BF445" s="76"/>
      <c r="BG445" s="86"/>
      <c r="BH445" s="76"/>
      <c r="BI445" s="23"/>
      <c r="BJ445" s="23"/>
      <c r="BK445" s="23"/>
      <c r="BL445" s="23"/>
      <c r="BM445" s="23"/>
      <c r="BN445" s="23"/>
      <c r="BO445" s="23"/>
      <c r="BP445" s="23"/>
      <c r="BQ445" s="23"/>
      <c r="BR445" s="23"/>
      <c r="BS445" s="23"/>
      <c r="BT445" s="23"/>
      <c r="BU445" s="23"/>
      <c r="BV445" s="76"/>
      <c r="BW445" s="23"/>
      <c r="BX445" s="23"/>
      <c r="BY445" s="23"/>
      <c r="BZ445" s="23"/>
    </row>
    <row r="446" spans="1:82" ht="24" customHeight="1">
      <c r="A446" s="3" t="str">
        <f t="shared" si="215"/>
        <v/>
      </c>
      <c r="B446" s="5" t="s">
        <v>3190</v>
      </c>
      <c r="C446" s="1"/>
      <c r="D446" s="1178"/>
      <c r="E446" s="1179"/>
      <c r="F446" s="1180"/>
      <c r="G446" s="407" t="s">
        <v>765</v>
      </c>
      <c r="H446" s="408">
        <f>COUNTIF($BD$145:$BD$156,"○")+COUNTIF($BD$145:$BD$156,"□")</f>
        <v>0</v>
      </c>
      <c r="I446" s="409" t="str">
        <f t="shared" ref="I446:I451" si="262">IF(OR(J446=0,J446=""),"-","/")</f>
        <v>/</v>
      </c>
      <c r="J446" s="407">
        <f>3-COUNTIF($BD$145:$BD$156,"対象外")</f>
        <v>3</v>
      </c>
      <c r="K446" s="410">
        <f>COUNTIF($BD$157:$BD$158,"○")+COUNTIF($BD$157:$BD$158,"□")</f>
        <v>0</v>
      </c>
      <c r="L446" s="409" t="str">
        <f t="shared" si="261"/>
        <v>/</v>
      </c>
      <c r="M446" s="407">
        <f>1-COUNTIF($BD$157:$BD$158,"対象外")</f>
        <v>1</v>
      </c>
      <c r="N446" s="1"/>
      <c r="O446" s="1"/>
      <c r="P446" s="1"/>
      <c r="Q446" s="1"/>
      <c r="R446" s="1"/>
      <c r="S446" s="1"/>
      <c r="T446" s="1"/>
      <c r="U446" s="1"/>
      <c r="V446" s="1"/>
      <c r="W446" s="1"/>
      <c r="X446" s="1"/>
      <c r="Y446" s="1"/>
      <c r="Z446" s="1"/>
      <c r="AA446" s="75"/>
      <c r="AB446" s="75"/>
      <c r="AC446" s="75"/>
      <c r="AD446" s="75"/>
      <c r="AE446" s="75"/>
      <c r="AF446" s="75"/>
      <c r="AG446" s="75"/>
      <c r="AH446" s="75"/>
      <c r="AI446" s="75"/>
      <c r="AJ446" s="75"/>
      <c r="AK446" s="75"/>
      <c r="AL446" s="75"/>
      <c r="AM446" s="402"/>
      <c r="AN446" s="33"/>
      <c r="AO446" s="23"/>
      <c r="AP446" s="23"/>
      <c r="AQ446" s="23"/>
      <c r="AR446" s="23"/>
      <c r="AS446" s="23"/>
      <c r="AT446" s="23"/>
      <c r="AU446" s="23"/>
      <c r="AV446" s="23"/>
      <c r="AW446" s="23"/>
      <c r="AX446" s="23"/>
      <c r="AY446" s="23"/>
      <c r="AZ446" s="23"/>
      <c r="BA446" s="23"/>
      <c r="BB446" s="23"/>
      <c r="BC446" s="23"/>
      <c r="BD446" s="23"/>
      <c r="BE446" s="23"/>
      <c r="BF446" s="76"/>
      <c r="BG446" s="86"/>
      <c r="BH446" s="76"/>
      <c r="BI446" s="23"/>
      <c r="BJ446" s="23"/>
      <c r="BK446" s="23"/>
      <c r="BL446" s="23"/>
      <c r="BM446" s="23"/>
      <c r="BN446" s="23"/>
      <c r="BO446" s="23"/>
      <c r="BP446" s="23"/>
      <c r="BQ446" s="23"/>
      <c r="BR446" s="23"/>
      <c r="BS446" s="23"/>
      <c r="BT446" s="23"/>
      <c r="BU446" s="23"/>
      <c r="BV446" s="76"/>
      <c r="BW446" s="23"/>
      <c r="BX446" s="23"/>
      <c r="BY446" s="23"/>
      <c r="BZ446" s="23"/>
    </row>
    <row r="447" spans="1:82" ht="24" customHeight="1">
      <c r="A447" s="3" t="str">
        <f t="shared" si="215"/>
        <v/>
      </c>
      <c r="B447" s="5" t="s">
        <v>3191</v>
      </c>
      <c r="C447" s="1"/>
      <c r="D447" s="1178"/>
      <c r="E447" s="1179"/>
      <c r="F447" s="1180"/>
      <c r="G447" s="407" t="s">
        <v>766</v>
      </c>
      <c r="H447" s="408">
        <f>COUNTIF($BD$159,"○")+COUNTIF($BD$159,"□")</f>
        <v>0</v>
      </c>
      <c r="I447" s="409" t="str">
        <f t="shared" si="262"/>
        <v>/</v>
      </c>
      <c r="J447" s="407">
        <f>1-COUNTIF($BD$159,"対象外")</f>
        <v>1</v>
      </c>
      <c r="K447" s="410">
        <f>COUNTIF($BD$160:$BD$161,"○")+COUNTIF($BD$160:$BD$161,"□")</f>
        <v>0</v>
      </c>
      <c r="L447" s="409" t="str">
        <f t="shared" si="261"/>
        <v>/</v>
      </c>
      <c r="M447" s="407">
        <f>1-COUNTIF($BD$160:$BD$161,"対象外")</f>
        <v>1</v>
      </c>
      <c r="N447" s="1"/>
      <c r="O447" s="1"/>
      <c r="P447" s="1"/>
      <c r="Q447" s="1"/>
      <c r="R447" s="1"/>
      <c r="S447" s="1"/>
      <c r="T447" s="1"/>
      <c r="U447" s="1"/>
      <c r="V447" s="1"/>
      <c r="W447" s="1"/>
      <c r="X447" s="1"/>
      <c r="Y447" s="1"/>
      <c r="Z447" s="1"/>
      <c r="AA447" s="75"/>
      <c r="AB447" s="75"/>
      <c r="AC447" s="75"/>
      <c r="AD447" s="75"/>
      <c r="AE447" s="75"/>
      <c r="AF447" s="75"/>
      <c r="AG447" s="75"/>
      <c r="AH447" s="75"/>
      <c r="AI447" s="75"/>
      <c r="AJ447" s="75"/>
      <c r="AK447" s="75"/>
      <c r="AL447" s="75"/>
      <c r="AM447" s="402"/>
      <c r="AN447" s="33"/>
      <c r="AO447" s="23"/>
      <c r="AP447" s="23"/>
      <c r="AQ447" s="23"/>
      <c r="AR447" s="23"/>
      <c r="AS447" s="23"/>
      <c r="AT447" s="23"/>
      <c r="AU447" s="23"/>
      <c r="AV447" s="23"/>
      <c r="AW447" s="23"/>
      <c r="AX447" s="23"/>
      <c r="AY447" s="23"/>
      <c r="AZ447" s="23"/>
      <c r="BA447" s="23"/>
      <c r="BB447" s="23"/>
      <c r="BC447" s="23"/>
      <c r="BD447" s="23"/>
      <c r="BE447" s="23"/>
      <c r="BF447" s="76"/>
      <c r="BG447" s="86"/>
      <c r="BH447" s="76"/>
      <c r="BI447" s="23"/>
      <c r="BJ447" s="23"/>
      <c r="BK447" s="23"/>
      <c r="BL447" s="23"/>
      <c r="BM447" s="23"/>
      <c r="BN447" s="23"/>
      <c r="BO447" s="23"/>
      <c r="BP447" s="23"/>
      <c r="BQ447" s="23"/>
      <c r="BR447" s="23"/>
      <c r="BS447" s="23"/>
      <c r="BT447" s="23"/>
      <c r="BU447" s="23"/>
      <c r="BV447" s="76"/>
      <c r="BW447" s="23"/>
      <c r="BX447" s="23"/>
      <c r="BY447" s="23"/>
      <c r="BZ447" s="23"/>
    </row>
    <row r="448" spans="1:82" ht="24" customHeight="1">
      <c r="A448" s="3" t="str">
        <f t="shared" ref="A448:A482" si="263">ASC($BB$5)</f>
        <v/>
      </c>
      <c r="B448" s="5" t="s">
        <v>3192</v>
      </c>
      <c r="C448" s="1"/>
      <c r="D448" s="1178"/>
      <c r="E448" s="1179"/>
      <c r="F448" s="1180"/>
      <c r="G448" s="407" t="s">
        <v>767</v>
      </c>
      <c r="H448" s="408">
        <f>COUNTIF($BD$162,"○")+COUNTIF($BD$162,"□")</f>
        <v>0</v>
      </c>
      <c r="I448" s="409" t="str">
        <f t="shared" si="262"/>
        <v>/</v>
      </c>
      <c r="J448" s="407">
        <f>1-COUNTIF($BD$162,"対象外")</f>
        <v>1</v>
      </c>
      <c r="K448" s="410">
        <f>COUNTIF($BD$163:$BD$164,"○")+COUNTIF($BD$163:$BD$164,"□")</f>
        <v>0</v>
      </c>
      <c r="L448" s="409" t="str">
        <f t="shared" si="261"/>
        <v>/</v>
      </c>
      <c r="M448" s="407">
        <f>1-COUNTIF($BD$163:$BD$164,"対象外")</f>
        <v>1</v>
      </c>
      <c r="N448" s="1"/>
      <c r="O448" s="1"/>
      <c r="P448" s="1"/>
      <c r="Q448" s="1"/>
      <c r="R448" s="1"/>
      <c r="S448" s="1"/>
      <c r="T448" s="1"/>
      <c r="U448" s="1"/>
      <c r="V448" s="1"/>
      <c r="W448" s="1"/>
      <c r="X448" s="1"/>
      <c r="Y448" s="1"/>
      <c r="Z448" s="1"/>
      <c r="AA448" s="75"/>
      <c r="AB448" s="75"/>
      <c r="AC448" s="75"/>
      <c r="AD448" s="75"/>
      <c r="AE448" s="75"/>
      <c r="AF448" s="75"/>
      <c r="AG448" s="75"/>
      <c r="AH448" s="75"/>
      <c r="AI448" s="75"/>
      <c r="AJ448" s="75"/>
      <c r="AK448" s="75"/>
      <c r="AL448" s="75"/>
      <c r="AM448" s="402"/>
      <c r="AN448" s="33"/>
      <c r="AO448" s="23"/>
      <c r="AP448" s="23"/>
      <c r="AQ448" s="23"/>
      <c r="AR448" s="23"/>
      <c r="AS448" s="23"/>
      <c r="AT448" s="23"/>
      <c r="AU448" s="23"/>
      <c r="AV448" s="23"/>
      <c r="AW448" s="23"/>
      <c r="AX448" s="23"/>
      <c r="AY448" s="23"/>
      <c r="AZ448" s="23"/>
      <c r="BA448" s="23"/>
      <c r="BB448" s="23"/>
      <c r="BC448" s="23"/>
      <c r="BD448" s="23"/>
      <c r="BE448" s="23"/>
      <c r="BF448" s="76"/>
      <c r="BG448" s="86"/>
      <c r="BH448" s="76"/>
      <c r="BI448" s="23"/>
      <c r="BJ448" s="23"/>
      <c r="BK448" s="23"/>
      <c r="BL448" s="23"/>
      <c r="BM448" s="23"/>
      <c r="BN448" s="23"/>
      <c r="BO448" s="23"/>
      <c r="BP448" s="23"/>
      <c r="BQ448" s="23"/>
      <c r="BR448" s="23"/>
      <c r="BS448" s="23"/>
      <c r="BT448" s="23"/>
      <c r="BU448" s="23"/>
      <c r="BV448" s="76"/>
      <c r="BW448" s="23"/>
      <c r="BX448" s="23"/>
      <c r="BY448" s="23"/>
      <c r="BZ448" s="23"/>
    </row>
    <row r="449" spans="1:78" ht="24" customHeight="1">
      <c r="A449" s="3" t="str">
        <f t="shared" si="263"/>
        <v/>
      </c>
      <c r="B449" s="5" t="s">
        <v>3193</v>
      </c>
      <c r="C449" s="1"/>
      <c r="D449" s="1178"/>
      <c r="E449" s="1179"/>
      <c r="F449" s="1180"/>
      <c r="G449" s="407" t="s">
        <v>768</v>
      </c>
      <c r="H449" s="408">
        <f>COUNTIF($BD$165:$BD$180,"○")+COUNTIF($BD$165:$BD$180,"□")</f>
        <v>0</v>
      </c>
      <c r="I449" s="409" t="str">
        <f t="shared" si="262"/>
        <v>/</v>
      </c>
      <c r="J449" s="407">
        <f>7-COUNTIF($BD$165:$BD$180,"対象外")</f>
        <v>7</v>
      </c>
      <c r="K449" s="410">
        <f>COUNTIF($BD$181:$BD$182,"○")+COUNTIF($BD$181:$BD$182,"□")</f>
        <v>0</v>
      </c>
      <c r="L449" s="409" t="str">
        <f t="shared" si="261"/>
        <v>/</v>
      </c>
      <c r="M449" s="407">
        <f>1-COUNTIF($BD$181:$BD$182,"対象外")</f>
        <v>1</v>
      </c>
      <c r="N449" s="1"/>
      <c r="O449" s="1"/>
      <c r="P449" s="1"/>
      <c r="Q449" s="1"/>
      <c r="R449" s="1"/>
      <c r="S449" s="1"/>
      <c r="T449" s="1"/>
      <c r="U449" s="1"/>
      <c r="V449" s="1"/>
      <c r="W449" s="1"/>
      <c r="X449" s="1"/>
      <c r="Y449" s="1"/>
      <c r="Z449" s="1"/>
      <c r="AA449" s="75"/>
      <c r="AB449" s="75"/>
      <c r="AC449" s="75"/>
      <c r="AD449" s="75"/>
      <c r="AE449" s="75"/>
      <c r="AF449" s="75"/>
      <c r="AG449" s="75"/>
      <c r="AH449" s="75"/>
      <c r="AI449" s="75"/>
      <c r="AJ449" s="75"/>
      <c r="AK449" s="75"/>
      <c r="AL449" s="75"/>
      <c r="AM449" s="402"/>
      <c r="AN449" s="33"/>
      <c r="AO449" s="23"/>
      <c r="AP449" s="23"/>
      <c r="AQ449" s="23"/>
      <c r="AR449" s="23"/>
      <c r="AS449" s="23"/>
      <c r="AT449" s="23"/>
      <c r="AU449" s="23"/>
      <c r="AV449" s="23"/>
      <c r="AW449" s="23"/>
      <c r="AX449" s="23"/>
      <c r="AY449" s="23"/>
      <c r="AZ449" s="23"/>
      <c r="BA449" s="23"/>
      <c r="BB449" s="23"/>
      <c r="BC449" s="23"/>
      <c r="BD449" s="23"/>
      <c r="BE449" s="23"/>
      <c r="BF449" s="76"/>
      <c r="BG449" s="86"/>
      <c r="BH449" s="76"/>
      <c r="BI449" s="23"/>
      <c r="BJ449" s="23"/>
      <c r="BK449" s="23"/>
      <c r="BL449" s="23"/>
      <c r="BM449" s="23"/>
      <c r="BN449" s="23"/>
      <c r="BO449" s="23"/>
      <c r="BP449" s="23"/>
      <c r="BQ449" s="23"/>
      <c r="BR449" s="23"/>
      <c r="BS449" s="23"/>
      <c r="BT449" s="23"/>
      <c r="BU449" s="23"/>
      <c r="BV449" s="76"/>
      <c r="BW449" s="23"/>
      <c r="BX449" s="23"/>
      <c r="BY449" s="23"/>
      <c r="BZ449" s="23"/>
    </row>
    <row r="450" spans="1:78" ht="24" customHeight="1">
      <c r="A450" s="3" t="str">
        <f t="shared" si="263"/>
        <v/>
      </c>
      <c r="B450" s="5" t="s">
        <v>3194</v>
      </c>
      <c r="C450" s="1"/>
      <c r="D450" s="1181"/>
      <c r="E450" s="1182"/>
      <c r="F450" s="1183"/>
      <c r="G450" s="407" t="s">
        <v>769</v>
      </c>
      <c r="H450" s="408">
        <f>COUNTIF($BD$183:$BD$186,"○")+COUNTIF($BD$183:$BD$186,"□")</f>
        <v>0</v>
      </c>
      <c r="I450" s="409" t="str">
        <f t="shared" si="262"/>
        <v>/</v>
      </c>
      <c r="J450" s="407">
        <f>2-COUNTIF($BD$183:$BD$186,"対象外")</f>
        <v>2</v>
      </c>
      <c r="K450" s="410">
        <f>COUNTIF($BD$187:$BD$190,"○")+COUNTIF($BD$187:$BD$190,"□")</f>
        <v>0</v>
      </c>
      <c r="L450" s="409" t="str">
        <f t="shared" si="261"/>
        <v>/</v>
      </c>
      <c r="M450" s="407">
        <f>3-COUNTIF($BD$187:$BD$190,"対象外")</f>
        <v>3</v>
      </c>
      <c r="N450" s="1"/>
      <c r="O450" s="1"/>
      <c r="P450" s="1"/>
      <c r="Q450" s="1"/>
      <c r="R450" s="1"/>
      <c r="S450" s="1"/>
      <c r="T450" s="1"/>
      <c r="U450" s="1"/>
      <c r="V450" s="1"/>
      <c r="W450" s="1"/>
      <c r="X450" s="1"/>
      <c r="Y450" s="1"/>
      <c r="Z450" s="1"/>
      <c r="AA450" s="75"/>
      <c r="AB450" s="75"/>
      <c r="AC450" s="75"/>
      <c r="AD450" s="75"/>
      <c r="AE450" s="75"/>
      <c r="AF450" s="75"/>
      <c r="AG450" s="75"/>
      <c r="AH450" s="75"/>
      <c r="AI450" s="75"/>
      <c r="AJ450" s="75"/>
      <c r="AK450" s="75"/>
      <c r="AL450" s="75"/>
      <c r="AM450" s="402"/>
      <c r="AN450" s="33"/>
      <c r="AO450" s="23"/>
      <c r="AP450" s="23"/>
      <c r="AQ450" s="23"/>
      <c r="AR450" s="23"/>
      <c r="AS450" s="23"/>
      <c r="AT450" s="23"/>
      <c r="AU450" s="23"/>
      <c r="AV450" s="23"/>
      <c r="AW450" s="23"/>
      <c r="AX450" s="23"/>
      <c r="AY450" s="23"/>
      <c r="AZ450" s="23"/>
      <c r="BA450" s="23"/>
      <c r="BB450" s="23"/>
      <c r="BC450" s="23"/>
      <c r="BD450" s="23"/>
      <c r="BE450" s="23"/>
      <c r="BF450" s="76"/>
      <c r="BG450" s="86"/>
      <c r="BH450" s="76"/>
      <c r="BI450" s="23"/>
      <c r="BJ450" s="23"/>
      <c r="BK450" s="23"/>
      <c r="BL450" s="23"/>
      <c r="BM450" s="23"/>
      <c r="BN450" s="23"/>
      <c r="BO450" s="23"/>
      <c r="BP450" s="23"/>
      <c r="BQ450" s="23"/>
      <c r="BR450" s="23"/>
      <c r="BS450" s="23"/>
      <c r="BT450" s="23"/>
      <c r="BU450" s="23"/>
      <c r="BV450" s="76"/>
      <c r="BW450" s="23"/>
      <c r="BX450" s="23"/>
      <c r="BY450" s="23"/>
      <c r="BZ450" s="23"/>
    </row>
    <row r="451" spans="1:78" ht="24" customHeight="1">
      <c r="A451" s="3" t="str">
        <f t="shared" si="263"/>
        <v/>
      </c>
      <c r="B451" s="5" t="s">
        <v>3195</v>
      </c>
      <c r="C451" s="1"/>
      <c r="D451" s="1172" t="s">
        <v>770</v>
      </c>
      <c r="E451" s="1173"/>
      <c r="F451" s="1174"/>
      <c r="G451" s="407" t="s">
        <v>771</v>
      </c>
      <c r="H451" s="408">
        <f>COUNTIF($BD$191:$BD$194,"○")+COUNTIF($BD$191:$BD$194,"□")</f>
        <v>0</v>
      </c>
      <c r="I451" s="409" t="str">
        <f t="shared" si="262"/>
        <v>/</v>
      </c>
      <c r="J451" s="407">
        <f>4-COUNTIF($BD$191:$BD$194,"対象外")</f>
        <v>4</v>
      </c>
      <c r="K451" s="410">
        <f>COUNTIF($BD$195:$BD$200,"○")+COUNTIF($BD$195:$BD$200,"□")</f>
        <v>0</v>
      </c>
      <c r="L451" s="409" t="str">
        <f t="shared" si="261"/>
        <v>/</v>
      </c>
      <c r="M451" s="407">
        <f>5-COUNTIF($BD$195:$BD$200,"対象外")</f>
        <v>5</v>
      </c>
      <c r="N451" s="1"/>
      <c r="O451" s="1"/>
      <c r="P451" s="1"/>
      <c r="Q451" s="1"/>
      <c r="R451" s="1"/>
      <c r="S451" s="1"/>
      <c r="T451" s="1"/>
      <c r="U451" s="1"/>
      <c r="V451" s="1"/>
      <c r="W451" s="1"/>
      <c r="X451" s="1"/>
      <c r="Y451" s="1"/>
      <c r="Z451" s="1"/>
      <c r="AA451" s="75"/>
      <c r="AB451" s="75"/>
      <c r="AC451" s="75"/>
      <c r="AD451" s="75"/>
      <c r="AE451" s="75"/>
      <c r="AF451" s="75"/>
      <c r="AG451" s="75"/>
      <c r="AH451" s="75"/>
      <c r="AI451" s="75"/>
      <c r="AJ451" s="75"/>
      <c r="AK451" s="75"/>
      <c r="AL451" s="75"/>
      <c r="AM451" s="402"/>
      <c r="AN451" s="33"/>
      <c r="AO451" s="23"/>
      <c r="AP451" s="23"/>
      <c r="AQ451" s="23"/>
      <c r="AR451" s="23"/>
      <c r="AS451" s="23"/>
      <c r="AT451" s="23"/>
      <c r="AU451" s="23"/>
      <c r="AV451" s="23"/>
      <c r="AW451" s="23"/>
      <c r="AX451" s="23"/>
      <c r="AY451" s="23"/>
      <c r="AZ451" s="23"/>
      <c r="BA451" s="23"/>
      <c r="BB451" s="23"/>
      <c r="BC451" s="23"/>
      <c r="BD451" s="23"/>
      <c r="BE451" s="23"/>
      <c r="BF451" s="76"/>
      <c r="BG451" s="86"/>
      <c r="BH451" s="76"/>
      <c r="BI451" s="23"/>
      <c r="BJ451" s="23"/>
      <c r="BK451" s="23"/>
      <c r="BL451" s="23"/>
      <c r="BM451" s="23"/>
      <c r="BN451" s="23"/>
      <c r="BO451" s="23"/>
      <c r="BP451" s="23"/>
      <c r="BQ451" s="23"/>
      <c r="BR451" s="23"/>
      <c r="BS451" s="23"/>
      <c r="BT451" s="23"/>
      <c r="BU451" s="23"/>
      <c r="BV451" s="76"/>
      <c r="BW451" s="23"/>
      <c r="BX451" s="23"/>
      <c r="BY451" s="23"/>
      <c r="BZ451" s="23"/>
    </row>
    <row r="452" spans="1:78" ht="24" customHeight="1">
      <c r="A452" s="3" t="str">
        <f t="shared" si="263"/>
        <v/>
      </c>
      <c r="B452" s="5" t="s">
        <v>3196</v>
      </c>
      <c r="C452" s="1"/>
      <c r="D452" s="1187" t="s">
        <v>772</v>
      </c>
      <c r="E452" s="1187"/>
      <c r="F452" s="1187"/>
      <c r="G452" s="404"/>
      <c r="H452" s="404"/>
      <c r="I452" s="404"/>
      <c r="J452" s="460">
        <f>COUNTIF($BD$237,"対象外")+COUNTIF($BD$233:$BD$234,"対象外")+COUNTIF($BD$219:$BD$225,"対象外")+COUNTIF($BD$201:$BD$211,"対象外")</f>
        <v>0</v>
      </c>
      <c r="K452" s="404"/>
      <c r="L452" s="404"/>
      <c r="M452" s="461">
        <f>COUNTIF($BD$212:$BD$218,"対象外")+COUNTIF($BD$226:$BD$232,"対象外")+COUNTIF($BD$235:$BD$236,"対象外")</f>
        <v>0</v>
      </c>
      <c r="N452" s="1"/>
      <c r="O452" s="1"/>
      <c r="P452" s="1"/>
      <c r="Q452" s="1"/>
      <c r="R452" s="1"/>
      <c r="S452" s="1"/>
      <c r="T452" s="1"/>
      <c r="U452" s="1"/>
      <c r="V452" s="1"/>
      <c r="W452" s="1"/>
      <c r="X452" s="1"/>
      <c r="Y452" s="1"/>
      <c r="Z452" s="1"/>
      <c r="AA452" s="75"/>
      <c r="AB452" s="75"/>
      <c r="AC452" s="75"/>
      <c r="AD452" s="75"/>
      <c r="AE452" s="75"/>
      <c r="AF452" s="75"/>
      <c r="AG452" s="75"/>
      <c r="AH452" s="75"/>
      <c r="AI452" s="75"/>
      <c r="AJ452" s="75"/>
      <c r="AK452" s="75"/>
      <c r="AL452" s="75"/>
      <c r="AM452" s="402"/>
      <c r="AN452" s="33"/>
      <c r="AO452" s="23"/>
      <c r="AP452" s="23"/>
      <c r="AQ452" s="23"/>
      <c r="AR452" s="23"/>
      <c r="AS452" s="23"/>
      <c r="AT452" s="23"/>
      <c r="AU452" s="23"/>
      <c r="AV452" s="23"/>
      <c r="AW452" s="23"/>
      <c r="AX452" s="23"/>
      <c r="AY452" s="23"/>
      <c r="AZ452" s="23"/>
      <c r="BA452" s="23"/>
      <c r="BB452" s="23"/>
      <c r="BC452" s="23"/>
      <c r="BD452" s="23"/>
      <c r="BE452" s="23"/>
      <c r="BF452" s="76"/>
      <c r="BG452" s="86"/>
      <c r="BH452" s="76"/>
      <c r="BI452" s="23"/>
      <c r="BJ452" s="23"/>
      <c r="BK452" s="23"/>
      <c r="BL452" s="23"/>
      <c r="BM452" s="23"/>
      <c r="BN452" s="23"/>
      <c r="BO452" s="23"/>
      <c r="BP452" s="23"/>
      <c r="BQ452" s="23"/>
      <c r="BR452" s="23"/>
      <c r="BS452" s="23"/>
      <c r="BT452" s="23"/>
      <c r="BU452" s="23"/>
      <c r="BV452" s="76"/>
      <c r="BW452" s="23"/>
      <c r="BX452" s="23"/>
      <c r="BY452" s="23"/>
      <c r="BZ452" s="23"/>
    </row>
    <row r="453" spans="1:78" ht="24" customHeight="1">
      <c r="A453" s="3" t="str">
        <f t="shared" si="263"/>
        <v/>
      </c>
      <c r="B453" s="5" t="s">
        <v>3197</v>
      </c>
      <c r="C453" s="1"/>
      <c r="D453" s="1184" t="s">
        <v>755</v>
      </c>
      <c r="E453" s="1185"/>
      <c r="F453" s="1186"/>
      <c r="G453" s="406" t="s">
        <v>756</v>
      </c>
      <c r="H453" s="1068" t="s">
        <v>757</v>
      </c>
      <c r="I453" s="1068"/>
      <c r="J453" s="1068"/>
      <c r="K453" s="1067" t="s">
        <v>758</v>
      </c>
      <c r="L453" s="1068"/>
      <c r="M453" s="1068"/>
      <c r="N453" s="1"/>
      <c r="O453" s="1"/>
      <c r="P453" s="1"/>
      <c r="Q453" s="1"/>
      <c r="R453" s="1"/>
      <c r="S453" s="1"/>
      <c r="T453" s="1"/>
      <c r="U453" s="1"/>
      <c r="V453" s="1"/>
      <c r="W453" s="1"/>
      <c r="X453" s="1"/>
      <c r="Y453" s="1"/>
      <c r="Z453" s="1"/>
      <c r="AA453" s="75"/>
      <c r="AB453" s="75"/>
      <c r="AC453" s="75"/>
      <c r="AD453" s="75"/>
      <c r="AE453" s="75"/>
      <c r="AF453" s="75"/>
      <c r="AG453" s="75"/>
      <c r="AH453" s="75"/>
      <c r="AI453" s="75"/>
      <c r="AJ453" s="75"/>
      <c r="AK453" s="75"/>
      <c r="AL453" s="75"/>
      <c r="AM453" s="402"/>
      <c r="AN453" s="33"/>
      <c r="AO453" s="23"/>
      <c r="AP453" s="23"/>
      <c r="AQ453" s="23"/>
      <c r="AR453" s="23"/>
      <c r="AS453" s="23"/>
      <c r="AT453" s="23"/>
      <c r="AU453" s="23"/>
      <c r="AV453" s="23"/>
      <c r="AW453" s="23"/>
      <c r="AX453" s="23"/>
      <c r="AY453" s="23"/>
      <c r="AZ453" s="23"/>
      <c r="BA453" s="23"/>
      <c r="BB453" s="23"/>
      <c r="BC453" s="23"/>
      <c r="BD453" s="23"/>
      <c r="BE453" s="23"/>
      <c r="BF453" s="76"/>
      <c r="BG453" s="86"/>
      <c r="BH453" s="76"/>
      <c r="BI453" s="23"/>
      <c r="BJ453" s="23"/>
      <c r="BK453" s="23"/>
      <c r="BL453" s="23"/>
      <c r="BM453" s="23"/>
      <c r="BN453" s="23"/>
      <c r="BO453" s="23"/>
      <c r="BP453" s="23"/>
      <c r="BQ453" s="23"/>
      <c r="BR453" s="23"/>
      <c r="BS453" s="23"/>
      <c r="BT453" s="23"/>
      <c r="BU453" s="23"/>
      <c r="BV453" s="76"/>
      <c r="BW453" s="23"/>
      <c r="BX453" s="23"/>
      <c r="BY453" s="23"/>
      <c r="BZ453" s="23"/>
    </row>
    <row r="454" spans="1:78" ht="24" customHeight="1">
      <c r="A454" s="3" t="str">
        <f t="shared" si="263"/>
        <v/>
      </c>
      <c r="B454" s="5" t="s">
        <v>3198</v>
      </c>
      <c r="C454" s="1"/>
      <c r="D454" s="1172" t="s">
        <v>773</v>
      </c>
      <c r="E454" s="1173"/>
      <c r="F454" s="1174"/>
      <c r="G454" s="407" t="s">
        <v>774</v>
      </c>
      <c r="H454" s="408">
        <f>COUNTIF($BD$201:$BD$211,"○")+COUNTIF($BD$201:$BD$211,"□")</f>
        <v>0</v>
      </c>
      <c r="I454" s="409" t="str">
        <f t="shared" ref="I454:I457" si="264">IF(OR(J454=0,J454=""),"-","/")</f>
        <v>/</v>
      </c>
      <c r="J454" s="407">
        <f>5-COUNTIF($BD$201:$BD$211,"対象外")</f>
        <v>5</v>
      </c>
      <c r="K454" s="410">
        <f>COUNTIF($BD$212:$BD$218,"○")+COUNTIF($BD$212:$BD$218,"□")</f>
        <v>0</v>
      </c>
      <c r="L454" s="409" t="str">
        <f t="shared" ref="L454:L457" si="265">IF(OR(M454=0,M454=""),"-","/")</f>
        <v>/</v>
      </c>
      <c r="M454" s="407">
        <f>6-COUNTIF($BD$212:$BD$218,"対象外")</f>
        <v>6</v>
      </c>
      <c r="N454" s="1"/>
      <c r="O454" s="1"/>
      <c r="P454" s="1"/>
      <c r="Q454" s="1"/>
      <c r="R454" s="1"/>
      <c r="S454" s="1"/>
      <c r="T454" s="1"/>
      <c r="U454" s="1"/>
      <c r="V454" s="1"/>
      <c r="W454" s="1"/>
      <c r="X454" s="1"/>
      <c r="Y454" s="1"/>
      <c r="Z454" s="1"/>
      <c r="AA454" s="75"/>
      <c r="AB454" s="75"/>
      <c r="AC454" s="75"/>
      <c r="AD454" s="75"/>
      <c r="AE454" s="75"/>
      <c r="AF454" s="75"/>
      <c r="AG454" s="75"/>
      <c r="AH454" s="75"/>
      <c r="AI454" s="75"/>
      <c r="AJ454" s="75"/>
      <c r="AK454" s="75"/>
      <c r="AL454" s="75"/>
      <c r="AM454" s="402"/>
      <c r="AN454" s="33"/>
      <c r="AO454" s="23"/>
      <c r="AP454" s="23"/>
      <c r="AQ454" s="23"/>
      <c r="AR454" s="23"/>
      <c r="AS454" s="23"/>
      <c r="AT454" s="23"/>
      <c r="AU454" s="23"/>
      <c r="AV454" s="23"/>
      <c r="AW454" s="23"/>
      <c r="AX454" s="23"/>
      <c r="AY454" s="23"/>
      <c r="AZ454" s="23"/>
      <c r="BA454" s="23"/>
      <c r="BB454" s="23"/>
      <c r="BC454" s="23"/>
      <c r="BD454" s="23"/>
      <c r="BE454" s="23"/>
      <c r="BF454" s="76"/>
      <c r="BG454" s="86"/>
      <c r="BH454" s="76"/>
      <c r="BI454" s="23"/>
      <c r="BJ454" s="23"/>
      <c r="BK454" s="23"/>
      <c r="BL454" s="23"/>
      <c r="BM454" s="23"/>
      <c r="BN454" s="23"/>
      <c r="BO454" s="23"/>
      <c r="BP454" s="23"/>
      <c r="BQ454" s="23"/>
      <c r="BR454" s="23"/>
      <c r="BS454" s="23"/>
      <c r="BT454" s="23"/>
      <c r="BU454" s="23"/>
      <c r="BV454" s="76"/>
      <c r="BW454" s="23"/>
      <c r="BX454" s="23"/>
      <c r="BY454" s="23"/>
      <c r="BZ454" s="23"/>
    </row>
    <row r="455" spans="1:78" ht="24" customHeight="1">
      <c r="A455" s="3" t="str">
        <f t="shared" si="263"/>
        <v/>
      </c>
      <c r="B455" s="5" t="s">
        <v>3199</v>
      </c>
      <c r="C455" s="1"/>
      <c r="D455" s="1172" t="s">
        <v>775</v>
      </c>
      <c r="E455" s="1173"/>
      <c r="F455" s="1174"/>
      <c r="G455" s="412" t="s">
        <v>776</v>
      </c>
      <c r="H455" s="408">
        <f>COUNTIF($BD$219:$BD$225,"○")+COUNTIF($BD$219:$BD$225,"□")</f>
        <v>0</v>
      </c>
      <c r="I455" s="409" t="str">
        <f t="shared" si="264"/>
        <v>/</v>
      </c>
      <c r="J455" s="407">
        <f>7-COUNTIF($BD$219:$BD$225,"対象外")</f>
        <v>7</v>
      </c>
      <c r="K455" s="410">
        <f>COUNTIF($BD$226:$BD$232,"○")+COUNTIF($BD$226:$BD$232,"□")</f>
        <v>0</v>
      </c>
      <c r="L455" s="409" t="str">
        <f t="shared" si="265"/>
        <v>/</v>
      </c>
      <c r="M455" s="407">
        <f>6-COUNTIF($BD$226:$BD$232,"対象外")</f>
        <v>6</v>
      </c>
      <c r="N455" s="1"/>
      <c r="O455" s="1"/>
      <c r="P455" s="1"/>
      <c r="Q455" s="1"/>
      <c r="R455" s="1"/>
      <c r="S455" s="1"/>
      <c r="T455" s="1"/>
      <c r="U455" s="1"/>
      <c r="V455" s="1"/>
      <c r="W455" s="1"/>
      <c r="X455" s="1"/>
      <c r="Y455" s="1"/>
      <c r="Z455" s="1"/>
      <c r="AA455" s="75"/>
      <c r="AB455" s="75"/>
      <c r="AC455" s="75"/>
      <c r="AD455" s="75"/>
      <c r="AE455" s="75"/>
      <c r="AF455" s="75"/>
      <c r="AG455" s="75"/>
      <c r="AH455" s="75"/>
      <c r="AI455" s="75"/>
      <c r="AJ455" s="75"/>
      <c r="AK455" s="75"/>
      <c r="AL455" s="75"/>
      <c r="AM455" s="402"/>
      <c r="AN455" s="33"/>
      <c r="AO455" s="23"/>
      <c r="AP455" s="23"/>
      <c r="AQ455" s="23"/>
      <c r="AR455" s="23"/>
      <c r="AS455" s="23"/>
      <c r="AT455" s="23"/>
      <c r="AU455" s="23"/>
      <c r="AV455" s="23"/>
      <c r="AW455" s="23"/>
      <c r="AX455" s="23"/>
      <c r="AY455" s="23"/>
      <c r="AZ455" s="23"/>
      <c r="BA455" s="23"/>
      <c r="BB455" s="23"/>
      <c r="BC455" s="23"/>
      <c r="BD455" s="23"/>
      <c r="BE455" s="23"/>
      <c r="BF455" s="76"/>
      <c r="BG455" s="86"/>
      <c r="BH455" s="76"/>
      <c r="BI455" s="23"/>
      <c r="BJ455" s="23"/>
      <c r="BK455" s="23"/>
      <c r="BL455" s="23"/>
      <c r="BM455" s="23"/>
      <c r="BN455" s="23"/>
      <c r="BO455" s="23"/>
      <c r="BP455" s="23"/>
      <c r="BQ455" s="23"/>
      <c r="BR455" s="23"/>
      <c r="BS455" s="23"/>
      <c r="BT455" s="23"/>
      <c r="BU455" s="23"/>
      <c r="BV455" s="76"/>
      <c r="BW455" s="23"/>
      <c r="BX455" s="23"/>
      <c r="BY455" s="23"/>
      <c r="BZ455" s="23"/>
    </row>
    <row r="456" spans="1:78" ht="24" customHeight="1">
      <c r="A456" s="3" t="str">
        <f t="shared" si="263"/>
        <v/>
      </c>
      <c r="B456" s="5" t="s">
        <v>3200</v>
      </c>
      <c r="C456" s="1"/>
      <c r="D456" s="1172" t="s">
        <v>777</v>
      </c>
      <c r="E456" s="1173"/>
      <c r="F456" s="1174"/>
      <c r="G456" s="407" t="s">
        <v>778</v>
      </c>
      <c r="H456" s="408">
        <f>COUNTIF($BD$233:$BD$234,"○")+COUNTIF($BD$233:$BD$234,"□")</f>
        <v>0</v>
      </c>
      <c r="I456" s="409" t="str">
        <f t="shared" si="264"/>
        <v>/</v>
      </c>
      <c r="J456" s="407">
        <f>2-COUNTIF($BD$233:$BD$234,"対象外")</f>
        <v>2</v>
      </c>
      <c r="K456" s="410">
        <f>COUNTIF($BD$235:$BD$236,"○")+COUNTIF($BD$235:$BD$236,"□")</f>
        <v>0</v>
      </c>
      <c r="L456" s="409" t="str">
        <f t="shared" si="265"/>
        <v>/</v>
      </c>
      <c r="M456" s="407">
        <f>1-COUNTIF($BD$235:$BD$236,"対象外")</f>
        <v>1</v>
      </c>
      <c r="N456" s="1"/>
      <c r="O456" s="1"/>
      <c r="P456" s="1"/>
      <c r="Q456" s="1"/>
      <c r="R456" s="1"/>
      <c r="S456" s="1"/>
      <c r="T456" s="1"/>
      <c r="U456" s="1"/>
      <c r="V456" s="1"/>
      <c r="W456" s="1"/>
      <c r="X456" s="1"/>
      <c r="Y456" s="1"/>
      <c r="Z456" s="1"/>
      <c r="AA456" s="75"/>
      <c r="AB456" s="75"/>
      <c r="AC456" s="75"/>
      <c r="AD456" s="75"/>
      <c r="AE456" s="75"/>
      <c r="AF456" s="75"/>
      <c r="AG456" s="75"/>
      <c r="AH456" s="75"/>
      <c r="AI456" s="75"/>
      <c r="AJ456" s="75"/>
      <c r="AK456" s="75"/>
      <c r="AL456" s="75"/>
      <c r="AM456" s="402"/>
      <c r="AN456" s="33"/>
      <c r="AO456" s="23"/>
      <c r="AP456" s="23"/>
      <c r="AQ456" s="23"/>
      <c r="AR456" s="23"/>
      <c r="AS456" s="23"/>
      <c r="AT456" s="23"/>
      <c r="AU456" s="23"/>
      <c r="AV456" s="23"/>
      <c r="AW456" s="23"/>
      <c r="AX456" s="23"/>
      <c r="AY456" s="23"/>
      <c r="AZ456" s="23"/>
      <c r="BA456" s="23"/>
      <c r="BB456" s="23"/>
      <c r="BC456" s="23"/>
      <c r="BD456" s="23"/>
      <c r="BE456" s="23"/>
      <c r="BF456" s="76"/>
      <c r="BG456" s="86"/>
      <c r="BH456" s="76"/>
      <c r="BI456" s="23"/>
      <c r="BJ456" s="23"/>
      <c r="BK456" s="23"/>
      <c r="BL456" s="23"/>
      <c r="BM456" s="23"/>
      <c r="BN456" s="23"/>
      <c r="BO456" s="23"/>
      <c r="BP456" s="23"/>
      <c r="BQ456" s="23"/>
      <c r="BR456" s="23"/>
      <c r="BS456" s="23"/>
      <c r="BT456" s="23"/>
      <c r="BU456" s="23"/>
      <c r="BV456" s="76"/>
      <c r="BW456" s="23"/>
      <c r="BX456" s="23"/>
      <c r="BY456" s="23"/>
      <c r="BZ456" s="23"/>
    </row>
    <row r="457" spans="1:78" ht="24" customHeight="1">
      <c r="A457" s="3" t="str">
        <f t="shared" si="263"/>
        <v/>
      </c>
      <c r="B457" s="5" t="s">
        <v>3201</v>
      </c>
      <c r="C457" s="1"/>
      <c r="D457" s="1188" t="s">
        <v>779</v>
      </c>
      <c r="E457" s="1189"/>
      <c r="F457" s="1190"/>
      <c r="G457" s="407" t="s">
        <v>780</v>
      </c>
      <c r="H457" s="408">
        <f>COUNTIF($BD$237,"○")+COUNTIF($BD$237,"□")</f>
        <v>0</v>
      </c>
      <c r="I457" s="409" t="str">
        <f t="shared" si="264"/>
        <v>/</v>
      </c>
      <c r="J457" s="407">
        <f>1-COUNTIF($BD$237,"対象外")</f>
        <v>1</v>
      </c>
      <c r="K457" s="413"/>
      <c r="L457" s="409" t="str">
        <f t="shared" si="265"/>
        <v>-</v>
      </c>
      <c r="M457" s="414"/>
      <c r="N457" s="1"/>
      <c r="O457" s="1"/>
      <c r="P457" s="1"/>
      <c r="Q457" s="1"/>
      <c r="R457" s="1"/>
      <c r="S457" s="1"/>
      <c r="T457" s="1"/>
      <c r="U457" s="1"/>
      <c r="V457" s="1"/>
      <c r="W457" s="1"/>
      <c r="X457" s="1"/>
      <c r="Y457" s="1"/>
      <c r="Z457" s="1"/>
      <c r="AA457" s="75"/>
      <c r="AB457" s="75"/>
      <c r="AC457" s="75"/>
      <c r="AD457" s="75"/>
      <c r="AE457" s="75"/>
      <c r="AF457" s="75"/>
      <c r="AG457" s="75"/>
      <c r="AH457" s="75"/>
      <c r="AI457" s="75"/>
      <c r="AJ457" s="75"/>
      <c r="AK457" s="75"/>
      <c r="AL457" s="75"/>
      <c r="AM457" s="402"/>
      <c r="AN457" s="33"/>
      <c r="AO457" s="23"/>
      <c r="AP457" s="23"/>
      <c r="AQ457" s="23"/>
      <c r="AR457" s="23"/>
      <c r="AS457" s="23"/>
      <c r="AT457" s="23"/>
      <c r="AU457" s="23"/>
      <c r="AV457" s="23"/>
      <c r="AW457" s="23"/>
      <c r="AX457" s="23"/>
      <c r="AY457" s="23"/>
      <c r="AZ457" s="23"/>
      <c r="BA457" s="23"/>
      <c r="BB457" s="23"/>
      <c r="BC457" s="23"/>
      <c r="BD457" s="23"/>
      <c r="BE457" s="23"/>
      <c r="BF457" s="76"/>
      <c r="BG457" s="86"/>
      <c r="BH457" s="76"/>
      <c r="BI457" s="23"/>
      <c r="BJ457" s="23"/>
      <c r="BK457" s="23"/>
      <c r="BL457" s="23"/>
      <c r="BM457" s="23"/>
      <c r="BN457" s="23"/>
      <c r="BO457" s="23"/>
      <c r="BP457" s="23"/>
      <c r="BQ457" s="23"/>
      <c r="BR457" s="23"/>
      <c r="BS457" s="23"/>
      <c r="BT457" s="23"/>
      <c r="BU457" s="23"/>
      <c r="BV457" s="76"/>
      <c r="BW457" s="23"/>
      <c r="BX457" s="23"/>
      <c r="BY457" s="23"/>
      <c r="BZ457" s="23"/>
    </row>
    <row r="458" spans="1:78" ht="24" customHeight="1">
      <c r="A458" s="3" t="str">
        <f t="shared" si="263"/>
        <v/>
      </c>
      <c r="B458" s="5" t="s">
        <v>3202</v>
      </c>
      <c r="C458" s="1"/>
      <c r="D458" s="1187" t="s">
        <v>781</v>
      </c>
      <c r="E458" s="1187"/>
      <c r="F458" s="1187"/>
      <c r="G458" s="404"/>
      <c r="H458" s="404"/>
      <c r="I458" s="404"/>
      <c r="J458" s="460">
        <f>COUNTIF($BD$291:$BD$320,"対象外")+COUNTIF($BD$239:$BD$274,"対象外")</f>
        <v>0</v>
      </c>
      <c r="K458" s="404"/>
      <c r="L458" s="404"/>
      <c r="M458" s="462">
        <f>COUNTIF($BD$275:$BD$290,"対象外")+COUNTIF($BD$321:$BD$329,"対象外")</f>
        <v>0</v>
      </c>
      <c r="N458" s="1"/>
      <c r="O458" s="1"/>
      <c r="P458" s="1"/>
      <c r="Q458" s="1"/>
      <c r="R458" s="1"/>
      <c r="S458" s="1"/>
      <c r="T458" s="1"/>
      <c r="U458" s="1"/>
      <c r="V458" s="1"/>
      <c r="W458" s="1"/>
      <c r="X458" s="1"/>
      <c r="Y458" s="1"/>
      <c r="Z458" s="1"/>
      <c r="AA458" s="75"/>
      <c r="AB458" s="75"/>
      <c r="AC458" s="75"/>
      <c r="AD458" s="75"/>
      <c r="AE458" s="75"/>
      <c r="AF458" s="75"/>
      <c r="AG458" s="75"/>
      <c r="AH458" s="75"/>
      <c r="AI458" s="75"/>
      <c r="AJ458" s="75"/>
      <c r="AK458" s="75"/>
      <c r="AL458" s="75"/>
      <c r="AM458" s="402"/>
      <c r="AN458" s="33"/>
      <c r="AO458" s="23"/>
      <c r="AP458" s="23"/>
      <c r="AQ458" s="23"/>
      <c r="AR458" s="23"/>
      <c r="AS458" s="23"/>
      <c r="AT458" s="23"/>
      <c r="AU458" s="23"/>
      <c r="AV458" s="23"/>
      <c r="AW458" s="23"/>
      <c r="AX458" s="23"/>
      <c r="AY458" s="23"/>
      <c r="AZ458" s="23"/>
      <c r="BA458" s="23"/>
      <c r="BB458" s="23"/>
      <c r="BC458" s="23"/>
      <c r="BD458" s="23"/>
      <c r="BE458" s="23"/>
      <c r="BF458" s="76"/>
      <c r="BG458" s="86"/>
      <c r="BH458" s="76"/>
      <c r="BI458" s="23"/>
      <c r="BJ458" s="23"/>
      <c r="BK458" s="23"/>
      <c r="BL458" s="23"/>
      <c r="BM458" s="23"/>
      <c r="BN458" s="23"/>
      <c r="BO458" s="23"/>
      <c r="BP458" s="23"/>
      <c r="BQ458" s="23"/>
      <c r="BR458" s="23"/>
      <c r="BS458" s="23"/>
      <c r="BT458" s="23"/>
      <c r="BU458" s="23"/>
      <c r="BV458" s="76"/>
      <c r="BW458" s="23"/>
      <c r="BX458" s="23"/>
      <c r="BY458" s="23"/>
      <c r="BZ458" s="23"/>
    </row>
    <row r="459" spans="1:78" ht="24" customHeight="1">
      <c r="A459" s="3" t="str">
        <f t="shared" si="263"/>
        <v/>
      </c>
      <c r="B459" s="5" t="s">
        <v>3203</v>
      </c>
      <c r="C459" s="1"/>
      <c r="D459" s="1184" t="s">
        <v>755</v>
      </c>
      <c r="E459" s="1185"/>
      <c r="F459" s="1186"/>
      <c r="G459" s="406" t="s">
        <v>756</v>
      </c>
      <c r="H459" s="1068" t="s">
        <v>757</v>
      </c>
      <c r="I459" s="1068"/>
      <c r="J459" s="1068"/>
      <c r="K459" s="1067" t="s">
        <v>758</v>
      </c>
      <c r="L459" s="1068"/>
      <c r="M459" s="1068"/>
      <c r="N459" s="1"/>
      <c r="O459" s="1"/>
      <c r="P459" s="1"/>
      <c r="Q459" s="1"/>
      <c r="R459" s="1"/>
      <c r="S459" s="1"/>
      <c r="T459" s="1"/>
      <c r="U459" s="1"/>
      <c r="V459" s="1"/>
      <c r="W459" s="1"/>
      <c r="X459" s="1"/>
      <c r="Y459" s="1"/>
      <c r="Z459" s="1"/>
      <c r="AA459" s="75"/>
      <c r="AB459" s="75"/>
      <c r="AC459" s="75"/>
      <c r="AD459" s="75"/>
      <c r="AE459" s="75"/>
      <c r="AF459" s="75"/>
      <c r="AG459" s="75"/>
      <c r="AH459" s="75"/>
      <c r="AI459" s="75"/>
      <c r="AJ459" s="75"/>
      <c r="AK459" s="75"/>
      <c r="AL459" s="75"/>
      <c r="AM459" s="402"/>
      <c r="AN459" s="33"/>
      <c r="AO459" s="23"/>
      <c r="AP459" s="23"/>
      <c r="AQ459" s="23"/>
      <c r="AR459" s="23"/>
      <c r="AS459" s="23"/>
      <c r="AT459" s="23"/>
      <c r="AU459" s="23"/>
      <c r="AV459" s="23"/>
      <c r="AW459" s="23"/>
      <c r="AX459" s="23"/>
      <c r="AY459" s="23"/>
      <c r="AZ459" s="23"/>
      <c r="BA459" s="23"/>
      <c r="BB459" s="23"/>
      <c r="BC459" s="23"/>
      <c r="BD459" s="23"/>
      <c r="BE459" s="23"/>
      <c r="BF459" s="76"/>
      <c r="BG459" s="86"/>
      <c r="BH459" s="76"/>
      <c r="BI459" s="23"/>
      <c r="BJ459" s="23"/>
      <c r="BK459" s="23"/>
      <c r="BL459" s="23"/>
      <c r="BM459" s="23"/>
      <c r="BN459" s="23"/>
      <c r="BO459" s="23"/>
      <c r="BP459" s="23"/>
      <c r="BQ459" s="23"/>
      <c r="BR459" s="23"/>
      <c r="BS459" s="23"/>
      <c r="BT459" s="23"/>
      <c r="BU459" s="23"/>
      <c r="BV459" s="76"/>
      <c r="BW459" s="23"/>
      <c r="BX459" s="23"/>
      <c r="BY459" s="23"/>
      <c r="BZ459" s="23"/>
    </row>
    <row r="460" spans="1:78" ht="24" customHeight="1">
      <c r="A460" s="3" t="str">
        <f t="shared" si="263"/>
        <v/>
      </c>
      <c r="B460" s="5" t="s">
        <v>3204</v>
      </c>
      <c r="C460" s="1"/>
      <c r="D460" s="1175" t="s">
        <v>782</v>
      </c>
      <c r="E460" s="1176"/>
      <c r="F460" s="1177"/>
      <c r="G460" s="407" t="s">
        <v>783</v>
      </c>
      <c r="H460" s="408">
        <f>COUNTIF($BD$239:$BD$274,"○")+COUNTIF($BD$239:$BD$274,"□")</f>
        <v>0</v>
      </c>
      <c r="I460" s="409" t="str">
        <f t="shared" ref="I460:I461" si="266">IF(OR(J460=0,J460=""),"-","/")</f>
        <v>/</v>
      </c>
      <c r="J460" s="407">
        <f>10-COUNTIF($BD$239:$BD$274,"対象外")</f>
        <v>10</v>
      </c>
      <c r="K460" s="410">
        <f>COUNTIF($BD$275:$BD$290,"○")+COUNTIF($BD$275:$BD$290,"□")</f>
        <v>0</v>
      </c>
      <c r="L460" s="409" t="str">
        <f t="shared" ref="L460:L461" si="267">IF(OR(M460=0,M460=""),"-","/")</f>
        <v>/</v>
      </c>
      <c r="M460" s="407">
        <f>10-COUNTIF($BD$275:$BD$290,"対象外")</f>
        <v>10</v>
      </c>
      <c r="N460" s="1"/>
      <c r="O460" s="1"/>
      <c r="P460" s="1"/>
      <c r="Q460" s="1"/>
      <c r="R460" s="1"/>
      <c r="S460" s="1"/>
      <c r="T460" s="1"/>
      <c r="U460" s="1"/>
      <c r="V460" s="1"/>
      <c r="W460" s="1"/>
      <c r="X460" s="1"/>
      <c r="Y460" s="1"/>
      <c r="Z460" s="1"/>
      <c r="AA460" s="75"/>
      <c r="AB460" s="75"/>
      <c r="AC460" s="75"/>
      <c r="AD460" s="75"/>
      <c r="AE460" s="75"/>
      <c r="AF460" s="75"/>
      <c r="AG460" s="75"/>
      <c r="AH460" s="75"/>
      <c r="AI460" s="75"/>
      <c r="AJ460" s="75"/>
      <c r="AK460" s="75"/>
      <c r="AL460" s="75"/>
      <c r="AM460" s="402"/>
      <c r="AN460" s="33"/>
      <c r="AO460" s="23"/>
      <c r="AP460" s="23"/>
      <c r="AQ460" s="23"/>
      <c r="AR460" s="23"/>
      <c r="AS460" s="23"/>
      <c r="AT460" s="23"/>
      <c r="AU460" s="23"/>
      <c r="AV460" s="23"/>
      <c r="AW460" s="23"/>
      <c r="AX460" s="23"/>
      <c r="AY460" s="23"/>
      <c r="AZ460" s="23"/>
      <c r="BA460" s="23"/>
      <c r="BB460" s="23"/>
      <c r="BC460" s="23"/>
      <c r="BD460" s="23"/>
      <c r="BE460" s="23"/>
      <c r="BF460" s="76"/>
      <c r="BG460" s="86"/>
      <c r="BH460" s="76"/>
      <c r="BI460" s="23"/>
      <c r="BJ460" s="23"/>
      <c r="BK460" s="23"/>
      <c r="BL460" s="23"/>
      <c r="BM460" s="23"/>
      <c r="BN460" s="23"/>
      <c r="BO460" s="23"/>
      <c r="BP460" s="23"/>
      <c r="BQ460" s="23"/>
      <c r="BR460" s="23"/>
      <c r="BS460" s="23"/>
      <c r="BT460" s="23"/>
      <c r="BU460" s="23"/>
      <c r="BV460" s="76"/>
      <c r="BW460" s="23"/>
      <c r="BX460" s="23"/>
      <c r="BY460" s="23"/>
      <c r="BZ460" s="23"/>
    </row>
    <row r="461" spans="1:78" ht="24" customHeight="1">
      <c r="A461" s="3" t="str">
        <f t="shared" si="263"/>
        <v/>
      </c>
      <c r="B461" s="5" t="s">
        <v>3205</v>
      </c>
      <c r="C461" s="1"/>
      <c r="D461" s="1181"/>
      <c r="E461" s="1182"/>
      <c r="F461" s="1183"/>
      <c r="G461" s="412" t="s">
        <v>784</v>
      </c>
      <c r="H461" s="408">
        <f>COUNTIF($BD$291:$BD$320,"○")+COUNTIF($BD$291:$BD$320,"□")</f>
        <v>0</v>
      </c>
      <c r="I461" s="409" t="str">
        <f t="shared" si="266"/>
        <v>/</v>
      </c>
      <c r="J461" s="407">
        <f>13-COUNTIF($BD$291:$BD$320,"対象外")</f>
        <v>13</v>
      </c>
      <c r="K461" s="410">
        <f>COUNTIF($BD$321:$BD$329,"○")+COUNTIF($BD$321:$BD$329,"□")</f>
        <v>0</v>
      </c>
      <c r="L461" s="409" t="str">
        <f t="shared" si="267"/>
        <v>/</v>
      </c>
      <c r="M461" s="407">
        <f>2-COUNTIF($BD$321:$BD$329,"対象外")</f>
        <v>2</v>
      </c>
      <c r="N461" s="1"/>
      <c r="O461" s="1"/>
      <c r="P461" s="1"/>
      <c r="Q461" s="1"/>
      <c r="R461" s="1"/>
      <c r="S461" s="1"/>
      <c r="T461" s="1"/>
      <c r="U461" s="1"/>
      <c r="V461" s="1"/>
      <c r="W461" s="1"/>
      <c r="X461" s="1"/>
      <c r="Y461" s="1"/>
      <c r="Z461" s="1"/>
      <c r="AA461" s="75"/>
      <c r="AB461" s="75"/>
      <c r="AC461" s="75"/>
      <c r="AD461" s="75"/>
      <c r="AE461" s="75"/>
      <c r="AF461" s="75"/>
      <c r="AG461" s="75"/>
      <c r="AH461" s="75"/>
      <c r="AI461" s="75"/>
      <c r="AJ461" s="75"/>
      <c r="AK461" s="75"/>
      <c r="AL461" s="75"/>
      <c r="AM461" s="402"/>
      <c r="AN461" s="33"/>
      <c r="AO461" s="23"/>
      <c r="AP461" s="23"/>
      <c r="AQ461" s="23"/>
      <c r="AR461" s="23"/>
      <c r="AS461" s="23"/>
      <c r="AT461" s="23"/>
      <c r="AU461" s="23"/>
      <c r="AV461" s="23"/>
      <c r="AW461" s="23"/>
      <c r="AX461" s="23"/>
      <c r="AY461" s="23"/>
      <c r="AZ461" s="23"/>
      <c r="BA461" s="23"/>
      <c r="BB461" s="23"/>
      <c r="BC461" s="23"/>
      <c r="BD461" s="23"/>
      <c r="BE461" s="23"/>
      <c r="BF461" s="76"/>
      <c r="BG461" s="86"/>
      <c r="BH461" s="76"/>
      <c r="BI461" s="23"/>
      <c r="BJ461" s="23"/>
      <c r="BK461" s="23"/>
      <c r="BL461" s="23"/>
      <c r="BM461" s="23"/>
      <c r="BN461" s="23"/>
      <c r="BO461" s="23"/>
      <c r="BP461" s="23"/>
      <c r="BQ461" s="23"/>
      <c r="BR461" s="23"/>
      <c r="BS461" s="23"/>
      <c r="BT461" s="23"/>
      <c r="BU461" s="23"/>
      <c r="BV461" s="76"/>
      <c r="BW461" s="23"/>
      <c r="BX461" s="23"/>
      <c r="BY461" s="23"/>
      <c r="BZ461" s="23"/>
    </row>
    <row r="462" spans="1:78" ht="24" customHeight="1">
      <c r="A462" s="3" t="str">
        <f t="shared" si="263"/>
        <v/>
      </c>
      <c r="B462" s="5" t="s">
        <v>3206</v>
      </c>
      <c r="C462" s="1"/>
      <c r="D462" s="1187" t="s">
        <v>785</v>
      </c>
      <c r="E462" s="1187"/>
      <c r="F462" s="1187"/>
      <c r="G462" s="404"/>
      <c r="H462" s="404"/>
      <c r="I462" s="404"/>
      <c r="J462" s="463">
        <f>COUNTIF($BD$425:$BD$431,"対象外")+COUNTIF($BD$411:$BD$421,"対象外")+COUNTIF($BD$396:$BD$409,"対象外")+COUNTIF($BD$387:$BD$393,"対象外")+COUNTIF($BD$380:$BD$384,"対象外")+COUNTIF($BD$374:$BD$378,"対象外")+COUNTIF($BD$371:$BD$372,"対象外")+COUNTIF($BD$361:$BD$369,"対象外")+COUNTIF($BD$357:$BD$359,"対象外")+COUNTIF($BD$352:$BD$355,"対象外")+COUNTIF($BD$347:$BD$348,"対象外")+COUNTIF($BD$335:$BD$343,"対象外")+COUNTIF($BD$333,"対象外")+COUNTIF($BD$330:$BD$331,"対象外")</f>
        <v>0</v>
      </c>
      <c r="K462" s="404"/>
      <c r="L462" s="404"/>
      <c r="M462" s="460">
        <f>COUNTIF($BD$344:$BD$346,"対象外")+COUNTIF($BD$349:$BD$351,"対象外")+COUNTIF($BD$379:$BD$379,"対象外")+COUNTIF($BD$385:$BD$386,"対象外")+COUNTIF($BD$394:$BD$395,"対象外")+COUNTIF($BD$422:$BD$424,"対象外")+COUNTIF($BD$432:$BD$437,"対象外")</f>
        <v>0</v>
      </c>
      <c r="N462" s="1"/>
      <c r="O462" s="1"/>
      <c r="P462" s="1"/>
      <c r="Q462" s="1"/>
      <c r="R462" s="1"/>
      <c r="S462" s="1"/>
      <c r="T462" s="1"/>
      <c r="U462" s="1"/>
      <c r="V462" s="1"/>
      <c r="W462" s="1"/>
      <c r="X462" s="1"/>
      <c r="Y462" s="1"/>
      <c r="Z462" s="1"/>
      <c r="AA462" s="75"/>
      <c r="AB462" s="75"/>
      <c r="AC462" s="75"/>
      <c r="AD462" s="75"/>
      <c r="AE462" s="75"/>
      <c r="AF462" s="75"/>
      <c r="AG462" s="75"/>
      <c r="AH462" s="75"/>
      <c r="AI462" s="75"/>
      <c r="AJ462" s="75"/>
      <c r="AK462" s="75"/>
      <c r="AL462" s="75"/>
      <c r="AM462" s="402"/>
      <c r="AN462" s="33"/>
      <c r="AO462" s="23"/>
      <c r="AP462" s="23"/>
      <c r="AQ462" s="23"/>
      <c r="AR462" s="23"/>
      <c r="AS462" s="23"/>
      <c r="AT462" s="23"/>
      <c r="AU462" s="23"/>
      <c r="AV462" s="23"/>
      <c r="AW462" s="23"/>
      <c r="AX462" s="23"/>
      <c r="AY462" s="23"/>
      <c r="AZ462" s="23"/>
      <c r="BA462" s="23"/>
      <c r="BB462" s="23"/>
      <c r="BC462" s="23"/>
      <c r="BD462" s="23"/>
      <c r="BE462" s="23"/>
      <c r="BF462" s="76"/>
      <c r="BG462" s="86"/>
      <c r="BH462" s="76"/>
      <c r="BI462" s="23"/>
      <c r="BJ462" s="23"/>
      <c r="BK462" s="23"/>
      <c r="BL462" s="23"/>
      <c r="BM462" s="23"/>
      <c r="BN462" s="23"/>
      <c r="BO462" s="23"/>
      <c r="BP462" s="23"/>
      <c r="BQ462" s="23"/>
      <c r="BR462" s="23"/>
      <c r="BS462" s="23"/>
      <c r="BT462" s="23"/>
      <c r="BU462" s="23"/>
      <c r="BV462" s="76"/>
      <c r="BW462" s="23"/>
      <c r="BX462" s="23"/>
      <c r="BY462" s="23"/>
      <c r="BZ462" s="23"/>
    </row>
    <row r="463" spans="1:78" ht="24" customHeight="1">
      <c r="A463" s="3" t="str">
        <f t="shared" si="263"/>
        <v/>
      </c>
      <c r="B463" s="5" t="s">
        <v>3207</v>
      </c>
      <c r="C463" s="1"/>
      <c r="D463" s="1184" t="s">
        <v>755</v>
      </c>
      <c r="E463" s="1185"/>
      <c r="F463" s="1186"/>
      <c r="G463" s="406" t="s">
        <v>756</v>
      </c>
      <c r="H463" s="1068" t="s">
        <v>757</v>
      </c>
      <c r="I463" s="1068"/>
      <c r="J463" s="1068"/>
      <c r="K463" s="1067" t="s">
        <v>758</v>
      </c>
      <c r="L463" s="1068"/>
      <c r="M463" s="1068"/>
      <c r="N463" s="1"/>
      <c r="O463" s="1"/>
      <c r="P463" s="1"/>
      <c r="Q463" s="1"/>
      <c r="R463" s="1"/>
      <c r="S463" s="1"/>
      <c r="T463" s="1"/>
      <c r="U463" s="1"/>
      <c r="V463" s="1"/>
      <c r="W463" s="1"/>
      <c r="X463" s="1"/>
      <c r="Y463" s="1"/>
      <c r="Z463" s="1"/>
      <c r="AA463" s="75"/>
      <c r="AB463" s="75"/>
      <c r="AC463" s="75"/>
      <c r="AD463" s="75"/>
      <c r="AE463" s="75"/>
      <c r="AF463" s="75"/>
      <c r="AG463" s="75"/>
      <c r="AH463" s="75"/>
      <c r="AI463" s="75"/>
      <c r="AJ463" s="75"/>
      <c r="AK463" s="75"/>
      <c r="AL463" s="75"/>
      <c r="AM463" s="402"/>
      <c r="AN463" s="33"/>
      <c r="AO463" s="23"/>
      <c r="AP463" s="23"/>
      <c r="AQ463" s="23"/>
      <c r="AR463" s="23"/>
      <c r="AS463" s="23"/>
      <c r="AT463" s="23"/>
      <c r="AU463" s="23"/>
      <c r="AV463" s="23"/>
      <c r="AW463" s="23"/>
      <c r="AX463" s="23"/>
      <c r="AY463" s="23"/>
      <c r="AZ463" s="23"/>
      <c r="BA463" s="23"/>
      <c r="BB463" s="23"/>
      <c r="BC463" s="23"/>
      <c r="BD463" s="23"/>
      <c r="BE463" s="23"/>
      <c r="BF463" s="76"/>
      <c r="BG463" s="86"/>
      <c r="BH463" s="76"/>
      <c r="BI463" s="23"/>
      <c r="BJ463" s="23"/>
      <c r="BK463" s="23"/>
      <c r="BL463" s="23"/>
      <c r="BM463" s="23"/>
      <c r="BN463" s="23"/>
      <c r="BO463" s="23"/>
      <c r="BP463" s="23"/>
      <c r="BQ463" s="23"/>
      <c r="BR463" s="23"/>
      <c r="BS463" s="23"/>
      <c r="BT463" s="23"/>
      <c r="BU463" s="23"/>
      <c r="BV463" s="76"/>
      <c r="BW463" s="23"/>
      <c r="BX463" s="23"/>
      <c r="BY463" s="23"/>
      <c r="BZ463" s="23"/>
    </row>
    <row r="464" spans="1:78" ht="24" customHeight="1">
      <c r="A464" s="3" t="str">
        <f t="shared" si="263"/>
        <v/>
      </c>
      <c r="B464" s="5" t="s">
        <v>3208</v>
      </c>
      <c r="C464" s="1"/>
      <c r="D464" s="1175" t="s">
        <v>786</v>
      </c>
      <c r="E464" s="1176"/>
      <c r="F464" s="1177"/>
      <c r="G464" s="407" t="s">
        <v>787</v>
      </c>
      <c r="H464" s="408">
        <f>COUNTIF($BD$330:$BD$331,"○")+COUNTIF($BD$330:$BD$331,"□")</f>
        <v>0</v>
      </c>
      <c r="I464" s="409" t="str">
        <f t="shared" ref="I464:I476" si="268">IF(OR(J464=0,J464=""),"-","/")</f>
        <v>/</v>
      </c>
      <c r="J464" s="407">
        <f>2-COUNTIF($BD$330:$BD$331,"対象外")</f>
        <v>2</v>
      </c>
      <c r="K464" s="413"/>
      <c r="L464" s="409" t="str">
        <f t="shared" ref="L464:L476" si="269">IF(OR(M464=0,M464=""),"-","/")</f>
        <v>-</v>
      </c>
      <c r="M464" s="414"/>
      <c r="N464" s="1"/>
      <c r="O464" s="1"/>
      <c r="P464" s="1"/>
      <c r="Q464" s="1"/>
      <c r="R464" s="1"/>
      <c r="S464" s="1"/>
      <c r="T464" s="1"/>
      <c r="U464" s="1"/>
      <c r="V464" s="1"/>
      <c r="W464" s="1"/>
      <c r="X464" s="1"/>
      <c r="Y464" s="1"/>
      <c r="Z464" s="1"/>
      <c r="AA464" s="75"/>
      <c r="AB464" s="75"/>
      <c r="AC464" s="75"/>
      <c r="AD464" s="75"/>
      <c r="AE464" s="75"/>
      <c r="AF464" s="75"/>
      <c r="AG464" s="75"/>
      <c r="AH464" s="75"/>
      <c r="AI464" s="75"/>
      <c r="AJ464" s="75"/>
      <c r="AK464" s="75"/>
      <c r="AL464" s="75"/>
      <c r="AM464" s="402"/>
      <c r="AN464" s="33"/>
      <c r="AO464" s="23"/>
      <c r="AP464" s="23"/>
      <c r="AQ464" s="23"/>
      <c r="AR464" s="23"/>
      <c r="AS464" s="23"/>
      <c r="AT464" s="23"/>
      <c r="AU464" s="23"/>
      <c r="AV464" s="23"/>
      <c r="AW464" s="23"/>
      <c r="AX464" s="23"/>
      <c r="AY464" s="23"/>
      <c r="AZ464" s="23"/>
      <c r="BA464" s="23"/>
      <c r="BB464" s="23"/>
      <c r="BC464" s="23"/>
      <c r="BD464" s="23"/>
      <c r="BE464" s="23"/>
      <c r="BF464" s="76"/>
      <c r="BG464" s="86"/>
      <c r="BH464" s="76"/>
      <c r="BI464" s="23"/>
      <c r="BJ464" s="23"/>
      <c r="BK464" s="23"/>
      <c r="BL464" s="23"/>
      <c r="BM464" s="23"/>
      <c r="BN464" s="23"/>
      <c r="BO464" s="23"/>
      <c r="BP464" s="23"/>
      <c r="BQ464" s="23"/>
      <c r="BR464" s="23"/>
      <c r="BS464" s="23"/>
      <c r="BT464" s="23"/>
      <c r="BU464" s="23"/>
      <c r="BV464" s="76"/>
      <c r="BW464" s="23"/>
      <c r="BX464" s="23"/>
      <c r="BY464" s="23"/>
      <c r="BZ464" s="23"/>
    </row>
    <row r="465" spans="1:78" ht="24" customHeight="1">
      <c r="A465" s="3" t="str">
        <f t="shared" si="263"/>
        <v/>
      </c>
      <c r="B465" s="5" t="s">
        <v>3209</v>
      </c>
      <c r="C465" s="1"/>
      <c r="D465" s="1178"/>
      <c r="E465" s="1179"/>
      <c r="F465" s="1180"/>
      <c r="G465" s="407" t="s">
        <v>788</v>
      </c>
      <c r="H465" s="408">
        <f>COUNTIF($BD$333,"○")+COUNTIF($BD$333,"□")</f>
        <v>0</v>
      </c>
      <c r="I465" s="409" t="str">
        <f t="shared" si="268"/>
        <v>/</v>
      </c>
      <c r="J465" s="407">
        <f>1-COUNTIF($BD$333,"対象外")</f>
        <v>1</v>
      </c>
      <c r="K465" s="413"/>
      <c r="L465" s="409" t="str">
        <f t="shared" si="269"/>
        <v>-</v>
      </c>
      <c r="M465" s="414"/>
      <c r="N465" s="1"/>
      <c r="O465" s="1"/>
      <c r="P465" s="1"/>
      <c r="Q465" s="1"/>
      <c r="R465" s="1"/>
      <c r="S465" s="1"/>
      <c r="T465" s="1"/>
      <c r="U465" s="1"/>
      <c r="V465" s="1"/>
      <c r="W465" s="1"/>
      <c r="X465" s="1"/>
      <c r="Y465" s="1"/>
      <c r="Z465" s="1"/>
      <c r="AA465" s="75"/>
      <c r="AB465" s="75"/>
      <c r="AC465" s="75"/>
      <c r="AD465" s="75"/>
      <c r="AE465" s="75"/>
      <c r="AF465" s="75"/>
      <c r="AG465" s="75"/>
      <c r="AH465" s="75"/>
      <c r="AI465" s="75"/>
      <c r="AJ465" s="75"/>
      <c r="AK465" s="75"/>
      <c r="AL465" s="75"/>
      <c r="AM465" s="402"/>
      <c r="AN465" s="33"/>
      <c r="AO465" s="23"/>
      <c r="AP465" s="23"/>
      <c r="AQ465" s="23"/>
      <c r="AR465" s="23"/>
      <c r="AS465" s="23"/>
      <c r="AT465" s="23"/>
      <c r="AU465" s="23"/>
      <c r="AV465" s="23"/>
      <c r="AW465" s="23"/>
      <c r="AX465" s="23"/>
      <c r="AY465" s="23"/>
      <c r="AZ465" s="23"/>
      <c r="BA465" s="23"/>
      <c r="BB465" s="23"/>
      <c r="BC465" s="23"/>
      <c r="BD465" s="23"/>
      <c r="BE465" s="23"/>
      <c r="BF465" s="76"/>
      <c r="BG465" s="86"/>
      <c r="BH465" s="76"/>
      <c r="BI465" s="23"/>
      <c r="BJ465" s="23"/>
      <c r="BK465" s="23"/>
      <c r="BL465" s="23"/>
      <c r="BM465" s="23"/>
      <c r="BN465" s="23"/>
      <c r="BO465" s="23"/>
      <c r="BP465" s="23"/>
      <c r="BQ465" s="23"/>
      <c r="BR465" s="23"/>
      <c r="BS465" s="23"/>
      <c r="BT465" s="23"/>
      <c r="BU465" s="23"/>
      <c r="BV465" s="76"/>
      <c r="BW465" s="23"/>
      <c r="BX465" s="23"/>
      <c r="BY465" s="23"/>
      <c r="BZ465" s="23"/>
    </row>
    <row r="466" spans="1:78" ht="24" customHeight="1">
      <c r="A466" s="3" t="str">
        <f t="shared" si="263"/>
        <v/>
      </c>
      <c r="B466" s="5" t="s">
        <v>3210</v>
      </c>
      <c r="C466" s="1"/>
      <c r="D466" s="1178"/>
      <c r="E466" s="1179"/>
      <c r="F466" s="1180"/>
      <c r="G466" s="407" t="s">
        <v>789</v>
      </c>
      <c r="H466" s="408">
        <f>COUNTIF($BD$335:$BD$343,"○")+COUNTIF($BD$335:$BD$343,"□")</f>
        <v>0</v>
      </c>
      <c r="I466" s="409" t="str">
        <f t="shared" si="268"/>
        <v>/</v>
      </c>
      <c r="J466" s="407">
        <f>7-COUNTIF($BD$335:$BD$343,"対象外")</f>
        <v>7</v>
      </c>
      <c r="K466" s="410">
        <f>COUNTIF($BD$344:$BD$346,"○")+COUNTIF($BD$344:$BD$346,"□")</f>
        <v>0</v>
      </c>
      <c r="L466" s="409" t="str">
        <f t="shared" si="269"/>
        <v>/</v>
      </c>
      <c r="M466" s="407">
        <f>2-COUNTIF($BD$344:$BD$346,"対象外")</f>
        <v>2</v>
      </c>
      <c r="N466" s="1"/>
      <c r="O466" s="1"/>
      <c r="P466" s="1"/>
      <c r="Q466" s="1"/>
      <c r="R466" s="1"/>
      <c r="S466" s="1"/>
      <c r="T466" s="1"/>
      <c r="U466" s="1"/>
      <c r="V466" s="1"/>
      <c r="W466" s="1"/>
      <c r="X466" s="1"/>
      <c r="Y466" s="1"/>
      <c r="Z466" s="1"/>
      <c r="AA466" s="75"/>
      <c r="AB466" s="75"/>
      <c r="AC466" s="75"/>
      <c r="AD466" s="75"/>
      <c r="AE466" s="75"/>
      <c r="AF466" s="75"/>
      <c r="AG466" s="75"/>
      <c r="AH466" s="75"/>
      <c r="AI466" s="75"/>
      <c r="AJ466" s="75"/>
      <c r="AK466" s="75"/>
      <c r="AL466" s="75"/>
      <c r="AM466" s="402"/>
      <c r="AN466" s="33"/>
      <c r="AO466" s="23"/>
      <c r="AP466" s="23"/>
      <c r="AQ466" s="23"/>
      <c r="AR466" s="23"/>
      <c r="AS466" s="23"/>
      <c r="AT466" s="23"/>
      <c r="AU466" s="23"/>
      <c r="AV466" s="23"/>
      <c r="AW466" s="23"/>
      <c r="AX466" s="23"/>
      <c r="AY466" s="23"/>
      <c r="AZ466" s="23"/>
      <c r="BA466" s="23"/>
      <c r="BB466" s="23"/>
      <c r="BC466" s="23"/>
      <c r="BD466" s="23"/>
      <c r="BE466" s="23"/>
      <c r="BF466" s="76"/>
      <c r="BG466" s="86"/>
      <c r="BH466" s="76"/>
      <c r="BI466" s="23"/>
      <c r="BJ466" s="23"/>
      <c r="BK466" s="23"/>
      <c r="BL466" s="23"/>
      <c r="BM466" s="23"/>
      <c r="BN466" s="23"/>
      <c r="BO466" s="23"/>
      <c r="BP466" s="23"/>
      <c r="BQ466" s="23"/>
      <c r="BR466" s="23"/>
      <c r="BS466" s="23"/>
      <c r="BT466" s="23"/>
      <c r="BU466" s="23"/>
      <c r="BV466" s="76"/>
      <c r="BW466" s="23"/>
      <c r="BX466" s="23"/>
      <c r="BY466" s="23"/>
      <c r="BZ466" s="23"/>
    </row>
    <row r="467" spans="1:78" ht="24" customHeight="1">
      <c r="A467" s="3" t="str">
        <f t="shared" si="263"/>
        <v/>
      </c>
      <c r="B467" s="5" t="s">
        <v>3211</v>
      </c>
      <c r="C467" s="1"/>
      <c r="D467" s="1178"/>
      <c r="E467" s="1179"/>
      <c r="F467" s="1180"/>
      <c r="G467" s="407" t="s">
        <v>3227</v>
      </c>
      <c r="H467" s="408">
        <f>COUNTIF($BD$347:$BD$348,"○")+COUNTIF($BD$347:$BD$348,"□")</f>
        <v>0</v>
      </c>
      <c r="I467" s="409" t="str">
        <f t="shared" si="268"/>
        <v>/</v>
      </c>
      <c r="J467" s="407">
        <f>2-COUNTIF($BD$347:$BD$348,"対象外")</f>
        <v>2</v>
      </c>
      <c r="K467" s="410">
        <f>COUNTIF($BD$349:$BD$351,"○")+COUNTIF($BD$349:$BD$351,"□")</f>
        <v>0</v>
      </c>
      <c r="L467" s="409" t="str">
        <f t="shared" si="269"/>
        <v>/</v>
      </c>
      <c r="M467" s="407">
        <f>2-COUNTIF($BD$349:$BD$351,"対象外")</f>
        <v>2</v>
      </c>
      <c r="N467" s="1"/>
      <c r="O467" s="1"/>
      <c r="P467" s="1"/>
      <c r="Q467" s="1"/>
      <c r="R467" s="1"/>
      <c r="S467" s="1"/>
      <c r="T467" s="1"/>
      <c r="U467" s="1"/>
      <c r="V467" s="1"/>
      <c r="W467" s="1"/>
      <c r="X467" s="1"/>
      <c r="Y467" s="1"/>
      <c r="Z467" s="1"/>
      <c r="AA467" s="75"/>
      <c r="AB467" s="75"/>
      <c r="AC467" s="75"/>
      <c r="AD467" s="75"/>
      <c r="AE467" s="75"/>
      <c r="AF467" s="75"/>
      <c r="AG467" s="75"/>
      <c r="AH467" s="75"/>
      <c r="AI467" s="75"/>
      <c r="AJ467" s="75"/>
      <c r="AK467" s="75"/>
      <c r="AL467" s="75"/>
      <c r="AM467" s="402"/>
      <c r="AN467" s="33"/>
      <c r="AO467" s="23"/>
      <c r="AP467" s="23"/>
      <c r="AQ467" s="23"/>
      <c r="AR467" s="23"/>
      <c r="AS467" s="23"/>
      <c r="AT467" s="23"/>
      <c r="AU467" s="23"/>
      <c r="AV467" s="23"/>
      <c r="AW467" s="23"/>
      <c r="AX467" s="23"/>
      <c r="AY467" s="23"/>
      <c r="AZ467" s="23"/>
      <c r="BA467" s="23"/>
      <c r="BB467" s="23"/>
      <c r="BC467" s="23"/>
      <c r="BD467" s="23"/>
      <c r="BE467" s="23"/>
      <c r="BF467" s="76"/>
      <c r="BG467" s="86"/>
      <c r="BH467" s="76"/>
      <c r="BI467" s="23"/>
      <c r="BJ467" s="23"/>
      <c r="BK467" s="23"/>
      <c r="BL467" s="23"/>
      <c r="BM467" s="23"/>
      <c r="BN467" s="23"/>
      <c r="BO467" s="23"/>
      <c r="BP467" s="23"/>
      <c r="BQ467" s="23"/>
      <c r="BR467" s="23"/>
      <c r="BS467" s="23"/>
      <c r="BT467" s="23"/>
      <c r="BU467" s="23"/>
      <c r="BV467" s="76"/>
      <c r="BW467" s="23"/>
      <c r="BX467" s="23"/>
      <c r="BY467" s="23"/>
      <c r="BZ467" s="23"/>
    </row>
    <row r="468" spans="1:78" ht="24" customHeight="1">
      <c r="A468" s="3" t="str">
        <f t="shared" si="263"/>
        <v/>
      </c>
      <c r="B468" s="5" t="s">
        <v>3212</v>
      </c>
      <c r="C468" s="1"/>
      <c r="D468" s="1178"/>
      <c r="E468" s="1179"/>
      <c r="F468" s="1180"/>
      <c r="G468" s="407" t="s">
        <v>790</v>
      </c>
      <c r="H468" s="408">
        <f>COUNTIF($BD$352:$BD$355,"○")+COUNTIF($BD$352:$BD$355,"□")</f>
        <v>0</v>
      </c>
      <c r="I468" s="409" t="str">
        <f t="shared" si="268"/>
        <v>/</v>
      </c>
      <c r="J468" s="407">
        <f>3-COUNTIF($BD$352:$BD$355,"対象外")</f>
        <v>3</v>
      </c>
      <c r="K468" s="413"/>
      <c r="L468" s="409" t="str">
        <f t="shared" si="269"/>
        <v>-</v>
      </c>
      <c r="M468" s="414"/>
      <c r="N468" s="1"/>
      <c r="O468" s="1"/>
      <c r="P468" s="1"/>
      <c r="Q468" s="1"/>
      <c r="R468" s="1"/>
      <c r="S468" s="1"/>
      <c r="T468" s="1"/>
      <c r="U468" s="1"/>
      <c r="V468" s="1"/>
      <c r="W468" s="1"/>
      <c r="X468" s="1"/>
      <c r="Y468" s="1"/>
      <c r="Z468" s="1"/>
      <c r="AA468" s="75"/>
      <c r="AB468" s="75"/>
      <c r="AC468" s="75"/>
      <c r="AD468" s="75"/>
      <c r="AE468" s="75"/>
      <c r="AF468" s="75"/>
      <c r="AG468" s="75"/>
      <c r="AH468" s="75"/>
      <c r="AI468" s="75"/>
      <c r="AJ468" s="75"/>
      <c r="AK468" s="75"/>
      <c r="AL468" s="75"/>
      <c r="AM468" s="402"/>
      <c r="AN468" s="33"/>
      <c r="AO468" s="23"/>
      <c r="AP468" s="23"/>
      <c r="AQ468" s="23"/>
      <c r="AR468" s="23"/>
      <c r="AS468" s="23"/>
      <c r="AT468" s="23"/>
      <c r="AU468" s="23"/>
      <c r="AV468" s="23"/>
      <c r="AW468" s="23"/>
      <c r="AX468" s="23"/>
      <c r="AY468" s="23"/>
      <c r="AZ468" s="23"/>
      <c r="BA468" s="23"/>
      <c r="BB468" s="23"/>
      <c r="BC468" s="23"/>
      <c r="BD468" s="23"/>
      <c r="BE468" s="23"/>
      <c r="BF468" s="76"/>
      <c r="BG468" s="86"/>
      <c r="BH468" s="76"/>
      <c r="BI468" s="23"/>
      <c r="BJ468" s="23"/>
      <c r="BK468" s="23"/>
      <c r="BL468" s="23"/>
      <c r="BM468" s="23"/>
      <c r="BN468" s="23"/>
      <c r="BO468" s="23"/>
      <c r="BP468" s="23"/>
      <c r="BQ468" s="23"/>
      <c r="BR468" s="23"/>
      <c r="BS468" s="23"/>
      <c r="BT468" s="23"/>
      <c r="BU468" s="23"/>
      <c r="BV468" s="76"/>
      <c r="BW468" s="23"/>
      <c r="BX468" s="23"/>
      <c r="BY468" s="23"/>
      <c r="BZ468" s="23"/>
    </row>
    <row r="469" spans="1:78" ht="24" customHeight="1">
      <c r="A469" s="3" t="str">
        <f t="shared" si="263"/>
        <v/>
      </c>
      <c r="B469" s="5" t="s">
        <v>3213</v>
      </c>
      <c r="C469" s="1"/>
      <c r="D469" s="1178"/>
      <c r="E469" s="1179"/>
      <c r="F469" s="1180"/>
      <c r="G469" s="407" t="s">
        <v>791</v>
      </c>
      <c r="H469" s="408">
        <f>COUNTIF($BD$357:$BD$359,"○")+COUNTIF($BD$357:$BD$359,"□")</f>
        <v>0</v>
      </c>
      <c r="I469" s="409" t="str">
        <f t="shared" si="268"/>
        <v>/</v>
      </c>
      <c r="J469" s="407">
        <f>2-COUNTIF($BD$357:$BD$359,"対象外")</f>
        <v>2</v>
      </c>
      <c r="K469" s="413"/>
      <c r="L469" s="409" t="str">
        <f t="shared" si="269"/>
        <v>-</v>
      </c>
      <c r="M469" s="414"/>
      <c r="N469" s="1"/>
      <c r="O469" s="1"/>
      <c r="P469" s="1"/>
      <c r="Q469" s="1"/>
      <c r="R469" s="1"/>
      <c r="S469" s="1"/>
      <c r="T469" s="1"/>
      <c r="U469" s="1"/>
      <c r="V469" s="1"/>
      <c r="W469" s="1"/>
      <c r="X469" s="1"/>
      <c r="Y469" s="1"/>
      <c r="Z469" s="1"/>
      <c r="AA469" s="75"/>
      <c r="AB469" s="75"/>
      <c r="AC469" s="75"/>
      <c r="AD469" s="75"/>
      <c r="AE469" s="75"/>
      <c r="AF469" s="75"/>
      <c r="AG469" s="75"/>
      <c r="AH469" s="75"/>
      <c r="AI469" s="75"/>
      <c r="AJ469" s="75"/>
      <c r="AK469" s="75"/>
      <c r="AL469" s="75"/>
      <c r="AM469" s="402"/>
      <c r="AN469" s="33"/>
      <c r="AO469" s="23"/>
      <c r="AP469" s="23"/>
      <c r="AQ469" s="23"/>
      <c r="AR469" s="23"/>
      <c r="AS469" s="23"/>
      <c r="AT469" s="23"/>
      <c r="AU469" s="23"/>
      <c r="AV469" s="23"/>
      <c r="AW469" s="23"/>
      <c r="AX469" s="23"/>
      <c r="AY469" s="23"/>
      <c r="AZ469" s="23"/>
      <c r="BA469" s="23"/>
      <c r="BB469" s="23"/>
      <c r="BC469" s="23"/>
      <c r="BD469" s="23"/>
      <c r="BE469" s="23"/>
      <c r="BF469" s="76"/>
      <c r="BG469" s="86"/>
      <c r="BH469" s="76"/>
      <c r="BI469" s="23"/>
      <c r="BJ469" s="23"/>
      <c r="BK469" s="23"/>
      <c r="BL469" s="23"/>
      <c r="BM469" s="23"/>
      <c r="BN469" s="23"/>
      <c r="BO469" s="23"/>
      <c r="BP469" s="23"/>
      <c r="BQ469" s="23"/>
      <c r="BR469" s="23"/>
      <c r="BS469" s="23"/>
      <c r="BT469" s="23"/>
      <c r="BU469" s="23"/>
      <c r="BV469" s="76"/>
      <c r="BW469" s="23"/>
      <c r="BX469" s="23"/>
      <c r="BY469" s="23"/>
      <c r="BZ469" s="23"/>
    </row>
    <row r="470" spans="1:78" ht="24" customHeight="1">
      <c r="A470" s="3" t="str">
        <f t="shared" si="263"/>
        <v/>
      </c>
      <c r="B470" s="5" t="s">
        <v>3214</v>
      </c>
      <c r="C470" s="1"/>
      <c r="D470" s="1178"/>
      <c r="E470" s="1179"/>
      <c r="F470" s="1180"/>
      <c r="G470" s="407" t="s">
        <v>792</v>
      </c>
      <c r="H470" s="408">
        <f>COUNTIF($BD$361:$BD$369,"○")+COUNTIF($BD$361:$BD$369,"□")</f>
        <v>0</v>
      </c>
      <c r="I470" s="409" t="str">
        <f t="shared" si="268"/>
        <v>/</v>
      </c>
      <c r="J470" s="407">
        <f>3-COUNTIF($BD$361:$BD$369,"対象外")</f>
        <v>3</v>
      </c>
      <c r="K470" s="413"/>
      <c r="L470" s="409" t="str">
        <f t="shared" si="269"/>
        <v>-</v>
      </c>
      <c r="M470" s="414"/>
      <c r="N470" s="1"/>
      <c r="O470" s="1"/>
      <c r="P470" s="1"/>
      <c r="Q470" s="1"/>
      <c r="R470" s="1"/>
      <c r="S470" s="1"/>
      <c r="T470" s="1"/>
      <c r="U470" s="1"/>
      <c r="V470" s="1"/>
      <c r="W470" s="1"/>
      <c r="X470" s="1"/>
      <c r="Y470" s="1"/>
      <c r="Z470" s="1"/>
      <c r="AA470" s="75"/>
      <c r="AB470" s="75"/>
      <c r="AC470" s="75"/>
      <c r="AD470" s="75"/>
      <c r="AE470" s="75"/>
      <c r="AF470" s="75"/>
      <c r="AG470" s="75"/>
      <c r="AH470" s="75"/>
      <c r="AI470" s="75"/>
      <c r="AJ470" s="75"/>
      <c r="AK470" s="75"/>
      <c r="AL470" s="75"/>
      <c r="AM470" s="402"/>
      <c r="AN470" s="33"/>
      <c r="AO470" s="23"/>
      <c r="AP470" s="23"/>
      <c r="AQ470" s="23"/>
      <c r="AR470" s="23"/>
      <c r="AS470" s="23"/>
      <c r="AT470" s="23"/>
      <c r="AU470" s="23"/>
      <c r="AV470" s="23"/>
      <c r="AW470" s="23"/>
      <c r="AX470" s="23"/>
      <c r="AY470" s="23"/>
      <c r="AZ470" s="23"/>
      <c r="BA470" s="23"/>
      <c r="BB470" s="23"/>
      <c r="BC470" s="23"/>
      <c r="BD470" s="23"/>
      <c r="BE470" s="23"/>
      <c r="BF470" s="76"/>
      <c r="BG470" s="86"/>
      <c r="BH470" s="76"/>
      <c r="BI470" s="23"/>
      <c r="BJ470" s="23"/>
      <c r="BK470" s="23"/>
      <c r="BL470" s="23"/>
      <c r="BM470" s="23"/>
      <c r="BN470" s="23"/>
      <c r="BO470" s="23"/>
      <c r="BP470" s="23"/>
      <c r="BQ470" s="23"/>
      <c r="BR470" s="23"/>
      <c r="BS470" s="23"/>
      <c r="BT470" s="23"/>
      <c r="BU470" s="23"/>
      <c r="BV470" s="76"/>
      <c r="BW470" s="23"/>
      <c r="BX470" s="23"/>
      <c r="BY470" s="23"/>
      <c r="BZ470" s="23"/>
    </row>
    <row r="471" spans="1:78" ht="24" customHeight="1">
      <c r="A471" s="3" t="str">
        <f t="shared" si="263"/>
        <v/>
      </c>
      <c r="B471" s="5" t="s">
        <v>3215</v>
      </c>
      <c r="C471" s="1"/>
      <c r="D471" s="1178"/>
      <c r="E471" s="1179"/>
      <c r="F471" s="1180"/>
      <c r="G471" s="407" t="s">
        <v>3528</v>
      </c>
      <c r="H471" s="408">
        <f>COUNTIF($BD$371:$BD$372,"○")+COUNTIF($BD$371:$BD$372,"□")</f>
        <v>0</v>
      </c>
      <c r="I471" s="409" t="str">
        <f t="shared" si="268"/>
        <v>/</v>
      </c>
      <c r="J471" s="407">
        <f>1-COUNTIF($BD$371:$BD$372,"対象外")</f>
        <v>1</v>
      </c>
      <c r="K471" s="413"/>
      <c r="L471" s="409" t="str">
        <f>IF(OR(M471=0,M471=""),"-","/")</f>
        <v>-</v>
      </c>
      <c r="M471" s="414"/>
      <c r="N471" s="1"/>
      <c r="O471" s="1"/>
      <c r="P471" s="1"/>
      <c r="Q471" s="1"/>
      <c r="R471" s="1"/>
      <c r="S471" s="1"/>
      <c r="T471" s="1"/>
      <c r="U471" s="1"/>
      <c r="V471" s="1"/>
      <c r="W471" s="1"/>
      <c r="X471" s="1"/>
      <c r="Y471" s="1"/>
      <c r="Z471" s="1"/>
      <c r="AA471" s="75"/>
      <c r="AB471" s="75"/>
      <c r="AC471" s="75"/>
      <c r="AD471" s="75"/>
      <c r="AE471" s="75"/>
      <c r="AF471" s="75"/>
      <c r="AG471" s="75"/>
      <c r="AH471" s="75"/>
      <c r="AI471" s="75"/>
      <c r="AJ471" s="75"/>
      <c r="AK471" s="75"/>
      <c r="AL471" s="75"/>
      <c r="AM471" s="402"/>
      <c r="AN471" s="33"/>
      <c r="AO471" s="23"/>
      <c r="AP471" s="23"/>
      <c r="AQ471" s="23"/>
      <c r="AR471" s="23"/>
      <c r="AS471" s="23"/>
      <c r="AT471" s="23"/>
      <c r="AU471" s="23"/>
      <c r="AV471" s="23"/>
      <c r="AW471" s="23"/>
      <c r="AX471" s="23"/>
      <c r="AY471" s="23"/>
      <c r="AZ471" s="23"/>
      <c r="BA471" s="23"/>
      <c r="BB471" s="23"/>
      <c r="BC471" s="23"/>
      <c r="BD471" s="23"/>
      <c r="BE471" s="23"/>
      <c r="BF471" s="76"/>
      <c r="BG471" s="86"/>
      <c r="BH471" s="76"/>
      <c r="BI471" s="23"/>
      <c r="BJ471" s="23"/>
      <c r="BK471" s="23"/>
      <c r="BL471" s="23"/>
      <c r="BM471" s="23"/>
      <c r="BN471" s="23"/>
      <c r="BO471" s="23"/>
      <c r="BP471" s="23"/>
      <c r="BQ471" s="23"/>
      <c r="BR471" s="23"/>
      <c r="BS471" s="23"/>
      <c r="BT471" s="23"/>
      <c r="BU471" s="23"/>
      <c r="BV471" s="76"/>
      <c r="BW471" s="23"/>
      <c r="BX471" s="23"/>
      <c r="BY471" s="23"/>
      <c r="BZ471" s="23"/>
    </row>
    <row r="472" spans="1:78" ht="24" customHeight="1">
      <c r="A472" s="3" t="str">
        <f t="shared" si="263"/>
        <v/>
      </c>
      <c r="B472" s="5" t="s">
        <v>3216</v>
      </c>
      <c r="C472" s="1"/>
      <c r="D472" s="1178"/>
      <c r="E472" s="1179"/>
      <c r="F472" s="1180"/>
      <c r="G472" s="407" t="s">
        <v>3797</v>
      </c>
      <c r="H472" s="408">
        <f>COUNTIF($BD$374:$BD$378,"○")+COUNTIF($BD$374:$BD$378,"□")+COUNTIF($BD$380:$BD$384,"○")+COUNTIF($BD$380:$BD$384,"□")</f>
        <v>0</v>
      </c>
      <c r="I472" s="409" t="str">
        <f t="shared" si="268"/>
        <v>/</v>
      </c>
      <c r="J472" s="407">
        <f>2-COUNTIF($BD$374:$BD$378,"対象外")-COUNTIF($BD$380:$BD$384,"対象外")</f>
        <v>2</v>
      </c>
      <c r="K472" s="410">
        <f>COUNTIF($BD$379:$BD$379,"○")+COUNTIF($BD$379:$BD$379,"□")</f>
        <v>0</v>
      </c>
      <c r="L472" s="409" t="str">
        <f t="shared" si="269"/>
        <v>/</v>
      </c>
      <c r="M472" s="407">
        <f>1-COUNTIF($BD$379:$BD$379,"対象外")</f>
        <v>1</v>
      </c>
      <c r="N472" s="1"/>
      <c r="O472" s="1"/>
      <c r="P472" s="1"/>
      <c r="Q472" s="1"/>
      <c r="R472" s="1"/>
      <c r="S472" s="1"/>
      <c r="T472" s="1"/>
      <c r="U472" s="1"/>
      <c r="V472" s="1"/>
      <c r="W472" s="1"/>
      <c r="X472" s="1"/>
      <c r="Y472" s="1"/>
      <c r="Z472" s="1"/>
      <c r="AA472" s="75"/>
      <c r="AB472" s="75"/>
      <c r="AC472" s="75"/>
      <c r="AD472" s="75"/>
      <c r="AE472" s="75"/>
      <c r="AF472" s="75"/>
      <c r="AG472" s="75"/>
      <c r="AH472" s="75"/>
      <c r="AI472" s="75"/>
      <c r="AJ472" s="75"/>
      <c r="AK472" s="75"/>
      <c r="AL472" s="75"/>
      <c r="AM472" s="402"/>
      <c r="AN472" s="33"/>
      <c r="AO472" s="23"/>
      <c r="AP472" s="23"/>
      <c r="AQ472" s="23"/>
      <c r="AR472" s="23"/>
      <c r="AS472" s="23"/>
      <c r="AT472" s="23"/>
      <c r="AU472" s="23"/>
      <c r="AV472" s="23"/>
      <c r="AW472" s="23"/>
      <c r="AX472" s="23"/>
      <c r="AY472" s="23"/>
      <c r="AZ472" s="23"/>
      <c r="BA472" s="23"/>
      <c r="BB472" s="23"/>
      <c r="BC472" s="23"/>
      <c r="BD472" s="23"/>
      <c r="BE472" s="23"/>
      <c r="BF472" s="76"/>
      <c r="BG472" s="86"/>
      <c r="BH472" s="76"/>
      <c r="BI472" s="23"/>
      <c r="BJ472" s="23"/>
      <c r="BK472" s="23"/>
      <c r="BL472" s="23"/>
      <c r="BM472" s="23"/>
      <c r="BN472" s="23"/>
      <c r="BO472" s="23"/>
      <c r="BP472" s="23"/>
      <c r="BQ472" s="23"/>
      <c r="BR472" s="23"/>
      <c r="BS472" s="23"/>
      <c r="BT472" s="23"/>
      <c r="BU472" s="23"/>
      <c r="BV472" s="76"/>
      <c r="BW472" s="23"/>
      <c r="BX472" s="23"/>
      <c r="BY472" s="23"/>
      <c r="BZ472" s="23"/>
    </row>
    <row r="473" spans="1:78" ht="24" customHeight="1">
      <c r="A473" s="3" t="str">
        <f t="shared" si="263"/>
        <v/>
      </c>
      <c r="B473" s="5" t="s">
        <v>3217</v>
      </c>
      <c r="C473" s="1"/>
      <c r="D473" s="1181"/>
      <c r="E473" s="1182"/>
      <c r="F473" s="1183"/>
      <c r="G473" s="407" t="s">
        <v>793</v>
      </c>
      <c r="H473" s="408">
        <f>COUNTIF($BD$387:$BD$393,"○")+COUNTIF($BD$387:$BD$393,"□")</f>
        <v>0</v>
      </c>
      <c r="I473" s="409" t="str">
        <f t="shared" si="268"/>
        <v>/</v>
      </c>
      <c r="J473" s="407">
        <f>1-COUNTIF($BD$387:$BD$393,"対象外")</f>
        <v>1</v>
      </c>
      <c r="K473" s="410">
        <f>COUNTIF($BD$394:$BD$395,"○")+COUNTIF($BD$394:$BD$395,"□")</f>
        <v>0</v>
      </c>
      <c r="L473" s="409" t="str">
        <f t="shared" si="269"/>
        <v>/</v>
      </c>
      <c r="M473" s="407">
        <f>1-COUNTIF($BD$394:$BD$395,"対象外")</f>
        <v>1</v>
      </c>
      <c r="N473" s="1"/>
      <c r="O473" s="1"/>
      <c r="P473" s="1"/>
      <c r="Q473" s="1"/>
      <c r="R473" s="1"/>
      <c r="S473" s="1"/>
      <c r="T473" s="1"/>
      <c r="U473" s="1"/>
      <c r="V473" s="1"/>
      <c r="W473" s="1"/>
      <c r="X473" s="1"/>
      <c r="Y473" s="1"/>
      <c r="Z473" s="1"/>
      <c r="AA473" s="75"/>
      <c r="AB473" s="75"/>
      <c r="AC473" s="75"/>
      <c r="AD473" s="75"/>
      <c r="AE473" s="75"/>
      <c r="AF473" s="75"/>
      <c r="AG473" s="75"/>
      <c r="AH473" s="75"/>
      <c r="AI473" s="75"/>
      <c r="AJ473" s="75"/>
      <c r="AK473" s="75"/>
      <c r="AL473" s="75"/>
      <c r="AM473" s="402"/>
      <c r="AN473" s="33"/>
      <c r="AO473" s="23"/>
      <c r="AP473" s="23"/>
      <c r="AQ473" s="23"/>
      <c r="AR473" s="23"/>
      <c r="AS473" s="23"/>
      <c r="AT473" s="23"/>
      <c r="AU473" s="23"/>
      <c r="AV473" s="23"/>
      <c r="AW473" s="23"/>
      <c r="AX473" s="23"/>
      <c r="AY473" s="23"/>
      <c r="AZ473" s="23"/>
      <c r="BA473" s="23"/>
      <c r="BB473" s="23"/>
      <c r="BC473" s="23"/>
      <c r="BD473" s="23"/>
      <c r="BE473" s="23"/>
      <c r="BF473" s="76"/>
      <c r="BG473" s="86"/>
      <c r="BH473" s="76"/>
      <c r="BI473" s="23"/>
      <c r="BJ473" s="23"/>
      <c r="BK473" s="23"/>
      <c r="BL473" s="23"/>
      <c r="BM473" s="23"/>
      <c r="BN473" s="23"/>
      <c r="BO473" s="23"/>
      <c r="BP473" s="23"/>
      <c r="BQ473" s="23"/>
      <c r="BR473" s="23"/>
      <c r="BS473" s="23"/>
      <c r="BT473" s="23"/>
      <c r="BU473" s="23"/>
      <c r="BV473" s="76"/>
      <c r="BW473" s="23"/>
      <c r="BX473" s="23"/>
      <c r="BY473" s="23"/>
      <c r="BZ473" s="23"/>
    </row>
    <row r="474" spans="1:78" ht="24" customHeight="1">
      <c r="A474" s="3" t="str">
        <f t="shared" si="263"/>
        <v/>
      </c>
      <c r="B474" s="5" t="s">
        <v>3218</v>
      </c>
      <c r="C474" s="1"/>
      <c r="D474" s="1172" t="s">
        <v>794</v>
      </c>
      <c r="E474" s="1173"/>
      <c r="F474" s="1174"/>
      <c r="G474" s="407" t="s">
        <v>795</v>
      </c>
      <c r="H474" s="408">
        <f>COUNTIF($BD$396:$BD$409,"○")+COUNTIF($BD$396:$BD$409,"□")</f>
        <v>0</v>
      </c>
      <c r="I474" s="409" t="str">
        <f t="shared" si="268"/>
        <v>/</v>
      </c>
      <c r="J474" s="407">
        <f>13-COUNTIF($BD$396:$BD$409,"対象外")</f>
        <v>13</v>
      </c>
      <c r="K474" s="413"/>
      <c r="L474" s="409" t="str">
        <f t="shared" si="269"/>
        <v>-</v>
      </c>
      <c r="M474" s="414"/>
      <c r="N474" s="1"/>
      <c r="O474" s="1"/>
      <c r="P474" s="1"/>
      <c r="Q474" s="1"/>
      <c r="R474" s="1"/>
      <c r="S474" s="1"/>
      <c r="T474" s="1"/>
      <c r="U474" s="1"/>
      <c r="V474" s="1"/>
      <c r="W474" s="1"/>
      <c r="X474" s="1"/>
      <c r="Y474" s="1"/>
      <c r="Z474" s="1"/>
      <c r="AA474" s="75"/>
      <c r="AB474" s="75"/>
      <c r="AC474" s="75"/>
      <c r="AD474" s="75"/>
      <c r="AE474" s="75"/>
      <c r="AF474" s="75"/>
      <c r="AG474" s="75"/>
      <c r="AH474" s="75"/>
      <c r="AI474" s="75"/>
      <c r="AJ474" s="75"/>
      <c r="AK474" s="75"/>
      <c r="AL474" s="75"/>
      <c r="AM474" s="402"/>
      <c r="AN474" s="33"/>
      <c r="AO474" s="23"/>
      <c r="AP474" s="23"/>
      <c r="AQ474" s="23"/>
      <c r="AR474" s="23"/>
      <c r="AS474" s="23"/>
      <c r="AT474" s="23"/>
      <c r="AU474" s="23"/>
      <c r="AV474" s="23"/>
      <c r="AW474" s="23"/>
      <c r="AX474" s="23"/>
      <c r="AY474" s="23"/>
      <c r="AZ474" s="23"/>
      <c r="BA474" s="23"/>
      <c r="BB474" s="23"/>
      <c r="BC474" s="23"/>
      <c r="BD474" s="23"/>
      <c r="BE474" s="23"/>
      <c r="BF474" s="76"/>
      <c r="BG474" s="86"/>
      <c r="BH474" s="76"/>
      <c r="BI474" s="23"/>
      <c r="BJ474" s="23"/>
      <c r="BK474" s="23"/>
      <c r="BL474" s="23"/>
      <c r="BM474" s="23"/>
      <c r="BN474" s="23"/>
      <c r="BO474" s="23"/>
      <c r="BP474" s="23"/>
      <c r="BQ474" s="23"/>
      <c r="BR474" s="23"/>
      <c r="BS474" s="23"/>
      <c r="BT474" s="23"/>
      <c r="BU474" s="23"/>
      <c r="BV474" s="76"/>
      <c r="BW474" s="23"/>
      <c r="BX474" s="23"/>
      <c r="BY474" s="23"/>
      <c r="BZ474" s="23"/>
    </row>
    <row r="475" spans="1:78" ht="24" customHeight="1">
      <c r="A475" s="3" t="str">
        <f t="shared" si="263"/>
        <v/>
      </c>
      <c r="B475" s="5" t="s">
        <v>3219</v>
      </c>
      <c r="C475" s="1"/>
      <c r="D475" s="1172" t="s">
        <v>796</v>
      </c>
      <c r="E475" s="1173"/>
      <c r="F475" s="1174"/>
      <c r="G475" s="407" t="s">
        <v>797</v>
      </c>
      <c r="H475" s="408">
        <f>COUNTIF($BD$411:$BD$421,"○")+COUNTIF($BD$411:$BD$421,"□")</f>
        <v>0</v>
      </c>
      <c r="I475" s="409" t="str">
        <f t="shared" si="268"/>
        <v>/</v>
      </c>
      <c r="J475" s="407">
        <f>11-COUNTIF($BD$411:$BD$421,"対象外")</f>
        <v>11</v>
      </c>
      <c r="K475" s="410">
        <f>COUNTIF($BD$422:$BD$424,"○")+COUNTIF($BD$422:$BD$424,"□")</f>
        <v>0</v>
      </c>
      <c r="L475" s="409" t="str">
        <f t="shared" si="269"/>
        <v>/</v>
      </c>
      <c r="M475" s="407">
        <f>2-COUNTIF($BD$422:$BD$424,"対象外")</f>
        <v>2</v>
      </c>
      <c r="N475" s="1"/>
      <c r="O475" s="1"/>
      <c r="P475" s="1"/>
      <c r="Q475" s="1"/>
      <c r="R475" s="1"/>
      <c r="S475" s="1"/>
      <c r="T475" s="1"/>
      <c r="U475" s="1"/>
      <c r="V475" s="1"/>
      <c r="W475" s="1"/>
      <c r="X475" s="1"/>
      <c r="Y475" s="1"/>
      <c r="Z475" s="1"/>
      <c r="AA475" s="75"/>
      <c r="AB475" s="75"/>
      <c r="AC475" s="75"/>
      <c r="AD475" s="75"/>
      <c r="AE475" s="75"/>
      <c r="AF475" s="75"/>
      <c r="AG475" s="75"/>
      <c r="AH475" s="75"/>
      <c r="AI475" s="75"/>
      <c r="AJ475" s="75"/>
      <c r="AK475" s="75"/>
      <c r="AL475" s="75"/>
      <c r="AM475" s="402"/>
      <c r="AN475" s="33"/>
      <c r="AO475" s="23"/>
      <c r="AP475" s="23"/>
      <c r="AQ475" s="23"/>
      <c r="AR475" s="23"/>
      <c r="AS475" s="23"/>
      <c r="AT475" s="23"/>
      <c r="AU475" s="23"/>
      <c r="AV475" s="23"/>
      <c r="AW475" s="23"/>
      <c r="AX475" s="23"/>
      <c r="AY475" s="23"/>
      <c r="AZ475" s="23"/>
      <c r="BA475" s="23"/>
      <c r="BB475" s="23"/>
      <c r="BC475" s="23"/>
      <c r="BD475" s="23"/>
      <c r="BE475" s="23"/>
      <c r="BF475" s="76"/>
      <c r="BG475" s="86"/>
      <c r="BH475" s="76"/>
      <c r="BI475" s="23"/>
      <c r="BJ475" s="23"/>
      <c r="BK475" s="23"/>
      <c r="BL475" s="23"/>
      <c r="BM475" s="23"/>
      <c r="BN475" s="23"/>
      <c r="BO475" s="23"/>
      <c r="BP475" s="23"/>
      <c r="BQ475" s="23"/>
      <c r="BR475" s="23"/>
      <c r="BS475" s="23"/>
      <c r="BT475" s="23"/>
      <c r="BU475" s="23"/>
      <c r="BV475" s="76"/>
      <c r="BW475" s="23"/>
      <c r="BX475" s="23"/>
      <c r="BY475" s="23"/>
      <c r="BZ475" s="23"/>
    </row>
    <row r="476" spans="1:78" ht="24" customHeight="1">
      <c r="A476" s="3" t="str">
        <f t="shared" si="263"/>
        <v/>
      </c>
      <c r="B476" s="5" t="s">
        <v>3220</v>
      </c>
      <c r="C476" s="1"/>
      <c r="D476" s="1172" t="s">
        <v>798</v>
      </c>
      <c r="E476" s="1173"/>
      <c r="F476" s="1174"/>
      <c r="G476" s="407" t="s">
        <v>799</v>
      </c>
      <c r="H476" s="408">
        <f>COUNTIF($BD$425:$BD$431,"○")+COUNTIF($BD$425:$BD$431,"□")</f>
        <v>0</v>
      </c>
      <c r="I476" s="409" t="str">
        <f t="shared" si="268"/>
        <v>/</v>
      </c>
      <c r="J476" s="407">
        <f>7-COUNTIF($BD$425:$BD$431,"対象外")</f>
        <v>7</v>
      </c>
      <c r="K476" s="410">
        <f>COUNTIF($BD$432:$BD$437,"○")+COUNTIF($BD$432:$BD$437,"□")</f>
        <v>0</v>
      </c>
      <c r="L476" s="409" t="str">
        <f t="shared" si="269"/>
        <v>/</v>
      </c>
      <c r="M476" s="407">
        <f>5-COUNTIF($BD$432:$BD$437,"対象外")</f>
        <v>5</v>
      </c>
      <c r="N476" s="1"/>
      <c r="O476" s="1"/>
      <c r="P476" s="1"/>
      <c r="Q476" s="1"/>
      <c r="R476" s="1"/>
      <c r="S476" s="1"/>
      <c r="T476" s="1"/>
      <c r="U476" s="1"/>
      <c r="V476" s="1"/>
      <c r="W476" s="1"/>
      <c r="X476" s="1"/>
      <c r="Y476" s="1"/>
      <c r="Z476" s="1"/>
      <c r="AA476" s="75"/>
      <c r="AB476" s="75"/>
      <c r="AC476" s="75"/>
      <c r="AD476" s="75"/>
      <c r="AE476" s="75"/>
      <c r="AF476" s="75"/>
      <c r="AG476" s="75"/>
      <c r="AH476" s="75"/>
      <c r="AI476" s="75"/>
      <c r="AJ476" s="75"/>
      <c r="AK476" s="75"/>
      <c r="AL476" s="75"/>
      <c r="AM476" s="402"/>
      <c r="AN476" s="33"/>
      <c r="AO476" s="23"/>
      <c r="AP476" s="23"/>
      <c r="AQ476" s="23"/>
      <c r="AR476" s="23"/>
      <c r="AS476" s="23"/>
      <c r="AT476" s="23"/>
      <c r="AU476" s="23"/>
      <c r="AV476" s="23"/>
      <c r="AW476" s="23"/>
      <c r="AX476" s="23"/>
      <c r="AY476" s="23"/>
      <c r="AZ476" s="23"/>
      <c r="BA476" s="23"/>
      <c r="BB476" s="23"/>
      <c r="BC476" s="23"/>
      <c r="BD476" s="23"/>
      <c r="BE476" s="23"/>
      <c r="BF476" s="76"/>
      <c r="BG476" s="86"/>
      <c r="BH476" s="76"/>
      <c r="BI476" s="23"/>
      <c r="BJ476" s="23"/>
      <c r="BK476" s="23"/>
      <c r="BL476" s="23"/>
      <c r="BM476" s="23"/>
      <c r="BN476" s="23"/>
      <c r="BO476" s="23"/>
      <c r="BP476" s="23"/>
      <c r="BQ476" s="23"/>
      <c r="BR476" s="23"/>
      <c r="BS476" s="23"/>
      <c r="BT476" s="23"/>
      <c r="BU476" s="23"/>
      <c r="BV476" s="76"/>
      <c r="BW476" s="23"/>
      <c r="BX476" s="23"/>
      <c r="BY476" s="23"/>
      <c r="BZ476" s="23"/>
    </row>
    <row r="477" spans="1:78" ht="24" customHeight="1">
      <c r="A477" s="3" t="str">
        <f t="shared" si="263"/>
        <v/>
      </c>
      <c r="B477" s="5" t="s">
        <v>3221</v>
      </c>
      <c r="C477" s="1"/>
      <c r="D477" s="75"/>
      <c r="E477" s="75"/>
      <c r="F477" s="75"/>
      <c r="G477" s="415" t="s">
        <v>800</v>
      </c>
      <c r="H477" s="415">
        <f>SUM(H441:H451)+SUM(H454:H457)+SUM(H460:H461)+SUM(H464:H476)</f>
        <v>0</v>
      </c>
      <c r="I477" s="76"/>
      <c r="J477" s="416" t="str">
        <f>CONCATENATE("対象外：",J439+J452+J458+J462)</f>
        <v>対象外：0</v>
      </c>
      <c r="K477" s="415">
        <f>SUM(K441:K451)+SUM(K454:K457)+SUM(K460:K461)+SUM(K464:K476)</f>
        <v>0</v>
      </c>
      <c r="L477" s="76"/>
      <c r="M477" s="86" t="str">
        <f>CONCATENATE("対象外：",M439+M452+M458+M462)</f>
        <v>対象外：0</v>
      </c>
      <c r="N477" s="1"/>
      <c r="O477" s="1"/>
      <c r="P477" s="1"/>
      <c r="Q477" s="1"/>
      <c r="R477" s="1"/>
      <c r="S477" s="1"/>
      <c r="T477" s="1"/>
      <c r="U477" s="1"/>
      <c r="V477" s="1"/>
      <c r="W477" s="1"/>
      <c r="X477" s="1"/>
      <c r="Y477" s="1"/>
      <c r="Z477" s="1"/>
      <c r="AA477" s="75"/>
      <c r="AB477" s="75"/>
      <c r="AC477" s="75"/>
      <c r="AD477" s="75"/>
      <c r="AE477" s="75"/>
      <c r="AF477" s="75"/>
      <c r="AG477" s="75"/>
      <c r="AH477" s="75"/>
      <c r="AI477" s="75"/>
      <c r="AJ477" s="75"/>
      <c r="AK477" s="75"/>
      <c r="AL477" s="75"/>
      <c r="AM477" s="402"/>
      <c r="AN477" s="33"/>
      <c r="AO477" s="23"/>
      <c r="AP477" s="23"/>
      <c r="AQ477" s="23"/>
      <c r="AR477" s="23"/>
      <c r="AS477" s="23"/>
      <c r="AT477" s="23"/>
      <c r="AU477" s="23"/>
      <c r="AV477" s="23"/>
      <c r="AW477" s="23"/>
      <c r="AX477" s="23"/>
      <c r="AY477" s="23"/>
      <c r="AZ477" s="23"/>
      <c r="BA477" s="23"/>
      <c r="BB477" s="23"/>
      <c r="BC477" s="23"/>
      <c r="BD477" s="23"/>
      <c r="BE477" s="23"/>
      <c r="BF477" s="76"/>
      <c r="BG477" s="86"/>
      <c r="BH477" s="76"/>
      <c r="BI477" s="23"/>
      <c r="BJ477" s="23"/>
      <c r="BK477" s="23"/>
      <c r="BL477" s="23"/>
      <c r="BM477" s="23"/>
      <c r="BN477" s="23"/>
      <c r="BO477" s="23"/>
      <c r="BP477" s="23"/>
      <c r="BQ477" s="23"/>
      <c r="BR477" s="23"/>
      <c r="BS477" s="23"/>
      <c r="BT477" s="23"/>
      <c r="BU477" s="23"/>
      <c r="BV477" s="76"/>
      <c r="BW477" s="23"/>
      <c r="BX477" s="23"/>
      <c r="BY477" s="23"/>
      <c r="BZ477" s="23"/>
    </row>
    <row r="478" spans="1:78" ht="24" customHeight="1">
      <c r="A478" s="3" t="str">
        <f t="shared" si="263"/>
        <v/>
      </c>
      <c r="B478" s="5" t="s">
        <v>3222</v>
      </c>
      <c r="C478" s="1"/>
      <c r="D478" s="75"/>
      <c r="E478" s="75"/>
      <c r="F478" s="75"/>
      <c r="G478" s="417"/>
      <c r="H478" s="418" t="s">
        <v>801</v>
      </c>
      <c r="I478" s="419" t="s">
        <v>9</v>
      </c>
      <c r="J478" s="420" t="s">
        <v>2155</v>
      </c>
      <c r="K478" s="75"/>
      <c r="L478" s="75"/>
      <c r="M478" s="75"/>
      <c r="N478" s="1"/>
      <c r="O478" s="1"/>
      <c r="P478" s="1"/>
      <c r="Q478" s="1"/>
      <c r="R478" s="1"/>
      <c r="S478" s="1"/>
      <c r="T478" s="1"/>
      <c r="U478" s="1"/>
      <c r="V478" s="1"/>
      <c r="W478" s="1"/>
      <c r="X478" s="1"/>
      <c r="Y478" s="1"/>
      <c r="Z478" s="1"/>
      <c r="AA478" s="75"/>
      <c r="AB478" s="75"/>
      <c r="AC478" s="75"/>
      <c r="AD478" s="75"/>
      <c r="AE478" s="75"/>
      <c r="AF478" s="75"/>
      <c r="AG478" s="75"/>
      <c r="AH478" s="75"/>
      <c r="AI478" s="75"/>
      <c r="AJ478" s="75"/>
      <c r="AK478" s="75"/>
      <c r="AL478" s="75"/>
      <c r="AM478" s="402"/>
      <c r="AN478" s="33"/>
      <c r="AO478" s="23"/>
      <c r="AP478" s="23"/>
      <c r="AQ478" s="23"/>
      <c r="AR478" s="23"/>
      <c r="AS478" s="23"/>
      <c r="AT478" s="23"/>
      <c r="AU478" s="23"/>
      <c r="AV478" s="23"/>
      <c r="AW478" s="23"/>
      <c r="AX478" s="23"/>
      <c r="AY478" s="23"/>
      <c r="AZ478" s="23"/>
      <c r="BA478" s="23"/>
      <c r="BB478" s="23"/>
      <c r="BC478" s="23"/>
      <c r="BD478" s="23"/>
      <c r="BE478" s="23"/>
      <c r="BF478" s="76"/>
      <c r="BG478" s="86"/>
      <c r="BH478" s="76"/>
      <c r="BI478" s="23"/>
      <c r="BJ478" s="23"/>
      <c r="BK478" s="23"/>
      <c r="BL478" s="23"/>
      <c r="BM478" s="23"/>
      <c r="BN478" s="23"/>
      <c r="BO478" s="23"/>
      <c r="BP478" s="23"/>
      <c r="BQ478" s="23"/>
      <c r="BR478" s="23"/>
      <c r="BS478" s="23"/>
      <c r="BT478" s="23"/>
      <c r="BU478" s="23"/>
      <c r="BV478" s="76"/>
      <c r="BW478" s="23"/>
      <c r="BX478" s="23"/>
      <c r="BY478" s="23"/>
      <c r="BZ478" s="23"/>
    </row>
    <row r="479" spans="1:78" ht="24" customHeight="1">
      <c r="A479" s="3" t="str">
        <f t="shared" si="263"/>
        <v/>
      </c>
      <c r="B479" s="5" t="s">
        <v>3223</v>
      </c>
      <c r="C479" s="1"/>
      <c r="D479" s="75"/>
      <c r="E479" s="75"/>
      <c r="F479" s="75"/>
      <c r="G479" s="421" t="s">
        <v>802</v>
      </c>
      <c r="H479" s="422">
        <v>100</v>
      </c>
      <c r="I479" s="423">
        <v>34</v>
      </c>
      <c r="J479" s="424">
        <v>134</v>
      </c>
      <c r="K479" s="75"/>
      <c r="L479" s="75"/>
      <c r="M479" s="75"/>
      <c r="N479" s="1"/>
      <c r="O479" s="1"/>
      <c r="P479" s="1"/>
      <c r="Q479" s="1"/>
      <c r="R479" s="1"/>
      <c r="S479" s="1"/>
      <c r="T479" s="1"/>
      <c r="U479" s="1"/>
      <c r="V479" s="1"/>
      <c r="W479" s="1"/>
      <c r="X479" s="1"/>
      <c r="Y479" s="1"/>
      <c r="Z479" s="1"/>
      <c r="AA479" s="75"/>
      <c r="AB479" s="75"/>
      <c r="AC479" s="75"/>
      <c r="AD479" s="75"/>
      <c r="AE479" s="75"/>
      <c r="AF479" s="75"/>
      <c r="AG479" s="75"/>
      <c r="AH479" s="75"/>
      <c r="AI479" s="75"/>
      <c r="AJ479" s="75"/>
      <c r="AK479" s="75"/>
      <c r="AL479" s="75"/>
      <c r="AM479" s="402"/>
      <c r="AN479" s="33"/>
      <c r="AO479" s="23"/>
      <c r="AP479" s="23"/>
      <c r="AQ479" s="23"/>
      <c r="AR479" s="23"/>
      <c r="AS479" s="23"/>
      <c r="AT479" s="23"/>
      <c r="AU479" s="23"/>
      <c r="AV479" s="23"/>
      <c r="AW479" s="23"/>
      <c r="AX479" s="23"/>
      <c r="AY479" s="23"/>
      <c r="AZ479" s="23"/>
      <c r="BA479" s="23"/>
      <c r="BB479" s="23"/>
      <c r="BC479" s="23"/>
      <c r="BD479" s="23"/>
      <c r="BE479" s="23"/>
      <c r="BF479" s="76"/>
      <c r="BG479" s="86"/>
      <c r="BH479" s="76"/>
      <c r="BI479" s="23"/>
      <c r="BJ479" s="23"/>
      <c r="BK479" s="23"/>
      <c r="BL479" s="23"/>
      <c r="BM479" s="23"/>
      <c r="BN479" s="23"/>
      <c r="BO479" s="23"/>
      <c r="BP479" s="23"/>
      <c r="BQ479" s="23"/>
      <c r="BR479" s="23"/>
      <c r="BS479" s="23"/>
      <c r="BT479" s="23"/>
      <c r="BU479" s="23"/>
      <c r="BV479" s="76"/>
      <c r="BW479" s="23"/>
      <c r="BX479" s="23"/>
      <c r="BY479" s="23"/>
      <c r="BZ479" s="23"/>
    </row>
    <row r="480" spans="1:78" ht="24" customHeight="1">
      <c r="A480" s="3" t="str">
        <f t="shared" si="263"/>
        <v/>
      </c>
      <c r="B480" s="5" t="s">
        <v>3224</v>
      </c>
      <c r="C480" s="1"/>
      <c r="D480" s="75"/>
      <c r="E480" s="75"/>
      <c r="F480" s="75"/>
      <c r="G480" s="425" t="s">
        <v>140</v>
      </c>
      <c r="H480" s="426">
        <v>50</v>
      </c>
      <c r="I480" s="427">
        <v>8</v>
      </c>
      <c r="J480" s="428">
        <v>58</v>
      </c>
      <c r="K480" s="75"/>
      <c r="L480" s="75"/>
      <c r="M480" s="75"/>
      <c r="N480" s="1"/>
      <c r="O480" s="1"/>
      <c r="P480" s="1"/>
      <c r="Q480" s="1"/>
      <c r="R480" s="1"/>
      <c r="S480" s="1"/>
      <c r="T480" s="1"/>
      <c r="U480" s="1"/>
      <c r="V480" s="1"/>
      <c r="W480" s="1"/>
      <c r="X480" s="1"/>
      <c r="Y480" s="1"/>
      <c r="Z480" s="1"/>
      <c r="AA480" s="75"/>
      <c r="AB480" s="75"/>
      <c r="AC480" s="75"/>
      <c r="AD480" s="75"/>
      <c r="AE480" s="75"/>
      <c r="AF480" s="75"/>
      <c r="AG480" s="75"/>
      <c r="AH480" s="75"/>
      <c r="AI480" s="75"/>
      <c r="AJ480" s="75"/>
      <c r="AK480" s="75"/>
      <c r="AL480" s="75"/>
      <c r="AM480" s="402"/>
      <c r="AN480" s="33"/>
      <c r="AO480" s="23"/>
      <c r="AP480" s="23"/>
      <c r="AQ480" s="23"/>
      <c r="AR480" s="23"/>
      <c r="AS480" s="23"/>
      <c r="AT480" s="23"/>
      <c r="AU480" s="23"/>
      <c r="AV480" s="23"/>
      <c r="AW480" s="23"/>
      <c r="AX480" s="23"/>
      <c r="AY480" s="23"/>
      <c r="AZ480" s="23"/>
      <c r="BA480" s="23"/>
      <c r="BB480" s="23"/>
      <c r="BC480" s="23"/>
      <c r="BD480" s="23"/>
      <c r="BE480" s="23"/>
      <c r="BF480" s="76"/>
      <c r="BG480" s="86"/>
      <c r="BH480" s="76"/>
      <c r="BI480" s="23"/>
      <c r="BJ480" s="23"/>
      <c r="BK480" s="23"/>
      <c r="BL480" s="23"/>
      <c r="BM480" s="23"/>
      <c r="BN480" s="23"/>
      <c r="BO480" s="23"/>
      <c r="BP480" s="23"/>
      <c r="BQ480" s="23"/>
      <c r="BR480" s="23"/>
      <c r="BS480" s="23"/>
      <c r="BT480" s="23"/>
      <c r="BU480" s="23"/>
      <c r="BV480" s="76"/>
      <c r="BW480" s="23"/>
      <c r="BX480" s="23"/>
      <c r="BY480" s="23"/>
      <c r="BZ480" s="23"/>
    </row>
    <row r="481" spans="1:78" ht="24" customHeight="1">
      <c r="A481" s="3" t="str">
        <f t="shared" si="263"/>
        <v/>
      </c>
      <c r="B481" s="5" t="s">
        <v>3225</v>
      </c>
      <c r="C481" s="1"/>
      <c r="D481" s="75"/>
      <c r="E481" s="75"/>
      <c r="F481" s="75"/>
      <c r="G481" s="417" t="s">
        <v>803</v>
      </c>
      <c r="H481" s="429">
        <v>150</v>
      </c>
      <c r="I481" s="430">
        <v>42</v>
      </c>
      <c r="J481" s="431">
        <v>192</v>
      </c>
      <c r="K481" s="75"/>
      <c r="L481" s="75"/>
      <c r="M481" s="75"/>
      <c r="N481" s="1"/>
      <c r="O481" s="1"/>
      <c r="P481" s="1"/>
      <c r="Q481" s="1"/>
      <c r="R481" s="1"/>
      <c r="S481" s="1"/>
      <c r="T481" s="1"/>
      <c r="U481" s="1"/>
      <c r="V481" s="1"/>
      <c r="W481" s="1"/>
      <c r="X481" s="1"/>
      <c r="Y481" s="1"/>
      <c r="Z481" s="1"/>
      <c r="AA481" s="75"/>
      <c r="AB481" s="75"/>
      <c r="AC481" s="75"/>
      <c r="AD481" s="75"/>
      <c r="AE481" s="75"/>
      <c r="AF481" s="75"/>
      <c r="AG481" s="75"/>
      <c r="AH481" s="75"/>
      <c r="AI481" s="75"/>
      <c r="AJ481" s="75"/>
      <c r="AK481" s="75"/>
      <c r="AL481" s="75"/>
      <c r="AM481" s="402"/>
      <c r="AN481" s="33"/>
      <c r="AO481" s="23"/>
      <c r="AP481" s="23"/>
      <c r="AQ481" s="23"/>
      <c r="AR481" s="23"/>
      <c r="AS481" s="23"/>
      <c r="AT481" s="23"/>
      <c r="AU481" s="23"/>
      <c r="AV481" s="23"/>
      <c r="AW481" s="23"/>
      <c r="AX481" s="23"/>
      <c r="AY481" s="23"/>
      <c r="AZ481" s="23"/>
      <c r="BA481" s="23"/>
      <c r="BB481" s="23"/>
      <c r="BC481" s="23"/>
      <c r="BD481" s="23"/>
      <c r="BE481" s="23"/>
      <c r="BF481" s="76"/>
      <c r="BG481" s="86"/>
      <c r="BH481" s="76"/>
      <c r="BI481" s="23"/>
      <c r="BJ481" s="23"/>
      <c r="BK481" s="23"/>
      <c r="BL481" s="23"/>
      <c r="BM481" s="23"/>
      <c r="BN481" s="23"/>
      <c r="BO481" s="23"/>
      <c r="BP481" s="23"/>
      <c r="BQ481" s="23"/>
      <c r="BR481" s="23"/>
      <c r="BS481" s="23"/>
      <c r="BT481" s="23"/>
      <c r="BU481" s="23"/>
      <c r="BV481" s="76"/>
      <c r="BW481" s="23"/>
      <c r="BX481" s="23"/>
      <c r="BY481" s="23"/>
      <c r="BZ481" s="23"/>
    </row>
    <row r="482" spans="1:78" ht="24" customHeight="1">
      <c r="A482" s="3" t="str">
        <f t="shared" si="263"/>
        <v/>
      </c>
      <c r="B482" s="5" t="s">
        <v>3226</v>
      </c>
      <c r="C482" s="1"/>
      <c r="D482" s="75"/>
      <c r="E482" s="75"/>
      <c r="F482" s="75"/>
      <c r="G482" s="75"/>
      <c r="H482" s="75"/>
      <c r="I482" s="75"/>
      <c r="J482" s="75"/>
      <c r="K482" s="75"/>
      <c r="L482" s="75"/>
      <c r="M482" s="75"/>
      <c r="N482" s="1"/>
      <c r="O482" s="1"/>
      <c r="P482" s="1"/>
      <c r="Q482" s="1"/>
      <c r="R482" s="1"/>
      <c r="S482" s="1"/>
      <c r="T482" s="1"/>
      <c r="U482" s="1"/>
      <c r="V482" s="1"/>
      <c r="W482" s="1"/>
      <c r="X482" s="1"/>
      <c r="Y482" s="1"/>
      <c r="Z482" s="1"/>
    </row>
  </sheetData>
  <sheetProtection password="DC6F" sheet="1" objects="1" scenarios="1" formatCells="0" formatRows="0" insertHyperlinks="0" selectLockedCells="1" autoFilter="0"/>
  <autoFilter ref="A10:BZ482"/>
  <mergeCells count="535">
    <mergeCell ref="AF275:AF290"/>
    <mergeCell ref="AD191:AD194"/>
    <mergeCell ref="AD371:AD372"/>
    <mergeCell ref="AD374:AD378"/>
    <mergeCell ref="AD380:AD384"/>
    <mergeCell ref="AD385:AD386"/>
    <mergeCell ref="AB385:AB386"/>
    <mergeCell ref="AB380:AB384"/>
    <mergeCell ref="AB374:AB378"/>
    <mergeCell ref="AB371:AB372"/>
    <mergeCell ref="AB191:AB194"/>
    <mergeCell ref="AF371:AF372"/>
    <mergeCell ref="AF385:AF386"/>
    <mergeCell ref="AB239:AB274"/>
    <mergeCell ref="AD239:AD274"/>
    <mergeCell ref="AF380:AF384"/>
    <mergeCell ref="AF239:AF274"/>
    <mergeCell ref="AK190:AM190"/>
    <mergeCell ref="AE10:AF10"/>
    <mergeCell ref="AC10:AD10"/>
    <mergeCell ref="AA10:AB10"/>
    <mergeCell ref="D476:F476"/>
    <mergeCell ref="D475:F475"/>
    <mergeCell ref="D474:F474"/>
    <mergeCell ref="D464:F473"/>
    <mergeCell ref="D463:F463"/>
    <mergeCell ref="D462:F462"/>
    <mergeCell ref="D460:F461"/>
    <mergeCell ref="D459:F459"/>
    <mergeCell ref="D458:F458"/>
    <mergeCell ref="D457:F457"/>
    <mergeCell ref="D456:F456"/>
    <mergeCell ref="D455:F455"/>
    <mergeCell ref="D454:F454"/>
    <mergeCell ref="D453:F453"/>
    <mergeCell ref="D452:F452"/>
    <mergeCell ref="D451:F451"/>
    <mergeCell ref="D441:F450"/>
    <mergeCell ref="D440:F440"/>
    <mergeCell ref="D439:F439"/>
    <mergeCell ref="AF120:AF121"/>
    <mergeCell ref="AB183:AB186"/>
    <mergeCell ref="BS8:BT8"/>
    <mergeCell ref="AL23:AM23"/>
    <mergeCell ref="AL26:AM26"/>
    <mergeCell ref="AL27:AM27"/>
    <mergeCell ref="AL28:AM28"/>
    <mergeCell ref="AL29:AM29"/>
    <mergeCell ref="AK31:AM31"/>
    <mergeCell ref="AK32:AM32"/>
    <mergeCell ref="AK33:AM33"/>
    <mergeCell ref="AK11:AM11"/>
    <mergeCell ref="AB120:AB121"/>
    <mergeCell ref="AD120:AD121"/>
    <mergeCell ref="AH120:AH121"/>
    <mergeCell ref="AB157:AB158"/>
    <mergeCell ref="AD157:AD158"/>
    <mergeCell ref="AF157:AF158"/>
    <mergeCell ref="AH157:AH158"/>
    <mergeCell ref="AK145:AM145"/>
    <mergeCell ref="AK156:AM156"/>
    <mergeCell ref="AK157:AM157"/>
    <mergeCell ref="AB145:AB156"/>
    <mergeCell ref="AD145:AD156"/>
    <mergeCell ref="AF145:AF156"/>
    <mergeCell ref="AK121:AM121"/>
    <mergeCell ref="AB163:AB164"/>
    <mergeCell ref="AD163:AD164"/>
    <mergeCell ref="AF163:AF164"/>
    <mergeCell ref="AH163:AH164"/>
    <mergeCell ref="AK160:AM160"/>
    <mergeCell ref="AK161:AM161"/>
    <mergeCell ref="AK162:AM162"/>
    <mergeCell ref="AB160:AB161"/>
    <mergeCell ref="AD160:AD161"/>
    <mergeCell ref="AF160:AF161"/>
    <mergeCell ref="AH160:AH161"/>
    <mergeCell ref="AH145:AH156"/>
    <mergeCell ref="AL146:AM146"/>
    <mergeCell ref="AK155:AM155"/>
    <mergeCell ref="AF122:AF143"/>
    <mergeCell ref="AH122:AH143"/>
    <mergeCell ref="AK122:AM122"/>
    <mergeCell ref="AL123:AM123"/>
    <mergeCell ref="AL140:AM140"/>
    <mergeCell ref="AL141:AM141"/>
    <mergeCell ref="AD183:AD186"/>
    <mergeCell ref="AF183:AF186"/>
    <mergeCell ref="AH183:AH186"/>
    <mergeCell ref="AL185:AM185"/>
    <mergeCell ref="AK182:AM182"/>
    <mergeCell ref="AK183:AM183"/>
    <mergeCell ref="AK166:AM166"/>
    <mergeCell ref="AK180:AM180"/>
    <mergeCell ref="AK181:AM181"/>
    <mergeCell ref="AD165:AD180"/>
    <mergeCell ref="AF165:AF180"/>
    <mergeCell ref="AH165:AH180"/>
    <mergeCell ref="AK165:AM165"/>
    <mergeCell ref="AB181:AB182"/>
    <mergeCell ref="AD181:AD182"/>
    <mergeCell ref="AF181:AF182"/>
    <mergeCell ref="AH181:AH182"/>
    <mergeCell ref="AL167:AM167"/>
    <mergeCell ref="AL170:AM170"/>
    <mergeCell ref="AK171:AM171"/>
    <mergeCell ref="AL172:AM172"/>
    <mergeCell ref="AK173:AM173"/>
    <mergeCell ref="AL174:AM174"/>
    <mergeCell ref="AK179:AM179"/>
    <mergeCell ref="AB165:AB180"/>
    <mergeCell ref="AB187:AB190"/>
    <mergeCell ref="AD187:AD190"/>
    <mergeCell ref="AF187:AF190"/>
    <mergeCell ref="AH187:AH190"/>
    <mergeCell ref="AK187:AM187"/>
    <mergeCell ref="AF191:AF194"/>
    <mergeCell ref="AH191:AH194"/>
    <mergeCell ref="AB201:AB211"/>
    <mergeCell ref="AK196:AM196"/>
    <mergeCell ref="AK197:AM197"/>
    <mergeCell ref="AK198:AM198"/>
    <mergeCell ref="AK199:AM199"/>
    <mergeCell ref="AK200:AM200"/>
    <mergeCell ref="AK201:AM201"/>
    <mergeCell ref="AB195:AB200"/>
    <mergeCell ref="AD195:AD200"/>
    <mergeCell ref="AF195:AF200"/>
    <mergeCell ref="AH195:AH200"/>
    <mergeCell ref="AD201:AD211"/>
    <mergeCell ref="AF201:AF211"/>
    <mergeCell ref="AK195:AM195"/>
    <mergeCell ref="AH201:AH211"/>
    <mergeCell ref="AL202:AM202"/>
    <mergeCell ref="AK188:AM188"/>
    <mergeCell ref="AK204:AM204"/>
    <mergeCell ref="AL205:AM205"/>
    <mergeCell ref="AK207:AM207"/>
    <mergeCell ref="AL208:AM208"/>
    <mergeCell ref="AK210:AM210"/>
    <mergeCell ref="AL203:AM203"/>
    <mergeCell ref="AL206:AM206"/>
    <mergeCell ref="AL209:AM209"/>
    <mergeCell ref="AK213:AM213"/>
    <mergeCell ref="AK211:AM211"/>
    <mergeCell ref="AK214:AM214"/>
    <mergeCell ref="AK215:AM215"/>
    <mergeCell ref="AK216:AM216"/>
    <mergeCell ref="AK217:AM217"/>
    <mergeCell ref="AK218:AM218"/>
    <mergeCell ref="AK219:AM219"/>
    <mergeCell ref="AB212:AB218"/>
    <mergeCell ref="AD212:AD218"/>
    <mergeCell ref="AF212:AF218"/>
    <mergeCell ref="AH212:AH218"/>
    <mergeCell ref="AK212:AM212"/>
    <mergeCell ref="AK220:AM220"/>
    <mergeCell ref="AK221:AM221"/>
    <mergeCell ref="AK222:AM222"/>
    <mergeCell ref="AK223:AM223"/>
    <mergeCell ref="AK224:AM224"/>
    <mergeCell ref="AK225:AM225"/>
    <mergeCell ref="AK226:AM226"/>
    <mergeCell ref="AB219:AB225"/>
    <mergeCell ref="AD219:AD225"/>
    <mergeCell ref="AF219:AF225"/>
    <mergeCell ref="AH219:AH225"/>
    <mergeCell ref="AK227:AM227"/>
    <mergeCell ref="AK228:AM228"/>
    <mergeCell ref="AK229:AM229"/>
    <mergeCell ref="AK230:AM230"/>
    <mergeCell ref="AK231:AM231"/>
    <mergeCell ref="AK232:AM232"/>
    <mergeCell ref="AK233:AM233"/>
    <mergeCell ref="AB226:AB232"/>
    <mergeCell ref="AD226:AD232"/>
    <mergeCell ref="AF226:AF232"/>
    <mergeCell ref="AH226:AH232"/>
    <mergeCell ref="AK238:AM238"/>
    <mergeCell ref="AK239:AM239"/>
    <mergeCell ref="AL241:AM241"/>
    <mergeCell ref="AL242:AM242"/>
    <mergeCell ref="AL243:AM243"/>
    <mergeCell ref="AL244:AM244"/>
    <mergeCell ref="AL245:AM245"/>
    <mergeCell ref="AL246:AM246"/>
    <mergeCell ref="AL247:AM247"/>
    <mergeCell ref="AK236:AM236"/>
    <mergeCell ref="AK237:AM237"/>
    <mergeCell ref="AB235:AB236"/>
    <mergeCell ref="AD235:AD236"/>
    <mergeCell ref="AF235:AF236"/>
    <mergeCell ref="AH235:AH236"/>
    <mergeCell ref="AK234:AM234"/>
    <mergeCell ref="AK235:AM235"/>
    <mergeCell ref="AB233:AB234"/>
    <mergeCell ref="AD233:AD234"/>
    <mergeCell ref="AF233:AF234"/>
    <mergeCell ref="AH233:AH234"/>
    <mergeCell ref="AK307:AM307"/>
    <mergeCell ref="AK308:AM308"/>
    <mergeCell ref="AL293:AM293"/>
    <mergeCell ref="AL294:AM294"/>
    <mergeCell ref="AL295:AM295"/>
    <mergeCell ref="AL296:AM296"/>
    <mergeCell ref="AL297:AM297"/>
    <mergeCell ref="AK299:AM299"/>
    <mergeCell ref="AK300:AM300"/>
    <mergeCell ref="AK301:AM301"/>
    <mergeCell ref="AL303:AM303"/>
    <mergeCell ref="AK305:AM305"/>
    <mergeCell ref="AL304:AM304"/>
    <mergeCell ref="AL302:AM302"/>
    <mergeCell ref="AK333:AM333"/>
    <mergeCell ref="AK334:AM334"/>
    <mergeCell ref="AK335:AM335"/>
    <mergeCell ref="AL337:AM337"/>
    <mergeCell ref="AL338:AM338"/>
    <mergeCell ref="AL341:AM341"/>
    <mergeCell ref="AL342:AM342"/>
    <mergeCell ref="AL343:AM343"/>
    <mergeCell ref="AB335:AB343"/>
    <mergeCell ref="AD335:AD343"/>
    <mergeCell ref="AF335:AF343"/>
    <mergeCell ref="AH335:AH343"/>
    <mergeCell ref="AL336:AM336"/>
    <mergeCell ref="AK339:AM339"/>
    <mergeCell ref="AL340:AM340"/>
    <mergeCell ref="AK348:AM348"/>
    <mergeCell ref="AK349:AM349"/>
    <mergeCell ref="AB347:AB348"/>
    <mergeCell ref="AD347:AD348"/>
    <mergeCell ref="AF347:AF348"/>
    <mergeCell ref="AH347:AH348"/>
    <mergeCell ref="AK345:AM345"/>
    <mergeCell ref="AK346:AM346"/>
    <mergeCell ref="AK347:AM347"/>
    <mergeCell ref="AB344:AB346"/>
    <mergeCell ref="AD344:AD346"/>
    <mergeCell ref="AF344:AF346"/>
    <mergeCell ref="AH344:AH346"/>
    <mergeCell ref="AK344:AM344"/>
    <mergeCell ref="AL354:AM354"/>
    <mergeCell ref="AL355:AM355"/>
    <mergeCell ref="AL356:AM356"/>
    <mergeCell ref="AB352:AB355"/>
    <mergeCell ref="AD352:AD355"/>
    <mergeCell ref="AF352:AF355"/>
    <mergeCell ref="AH352:AH355"/>
    <mergeCell ref="AL353:AM353"/>
    <mergeCell ref="AK350:AM350"/>
    <mergeCell ref="AK351:AM351"/>
    <mergeCell ref="AK352:AM352"/>
    <mergeCell ref="AB349:AB351"/>
    <mergeCell ref="AD349:AD351"/>
    <mergeCell ref="AF349:AF351"/>
    <mergeCell ref="AH349:AH351"/>
    <mergeCell ref="AK374:AM374"/>
    <mergeCell ref="AL375:AM375"/>
    <mergeCell ref="AL359:AM359"/>
    <mergeCell ref="AL360:AM360"/>
    <mergeCell ref="AB357:AB359"/>
    <mergeCell ref="AD357:AD359"/>
    <mergeCell ref="AF357:AF359"/>
    <mergeCell ref="AH357:AH359"/>
    <mergeCell ref="AK357:AM357"/>
    <mergeCell ref="AL358:AM358"/>
    <mergeCell ref="AL363:AM363"/>
    <mergeCell ref="AB361:AB369"/>
    <mergeCell ref="AD361:AD369"/>
    <mergeCell ref="AF361:AF369"/>
    <mergeCell ref="AH361:AH369"/>
    <mergeCell ref="AK361:AM361"/>
    <mergeCell ref="AL362:AM362"/>
    <mergeCell ref="AL367:AM367"/>
    <mergeCell ref="AL370:AM370"/>
    <mergeCell ref="AK371:AM371"/>
    <mergeCell ref="AL372:AM372"/>
    <mergeCell ref="AL373:AM373"/>
    <mergeCell ref="AF374:AF378"/>
    <mergeCell ref="AH380:AH384"/>
    <mergeCell ref="AK380:AM380"/>
    <mergeCell ref="AL381:AM381"/>
    <mergeCell ref="AL386:AM386"/>
    <mergeCell ref="AL379:AM379"/>
    <mergeCell ref="AD411:AD421"/>
    <mergeCell ref="AF411:AF421"/>
    <mergeCell ref="AH411:AH421"/>
    <mergeCell ref="AK397:AM397"/>
    <mergeCell ref="AK408:AM408"/>
    <mergeCell ref="AK385:AM385"/>
    <mergeCell ref="AK421:AM421"/>
    <mergeCell ref="AD394:AD395"/>
    <mergeCell ref="AF394:AF395"/>
    <mergeCell ref="AD396:AD409"/>
    <mergeCell ref="AF396:AF409"/>
    <mergeCell ref="AH396:AH409"/>
    <mergeCell ref="AK396:AM396"/>
    <mergeCell ref="AK402:AM402"/>
    <mergeCell ref="AK403:AM403"/>
    <mergeCell ref="AK404:AM404"/>
    <mergeCell ref="AK405:AM405"/>
    <mergeCell ref="AK409:AM409"/>
    <mergeCell ref="AH394:AH395"/>
    <mergeCell ref="AB61:AB80"/>
    <mergeCell ref="AK433:AM433"/>
    <mergeCell ref="AK434:AM434"/>
    <mergeCell ref="AK435:AM435"/>
    <mergeCell ref="AK436:AM436"/>
    <mergeCell ref="AK437:AM437"/>
    <mergeCell ref="AB432:AB437"/>
    <mergeCell ref="AD432:AD437"/>
    <mergeCell ref="AF432:AF437"/>
    <mergeCell ref="AH432:AH437"/>
    <mergeCell ref="AK426:AM426"/>
    <mergeCell ref="AK427:AM427"/>
    <mergeCell ref="AK428:AM428"/>
    <mergeCell ref="AK429:AM429"/>
    <mergeCell ref="AK430:AM430"/>
    <mergeCell ref="AK431:AM431"/>
    <mergeCell ref="AK432:AM432"/>
    <mergeCell ref="AB425:AB431"/>
    <mergeCell ref="AD425:AD431"/>
    <mergeCell ref="AF425:AF431"/>
    <mergeCell ref="AH425:AH431"/>
    <mergeCell ref="AK422:AM422"/>
    <mergeCell ref="AK423:AM423"/>
    <mergeCell ref="AK424:AM424"/>
    <mergeCell ref="AB34:AB38"/>
    <mergeCell ref="AD34:AD38"/>
    <mergeCell ref="AF34:AF38"/>
    <mergeCell ref="AB39:AB59"/>
    <mergeCell ref="AD39:AD59"/>
    <mergeCell ref="AL46:AM46"/>
    <mergeCell ref="AL52:AM52"/>
    <mergeCell ref="AL53:AM53"/>
    <mergeCell ref="AL54:AM54"/>
    <mergeCell ref="AL57:AM57"/>
    <mergeCell ref="AL58:AM58"/>
    <mergeCell ref="AK36:AM36"/>
    <mergeCell ref="AK37:AM37"/>
    <mergeCell ref="AK38:AM38"/>
    <mergeCell ref="AK39:AM39"/>
    <mergeCell ref="AH34:AH38"/>
    <mergeCell ref="AF39:AF59"/>
    <mergeCell ref="AH39:AH59"/>
    <mergeCell ref="AL40:AM40"/>
    <mergeCell ref="AL45:AM45"/>
    <mergeCell ref="AK50:AM50"/>
    <mergeCell ref="AL51:AM51"/>
    <mergeCell ref="AK55:AM55"/>
    <mergeCell ref="AK34:AM34"/>
    <mergeCell ref="AB12:AB33"/>
    <mergeCell ref="AD12:AD33"/>
    <mergeCell ref="AF12:AF33"/>
    <mergeCell ref="AH12:AH33"/>
    <mergeCell ref="AL18:AM18"/>
    <mergeCell ref="AL22:AM22"/>
    <mergeCell ref="AK24:AM24"/>
    <mergeCell ref="AL25:AM25"/>
    <mergeCell ref="AK30:AM30"/>
    <mergeCell ref="AK12:AM12"/>
    <mergeCell ref="AL13:AM13"/>
    <mergeCell ref="AK35:AM35"/>
    <mergeCell ref="AD61:AD80"/>
    <mergeCell ref="AF61:AF80"/>
    <mergeCell ref="AH61:AH80"/>
    <mergeCell ref="AL62:AM62"/>
    <mergeCell ref="AL66:AM66"/>
    <mergeCell ref="AL77:AM77"/>
    <mergeCell ref="AK78:AM78"/>
    <mergeCell ref="AK59:AM59"/>
    <mergeCell ref="AL56:AM56"/>
    <mergeCell ref="AK60:AM60"/>
    <mergeCell ref="AK61:AM61"/>
    <mergeCell ref="AK79:AM79"/>
    <mergeCell ref="AK80:AM80"/>
    <mergeCell ref="AB81:AB84"/>
    <mergeCell ref="AD81:AD84"/>
    <mergeCell ref="AF81:AF84"/>
    <mergeCell ref="AH81:AH84"/>
    <mergeCell ref="AB85:AB119"/>
    <mergeCell ref="AD85:AD119"/>
    <mergeCell ref="AF85:AF119"/>
    <mergeCell ref="AH85:AH119"/>
    <mergeCell ref="AK81:AM81"/>
    <mergeCell ref="AK113:AM113"/>
    <mergeCell ref="AL116:AM116"/>
    <mergeCell ref="AK119:AM119"/>
    <mergeCell ref="AK114:AM114"/>
    <mergeCell ref="AK115:AM115"/>
    <mergeCell ref="AL112:AM112"/>
    <mergeCell ref="AL86:AM86"/>
    <mergeCell ref="AL98:AM98"/>
    <mergeCell ref="AL106:AM106"/>
    <mergeCell ref="AL109:AM109"/>
    <mergeCell ref="AK111:AM111"/>
    <mergeCell ref="AL110:AM110"/>
    <mergeCell ref="AK191:AM191"/>
    <mergeCell ref="AK192:AM192"/>
    <mergeCell ref="AK193:AM193"/>
    <mergeCell ref="AK194:AM194"/>
    <mergeCell ref="AK184:AM184"/>
    <mergeCell ref="AL186:AM186"/>
    <mergeCell ref="AK82:AM82"/>
    <mergeCell ref="AK83:AM83"/>
    <mergeCell ref="AK84:AM84"/>
    <mergeCell ref="AK85:AM85"/>
    <mergeCell ref="AK163:AM163"/>
    <mergeCell ref="AK164:AM164"/>
    <mergeCell ref="AK158:AM158"/>
    <mergeCell ref="AK159:AM159"/>
    <mergeCell ref="AL139:AM139"/>
    <mergeCell ref="AK144:AM144"/>
    <mergeCell ref="AL124:AM124"/>
    <mergeCell ref="AL128:AM128"/>
    <mergeCell ref="AL131:AM131"/>
    <mergeCell ref="AL138:AM138"/>
    <mergeCell ref="AK142:AM142"/>
    <mergeCell ref="AL143:AM143"/>
    <mergeCell ref="AK189:AM189"/>
    <mergeCell ref="AK120:AM120"/>
    <mergeCell ref="AH239:AH274"/>
    <mergeCell ref="AL240:AM240"/>
    <mergeCell ref="AK257:AM257"/>
    <mergeCell ref="AL262:AM262"/>
    <mergeCell ref="AK266:AM266"/>
    <mergeCell ref="AL267:AM267"/>
    <mergeCell ref="AK272:AM272"/>
    <mergeCell ref="AL274:AM274"/>
    <mergeCell ref="AK273:AM273"/>
    <mergeCell ref="AK260:AM260"/>
    <mergeCell ref="AK261:AM261"/>
    <mergeCell ref="AL263:AM263"/>
    <mergeCell ref="AL255:AM255"/>
    <mergeCell ref="AL256:AM256"/>
    <mergeCell ref="AK258:AM258"/>
    <mergeCell ref="AK259:AM259"/>
    <mergeCell ref="AL250:AM250"/>
    <mergeCell ref="AL251:AM251"/>
    <mergeCell ref="AL252:AM252"/>
    <mergeCell ref="AL253:AM253"/>
    <mergeCell ref="AL254:AM254"/>
    <mergeCell ref="AL248:AM248"/>
    <mergeCell ref="AL249:AM249"/>
    <mergeCell ref="AK290:AM290"/>
    <mergeCell ref="AK291:AM291"/>
    <mergeCell ref="AK276:AM276"/>
    <mergeCell ref="AK277:AM277"/>
    <mergeCell ref="AK282:AM282"/>
    <mergeCell ref="AK283:AM283"/>
    <mergeCell ref="AK284:AM284"/>
    <mergeCell ref="AL286:AM286"/>
    <mergeCell ref="AK278:AM278"/>
    <mergeCell ref="AL394:AM394"/>
    <mergeCell ref="AL312:AM312"/>
    <mergeCell ref="AK317:AM317"/>
    <mergeCell ref="AL318:AM318"/>
    <mergeCell ref="AB275:AB290"/>
    <mergeCell ref="AD275:AD290"/>
    <mergeCell ref="AK275:AM275"/>
    <mergeCell ref="AK279:AM279"/>
    <mergeCell ref="AL280:AM280"/>
    <mergeCell ref="AK281:AM281"/>
    <mergeCell ref="AL285:AM285"/>
    <mergeCell ref="AK289:AM289"/>
    <mergeCell ref="AB291:AB320"/>
    <mergeCell ref="AD291:AD320"/>
    <mergeCell ref="AF291:AF320"/>
    <mergeCell ref="AH291:AH320"/>
    <mergeCell ref="AL292:AM292"/>
    <mergeCell ref="AK298:AM298"/>
    <mergeCell ref="AK309:AM309"/>
    <mergeCell ref="AK310:AM310"/>
    <mergeCell ref="AK311:AM311"/>
    <mergeCell ref="AK306:AM306"/>
    <mergeCell ref="AL287:AM287"/>
    <mergeCell ref="AL288:AM288"/>
    <mergeCell ref="AK401:AM401"/>
    <mergeCell ref="AK410:AM410"/>
    <mergeCell ref="AB321:AB329"/>
    <mergeCell ref="AB394:AB395"/>
    <mergeCell ref="AB411:AB421"/>
    <mergeCell ref="AD321:AD329"/>
    <mergeCell ref="AF321:AF329"/>
    <mergeCell ref="AH321:AH329"/>
    <mergeCell ref="AK321:AM321"/>
    <mergeCell ref="AL322:AM322"/>
    <mergeCell ref="AL328:AM328"/>
    <mergeCell ref="AK329:AM329"/>
    <mergeCell ref="AK331:AM331"/>
    <mergeCell ref="AB330:AB331"/>
    <mergeCell ref="AD330:AD331"/>
    <mergeCell ref="AF330:AF331"/>
    <mergeCell ref="AH330:AH331"/>
    <mergeCell ref="AK330:AM330"/>
    <mergeCell ref="AB387:AB393"/>
    <mergeCell ref="AD387:AD393"/>
    <mergeCell ref="AF387:AF393"/>
    <mergeCell ref="AH387:AH393"/>
    <mergeCell ref="AK387:AM387"/>
    <mergeCell ref="AL388:AM388"/>
    <mergeCell ref="K459:M459"/>
    <mergeCell ref="H463:J463"/>
    <mergeCell ref="K463:M463"/>
    <mergeCell ref="H440:J440"/>
    <mergeCell ref="K440:M440"/>
    <mergeCell ref="H453:J453"/>
    <mergeCell ref="K453:M453"/>
    <mergeCell ref="H459:J459"/>
    <mergeCell ref="AB396:AB409"/>
    <mergeCell ref="AL395:AM395"/>
    <mergeCell ref="AL406:AM406"/>
    <mergeCell ref="AK407:AM407"/>
    <mergeCell ref="AB122:AB143"/>
    <mergeCell ref="AD122:AD143"/>
    <mergeCell ref="AK332:AM332"/>
    <mergeCell ref="AK425:AM425"/>
    <mergeCell ref="AB422:AB424"/>
    <mergeCell ref="AD422:AD424"/>
    <mergeCell ref="AF422:AF424"/>
    <mergeCell ref="AH422:AH424"/>
    <mergeCell ref="AK411:AM411"/>
    <mergeCell ref="AK412:AM412"/>
    <mergeCell ref="AK413:AM413"/>
    <mergeCell ref="AK414:AM414"/>
    <mergeCell ref="AK415:AM415"/>
    <mergeCell ref="AK416:AM416"/>
    <mergeCell ref="AK417:AM417"/>
    <mergeCell ref="AK418:AM418"/>
    <mergeCell ref="AK419:AM419"/>
    <mergeCell ref="AK420:AM420"/>
    <mergeCell ref="AK398:AM398"/>
    <mergeCell ref="AK399:AM399"/>
    <mergeCell ref="AK400:AM400"/>
  </mergeCells>
  <phoneticPr fontId="2"/>
  <conditionalFormatting sqref="H441:H451">
    <cfRule type="expression" dxfId="1085" priority="1545">
      <formula>J441=0</formula>
    </cfRule>
  </conditionalFormatting>
  <conditionalFormatting sqref="H454:H457">
    <cfRule type="expression" dxfId="1084" priority="1543">
      <formula>J454=0</formula>
    </cfRule>
  </conditionalFormatting>
  <conditionalFormatting sqref="H460:H461">
    <cfRule type="expression" dxfId="1083" priority="1557">
      <formula>J460=0</formula>
    </cfRule>
  </conditionalFormatting>
  <conditionalFormatting sqref="H464:H476">
    <cfRule type="expression" dxfId="1082" priority="1541">
      <formula>J464=0</formula>
    </cfRule>
  </conditionalFormatting>
  <conditionalFormatting sqref="J441:J451">
    <cfRule type="expression" dxfId="1081" priority="1544">
      <formula>J441=0</formula>
    </cfRule>
  </conditionalFormatting>
  <conditionalFormatting sqref="J454:J457">
    <cfRule type="expression" dxfId="1080" priority="1542">
      <formula>J454=0</formula>
    </cfRule>
  </conditionalFormatting>
  <conditionalFormatting sqref="J460:J461">
    <cfRule type="expression" dxfId="1079" priority="1556">
      <formula>J460=0</formula>
    </cfRule>
  </conditionalFormatting>
  <conditionalFormatting sqref="J464:J476">
    <cfRule type="expression" dxfId="1078" priority="1540">
      <formula>J464=0</formula>
    </cfRule>
  </conditionalFormatting>
  <conditionalFormatting sqref="K441">
    <cfRule type="expression" dxfId="1077" priority="1565">
      <formula>M441=0</formula>
    </cfRule>
  </conditionalFormatting>
  <conditionalFormatting sqref="K443:K444">
    <cfRule type="expression" dxfId="1076" priority="1563">
      <formula>M443=0</formula>
    </cfRule>
  </conditionalFormatting>
  <conditionalFormatting sqref="K446:K451">
    <cfRule type="expression" dxfId="1075" priority="1561">
      <formula>M446=0</formula>
    </cfRule>
  </conditionalFormatting>
  <conditionalFormatting sqref="K454:K456">
    <cfRule type="expression" dxfId="1074" priority="1559">
      <formula>M454=0</formula>
    </cfRule>
  </conditionalFormatting>
  <conditionalFormatting sqref="K460:K461">
    <cfRule type="expression" dxfId="1073" priority="1555">
      <formula>M460=0</formula>
    </cfRule>
  </conditionalFormatting>
  <conditionalFormatting sqref="K466:K467">
    <cfRule type="expression" dxfId="1072" priority="1553">
      <formula>M466=0</formula>
    </cfRule>
  </conditionalFormatting>
  <conditionalFormatting sqref="K472:K473">
    <cfRule type="expression" dxfId="1071" priority="1549">
      <formula>M472=0</formula>
    </cfRule>
  </conditionalFormatting>
  <conditionalFormatting sqref="K475:K476">
    <cfRule type="expression" dxfId="1070" priority="1547">
      <formula>M475=0</formula>
    </cfRule>
  </conditionalFormatting>
  <conditionalFormatting sqref="M441">
    <cfRule type="expression" dxfId="1069" priority="1564">
      <formula>M441=0</formula>
    </cfRule>
  </conditionalFormatting>
  <conditionalFormatting sqref="M443:M444">
    <cfRule type="expression" dxfId="1068" priority="1562">
      <formula>M443=0</formula>
    </cfRule>
  </conditionalFormatting>
  <conditionalFormatting sqref="M446:M451">
    <cfRule type="expression" dxfId="1067" priority="1560">
      <formula>M446=0</formula>
    </cfRule>
  </conditionalFormatting>
  <conditionalFormatting sqref="M454:M456">
    <cfRule type="expression" dxfId="1066" priority="1558">
      <formula>M454=0</formula>
    </cfRule>
  </conditionalFormatting>
  <conditionalFormatting sqref="M460:M461">
    <cfRule type="expression" dxfId="1065" priority="1554">
      <formula>M460=0</formula>
    </cfRule>
  </conditionalFormatting>
  <conditionalFormatting sqref="M466:M467">
    <cfRule type="expression" dxfId="1064" priority="1552">
      <formula>M466=0</formula>
    </cfRule>
  </conditionalFormatting>
  <conditionalFormatting sqref="M472:M473">
    <cfRule type="expression" dxfId="1063" priority="1548">
      <formula>M472=0</formula>
    </cfRule>
  </conditionalFormatting>
  <conditionalFormatting sqref="M475:M476">
    <cfRule type="expression" dxfId="1062" priority="1546">
      <formula>M475=0</formula>
    </cfRule>
  </conditionalFormatting>
  <conditionalFormatting sqref="T11:T437">
    <cfRule type="cellIs" dxfId="1061" priority="786" operator="notEqual">
      <formula>AK11</formula>
    </cfRule>
  </conditionalFormatting>
  <conditionalFormatting sqref="X11:X437">
    <cfRule type="cellIs" dxfId="1060" priority="785" operator="notEqual">
      <formula>"○"</formula>
    </cfRule>
  </conditionalFormatting>
  <conditionalFormatting sqref="AI159:AY159">
    <cfRule type="expression" dxfId="1059" priority="80">
      <formula>$AZ159="3.対象外"</formula>
    </cfRule>
  </conditionalFormatting>
  <conditionalFormatting sqref="AI282:AY282">
    <cfRule type="expression" dxfId="1058" priority="115">
      <formula>$AZ$282="3.対象外"</formula>
    </cfRule>
  </conditionalFormatting>
  <conditionalFormatting sqref="AI299:AY299">
    <cfRule type="expression" dxfId="1057" priority="1410">
      <formula>$AZ$299="3.対象外"</formula>
    </cfRule>
  </conditionalFormatting>
  <conditionalFormatting sqref="AI307:AY307">
    <cfRule type="expression" dxfId="1056" priority="1409">
      <formula>$AZ$307="3.対象外"</formula>
    </cfRule>
  </conditionalFormatting>
  <conditionalFormatting sqref="AI308:AY308">
    <cfRule type="expression" dxfId="1055" priority="1408">
      <formula>$AZ$308="3.対象外"</formula>
    </cfRule>
  </conditionalFormatting>
  <conditionalFormatting sqref="AI350:AY350">
    <cfRule type="expression" dxfId="1054" priority="24">
      <formula>$AZ$350="3.対象外"</formula>
    </cfRule>
  </conditionalFormatting>
  <conditionalFormatting sqref="AI417:AY417">
    <cfRule type="expression" dxfId="1053" priority="1391">
      <formula>$AZ$417="3.対象外"</formula>
    </cfRule>
  </conditionalFormatting>
  <conditionalFormatting sqref="AI423:AY423">
    <cfRule type="expression" dxfId="1052" priority="1406">
      <formula>$AZ$423="3.対象外"</formula>
    </cfRule>
  </conditionalFormatting>
  <conditionalFormatting sqref="AI112:BC112 AI111:AZ111 BB111:BC111">
    <cfRule type="expression" dxfId="1051" priority="1423">
      <formula>$AZ$111="対象外"</formula>
    </cfRule>
  </conditionalFormatting>
  <conditionalFormatting sqref="AI116:BC118 AI115:AZ115 BC115">
    <cfRule type="expression" dxfId="1050" priority="1436">
      <formula>$AZ$115="対象外"</formula>
    </cfRule>
  </conditionalFormatting>
  <conditionalFormatting sqref="AI122:BC141">
    <cfRule type="expression" dxfId="1049" priority="1386">
      <formula>$AZ$122="対象外"</formula>
    </cfRule>
  </conditionalFormatting>
  <conditionalFormatting sqref="AI142:BC143">
    <cfRule type="expression" dxfId="1048" priority="1422">
      <formula>$AZ$142="対象外"</formula>
    </cfRule>
  </conditionalFormatting>
  <conditionalFormatting sqref="AI166:BC170">
    <cfRule type="expression" dxfId="1047" priority="1435">
      <formula>$AZ$166="対象外"</formula>
    </cfRule>
  </conditionalFormatting>
  <conditionalFormatting sqref="AI171:BC172">
    <cfRule type="expression" dxfId="1046" priority="1419">
      <formula>$AZ$171="対象外"</formula>
    </cfRule>
  </conditionalFormatting>
  <conditionalFormatting sqref="AI173:BC178">
    <cfRule type="expression" dxfId="1045" priority="1434">
      <formula>$AZ$173="対象外"</formula>
    </cfRule>
  </conditionalFormatting>
  <conditionalFormatting sqref="AI261:BC265">
    <cfRule type="expression" dxfId="1044" priority="1433">
      <formula>$AZ$261="対象外"</formula>
    </cfRule>
  </conditionalFormatting>
  <conditionalFormatting sqref="AI266:BC271">
    <cfRule type="expression" dxfId="1043" priority="1432">
      <formula>$AZ$266="対象外"</formula>
    </cfRule>
  </conditionalFormatting>
  <conditionalFormatting sqref="AI273:BC274">
    <cfRule type="expression" dxfId="1042" priority="1413">
      <formula>$AZ$273="対象外"</formula>
    </cfRule>
  </conditionalFormatting>
  <conditionalFormatting sqref="AI279:BC280">
    <cfRule type="expression" dxfId="1041" priority="1411">
      <formula>$AZ$279="対象外"</formula>
    </cfRule>
  </conditionalFormatting>
  <conditionalFormatting sqref="AI311:BC316">
    <cfRule type="expression" dxfId="1040" priority="1431">
      <formula>$AZ$311="対象外"</formula>
    </cfRule>
  </conditionalFormatting>
  <conditionalFormatting sqref="AI317:BC320">
    <cfRule type="expression" dxfId="1039" priority="1430">
      <formula>$AZ$317="対象外"</formula>
    </cfRule>
  </conditionalFormatting>
  <conditionalFormatting sqref="AI321:BC328">
    <cfRule type="expression" dxfId="1038" priority="1429">
      <formula>$AZ$321="対象外"</formula>
    </cfRule>
  </conditionalFormatting>
  <conditionalFormatting sqref="AI352:BC356">
    <cfRule type="expression" dxfId="1037" priority="1388">
      <formula>$AZ$352="対象外"</formula>
    </cfRule>
  </conditionalFormatting>
  <conditionalFormatting sqref="AI358:BC360 AI357:AZ357 BC357">
    <cfRule type="expression" dxfId="1036" priority="1387">
      <formula>$AZ$357="対象外"</formula>
    </cfRule>
  </conditionalFormatting>
  <conditionalFormatting sqref="AI362:BC370 AI361:AZ361 BB361:BC361">
    <cfRule type="expression" dxfId="1035" priority="1428">
      <formula>$AZ$361="対象外"</formula>
    </cfRule>
  </conditionalFormatting>
  <conditionalFormatting sqref="AI372:BC373 AI371:AZ371 BC371">
    <cfRule type="expression" dxfId="1034" priority="1427">
      <formula>$AZ$371="対象外"</formula>
    </cfRule>
  </conditionalFormatting>
  <conditionalFormatting sqref="AI374:BC379">
    <cfRule type="expression" dxfId="1033" priority="523">
      <formula>$AZ$374="対象外"</formula>
    </cfRule>
  </conditionalFormatting>
  <conditionalFormatting sqref="AI380:BC384">
    <cfRule type="expression" dxfId="1032" priority="1426">
      <formula>$AZ$380="対象外"</formula>
    </cfRule>
  </conditionalFormatting>
  <conditionalFormatting sqref="AI385:BC386">
    <cfRule type="expression" dxfId="1031" priority="522">
      <formula>$AZ$385="対象外"</formula>
    </cfRule>
  </conditionalFormatting>
  <conditionalFormatting sqref="AI387:BC395">
    <cfRule type="expression" dxfId="1030" priority="1425">
      <formula>$AZ$387="対象外"</formula>
    </cfRule>
  </conditionalFormatting>
  <conditionalFormatting sqref="AI405:BC406">
    <cfRule type="expression" dxfId="1029" priority="1407">
      <formula>$AZ$405="対象外"</formula>
    </cfRule>
  </conditionalFormatting>
  <conditionalFormatting sqref="AL244:AY244">
    <cfRule type="expression" dxfId="1028" priority="1418">
      <formula>$AZ$244="3.対象外"</formula>
    </cfRule>
  </conditionalFormatting>
  <conditionalFormatting sqref="AL252:AY252">
    <cfRule type="expression" dxfId="1027" priority="1417">
      <formula>$AZ$252="3.対象外"</formula>
    </cfRule>
  </conditionalFormatting>
  <conditionalFormatting sqref="AL254:AY254">
    <cfRule type="expression" dxfId="1026" priority="1392">
      <formula>$AZ$254="3.対象外"</formula>
    </cfRule>
  </conditionalFormatting>
  <conditionalFormatting sqref="AL255:AY255">
    <cfRule type="expression" dxfId="1025" priority="1416">
      <formula>$AZ$255="3.対象外"</formula>
    </cfRule>
  </conditionalFormatting>
  <conditionalFormatting sqref="AL256:AY256">
    <cfRule type="expression" dxfId="1024" priority="1415">
      <formula>$AZ$256="3.対象外"</formula>
    </cfRule>
  </conditionalFormatting>
  <conditionalFormatting sqref="AJ24:BC29">
    <cfRule type="expression" dxfId="1023" priority="1539">
      <formula>$AZ$24="対象外"</formula>
    </cfRule>
  </conditionalFormatting>
  <conditionalFormatting sqref="AM67:AY67">
    <cfRule type="expression" dxfId="1022" priority="114">
      <formula>$AZ$67="3.対象外"</formula>
    </cfRule>
  </conditionalFormatting>
  <conditionalFormatting sqref="AM68:AY68">
    <cfRule type="expression" dxfId="1021" priority="113">
      <formula>$AZ$68="3.対象外"</formula>
    </cfRule>
  </conditionalFormatting>
  <conditionalFormatting sqref="AM69:AY69">
    <cfRule type="expression" dxfId="1020" priority="1400">
      <formula>$AZ$69="3.対象外"</formula>
    </cfRule>
  </conditionalFormatting>
  <conditionalFormatting sqref="AM70:AY70">
    <cfRule type="expression" dxfId="1019" priority="1399">
      <formula>$AZ$70="3.対象外"</formula>
    </cfRule>
  </conditionalFormatting>
  <conditionalFormatting sqref="AM71:AY71">
    <cfRule type="expression" dxfId="1018" priority="1398">
      <formula>$AZ$71="3.対象外"</formula>
    </cfRule>
  </conditionalFormatting>
  <conditionalFormatting sqref="AM72:AY72">
    <cfRule type="expression" dxfId="1017" priority="1397">
      <formula>$AZ$72="3.対象外"</formula>
    </cfRule>
  </conditionalFormatting>
  <conditionalFormatting sqref="AM73:AY73">
    <cfRule type="expression" dxfId="1016" priority="1396">
      <formula>$AZ$73="3.対象外"</formula>
    </cfRule>
  </conditionalFormatting>
  <conditionalFormatting sqref="AM74:AY74">
    <cfRule type="expression" dxfId="1015" priority="1395">
      <formula>$AZ$74="3.対象外"</formula>
    </cfRule>
  </conditionalFormatting>
  <conditionalFormatting sqref="AM76:AY76">
    <cfRule type="expression" dxfId="1014" priority="1394">
      <formula>$AZ$76="3.対象外"</formula>
    </cfRule>
  </conditionalFormatting>
  <conditionalFormatting sqref="AM63:AY63">
    <cfRule type="expression" dxfId="1013" priority="112">
      <formula>$AZ$63="3.対象外"</formula>
    </cfRule>
  </conditionalFormatting>
  <conditionalFormatting sqref="AM64:AY64">
    <cfRule type="expression" dxfId="1012" priority="111">
      <formula>$AZ$64="3.対象外"</formula>
    </cfRule>
  </conditionalFormatting>
  <conditionalFormatting sqref="AM65:AY65">
    <cfRule type="expression" dxfId="1011" priority="110">
      <formula>$AZ$65="3.対象外"</formula>
    </cfRule>
  </conditionalFormatting>
  <conditionalFormatting sqref="AN122:AU122">
    <cfRule type="expression" dxfId="1010" priority="531">
      <formula>$T$115="対象外"</formula>
    </cfRule>
  </conditionalFormatting>
  <conditionalFormatting sqref="AN123:AU123 AN124:BA139">
    <cfRule type="expression" dxfId="1009" priority="1527">
      <formula>$T$123="3.対象外"</formula>
    </cfRule>
  </conditionalFormatting>
  <conditionalFormatting sqref="AN371:AZ371 AR363:AU363 AR364:BA366 AR368:BA370 AN361:AQ370 BA367 AR361:AZ361">
    <cfRule type="expression" dxfId="1008" priority="569">
      <formula>$T$361="対象外"</formula>
    </cfRule>
  </conditionalFormatting>
  <conditionalFormatting sqref="AN112:BA112 AN111:AZ111">
    <cfRule type="expression" dxfId="1007" priority="1515">
      <formula>$T$111="対象外"</formula>
    </cfRule>
  </conditionalFormatting>
  <conditionalFormatting sqref="AN140:BA140">
    <cfRule type="expression" dxfId="1006" priority="1517">
      <formula>$T$140="3.対象外"</formula>
    </cfRule>
  </conditionalFormatting>
  <conditionalFormatting sqref="AN141:BA141">
    <cfRule type="expression" dxfId="1005" priority="1518">
      <formula>$T$141="3.対象外"</formula>
    </cfRule>
  </conditionalFormatting>
  <conditionalFormatting sqref="AN142:BA143">
    <cfRule type="expression" dxfId="1004" priority="1516">
      <formula>$T$142="対象外"</formula>
    </cfRule>
  </conditionalFormatting>
  <conditionalFormatting sqref="AN171:BA172">
    <cfRule type="expression" dxfId="1003" priority="1519">
      <formula>$T$171="対象外"</formula>
    </cfRule>
  </conditionalFormatting>
  <conditionalFormatting sqref="AN266:BA266">
    <cfRule type="expression" dxfId="1002" priority="1507">
      <formula>$T$266="対象外"</formula>
    </cfRule>
  </conditionalFormatting>
  <conditionalFormatting sqref="AN268:BA271">
    <cfRule type="expression" dxfId="1001" priority="1679">
      <formula>$T$266="対象外"</formula>
    </cfRule>
  </conditionalFormatting>
  <conditionalFormatting sqref="AN273:BA274">
    <cfRule type="expression" dxfId="1000" priority="1520">
      <formula>$T$273="対象外"</formula>
    </cfRule>
  </conditionalFormatting>
  <conditionalFormatting sqref="AN279:BA280">
    <cfRule type="expression" dxfId="999" priority="1522">
      <formula>$T$279="対象外"</formula>
    </cfRule>
  </conditionalFormatting>
  <conditionalFormatting sqref="AN352:BA356">
    <cfRule type="expression" dxfId="998" priority="1525">
      <formula>$T$352="対象外"</formula>
    </cfRule>
  </conditionalFormatting>
  <conditionalFormatting sqref="AN358:BA360 AN357:AZ357">
    <cfRule type="expression" dxfId="997" priority="1526">
      <formula>$T$357="対象外"</formula>
    </cfRule>
  </conditionalFormatting>
  <conditionalFormatting sqref="AN372:BA372 AR374:BA374 AR376:BA376 AN377:BA379 AN386:BA386 AN374:AQ376">
    <cfRule type="expression" dxfId="996" priority="1684">
      <formula>$T$374="対象外"</formula>
    </cfRule>
  </conditionalFormatting>
  <conditionalFormatting sqref="AN373:BA373">
    <cfRule type="expression" dxfId="995" priority="560">
      <formula>$T$361="対象外"</formula>
    </cfRule>
  </conditionalFormatting>
  <conditionalFormatting sqref="AN385:BA385 AR382:BA384 AN380:AQ384">
    <cfRule type="expression" dxfId="994" priority="549">
      <formula>$T$380="対象外"</formula>
    </cfRule>
  </conditionalFormatting>
  <conditionalFormatting sqref="AN405:BA406">
    <cfRule type="expression" dxfId="993" priority="1523">
      <formula>$T$405="対象外"</formula>
    </cfRule>
  </conditionalFormatting>
  <conditionalFormatting sqref="AQ12:AQ121 AQ372 AQ374:AQ384 AQ409:AQ437 AQ123:AQ370 AQ386:AQ407">
    <cfRule type="cellIs" dxfId="992" priority="1437" operator="equal">
      <formula>"2.記載なし"</formula>
    </cfRule>
    <cfRule type="cellIs" dxfId="991" priority="1442" operator="equal">
      <formula>"2.いいえ"</formula>
    </cfRule>
  </conditionalFormatting>
  <conditionalFormatting sqref="AQ12:AQ437">
    <cfRule type="cellIs" dxfId="990" priority="525" operator="equal">
      <formula>"▼選択"</formula>
    </cfRule>
    <cfRule type="cellIs" dxfId="989" priority="526" operator="equal">
      <formula>"3.対象外"</formula>
    </cfRule>
    <cfRule type="cellIs" dxfId="988" priority="527" operator="equal">
      <formula>"2.非該当"</formula>
    </cfRule>
    <cfRule type="cellIs" dxfId="987" priority="528" operator="equal">
      <formula>"2.対象外"</formula>
    </cfRule>
  </conditionalFormatting>
  <conditionalFormatting sqref="AQ122">
    <cfRule type="cellIs" dxfId="986" priority="524" operator="equal">
      <formula>"2.記載なし"</formula>
    </cfRule>
    <cfRule type="cellIs" dxfId="985" priority="529" operator="equal">
      <formula>"2.いいえ"</formula>
    </cfRule>
  </conditionalFormatting>
  <conditionalFormatting sqref="AQ371">
    <cfRule type="cellIs" dxfId="984" priority="562" operator="equal">
      <formula>"2.記載なし"</formula>
    </cfRule>
    <cfRule type="cellIs" dxfId="983" priority="567" operator="equal">
      <formula>"2.いいえ"</formula>
    </cfRule>
  </conditionalFormatting>
  <conditionalFormatting sqref="AQ373">
    <cfRule type="cellIs" dxfId="982" priority="553" operator="equal">
      <formula>"2.記載なし"</formula>
    </cfRule>
    <cfRule type="cellIs" dxfId="981" priority="558" operator="equal">
      <formula>"2.いいえ"</formula>
    </cfRule>
  </conditionalFormatting>
  <conditionalFormatting sqref="AQ385">
    <cfRule type="cellIs" dxfId="980" priority="542" operator="equal">
      <formula>"2.記載なし"</formula>
    </cfRule>
    <cfRule type="cellIs" dxfId="979" priority="547" operator="equal">
      <formula>"2.いいえ"</formula>
    </cfRule>
  </conditionalFormatting>
  <conditionalFormatting sqref="AQ408">
    <cfRule type="cellIs" dxfId="978" priority="533" operator="equal">
      <formula>"2.記載なし"</formula>
    </cfRule>
    <cfRule type="cellIs" dxfId="977" priority="538" operator="equal">
      <formula>"2.いいえ"</formula>
    </cfRule>
  </conditionalFormatting>
  <conditionalFormatting sqref="AR116:AU116">
    <cfRule type="expression" dxfId="976" priority="1503">
      <formula>$T$115="対象外"</formula>
    </cfRule>
  </conditionalFormatting>
  <conditionalFormatting sqref="AR167:AU167">
    <cfRule type="expression" dxfId="975" priority="1504">
      <formula>$T$166="対象外"</formula>
    </cfRule>
  </conditionalFormatting>
  <conditionalFormatting sqref="AR174:AU174">
    <cfRule type="expression" dxfId="974" priority="1505">
      <formula>$T$173="対象外"</formula>
    </cfRule>
  </conditionalFormatting>
  <conditionalFormatting sqref="AR263:AU263 AR264:BA265 AN261:AQ265">
    <cfRule type="expression" dxfId="973" priority="1506">
      <formula>$T$261="対象外"</formula>
    </cfRule>
  </conditionalFormatting>
  <conditionalFormatting sqref="AR312:AU312 AR313:BA316 AN311:AQ316">
    <cfRule type="expression" dxfId="972" priority="1508">
      <formula>$T$311="対象外"</formula>
    </cfRule>
  </conditionalFormatting>
  <conditionalFormatting sqref="AR318:AU318 AR319:BA320 AN317:AQ320">
    <cfRule type="expression" dxfId="971" priority="1509">
      <formula>$T$317="対象外"</formula>
    </cfRule>
  </conditionalFormatting>
  <conditionalFormatting sqref="AR322:AU322 AR323:BA328 AN321:AQ328">
    <cfRule type="expression" dxfId="970" priority="1510">
      <formula>$T$321="対象外"</formula>
    </cfRule>
  </conditionalFormatting>
  <conditionalFormatting sqref="AR367:AU367">
    <cfRule type="expression" dxfId="969" priority="1511">
      <formula>$T$361="対象外"</formula>
    </cfRule>
  </conditionalFormatting>
  <conditionalFormatting sqref="AR375:AU375">
    <cfRule type="expression" dxfId="968" priority="1512">
      <formula>$T$374="対象外"</formula>
    </cfRule>
  </conditionalFormatting>
  <conditionalFormatting sqref="AR381:AU381">
    <cfRule type="expression" dxfId="967" priority="1513">
      <formula>$T$380="対象外"</formula>
    </cfRule>
  </conditionalFormatting>
  <conditionalFormatting sqref="AR388:AU388 AR389:BA395 AN387:AQ395">
    <cfRule type="expression" dxfId="966" priority="1514">
      <formula>$T$387="対象外"</formula>
    </cfRule>
  </conditionalFormatting>
  <conditionalFormatting sqref="AR173:BA173 AR175:BA178 AN173:AQ178">
    <cfRule type="expression" dxfId="965" priority="1677">
      <formula>$T$173="対象外"</formula>
    </cfRule>
  </conditionalFormatting>
  <conditionalFormatting sqref="AR261:BA262">
    <cfRule type="expression" dxfId="964" priority="1678">
      <formula>$T$261="対象外"</formula>
    </cfRule>
  </conditionalFormatting>
  <conditionalFormatting sqref="AR311:BA311">
    <cfRule type="expression" dxfId="963" priority="1680">
      <formula>$T$311="対象外"</formula>
    </cfRule>
  </conditionalFormatting>
  <conditionalFormatting sqref="AR317:BA317">
    <cfRule type="expression" dxfId="962" priority="1681">
      <formula>$T$317="対象外"</formula>
    </cfRule>
  </conditionalFormatting>
  <conditionalFormatting sqref="AR321:BA321">
    <cfRule type="expression" dxfId="961" priority="1682">
      <formula>$T$321="対象外"</formula>
    </cfRule>
  </conditionalFormatting>
  <conditionalFormatting sqref="AR362:BA362">
    <cfRule type="expression" dxfId="960" priority="1683">
      <formula>$T$361="対象外"</formula>
    </cfRule>
  </conditionalFormatting>
  <conditionalFormatting sqref="AR380:BA380">
    <cfRule type="expression" dxfId="959" priority="1685">
      <formula>$T$380="対象外"</formula>
    </cfRule>
  </conditionalFormatting>
  <conditionalFormatting sqref="AR387:BA387">
    <cfRule type="expression" dxfId="958" priority="1686">
      <formula>$T$387="対象外"</formula>
    </cfRule>
  </conditionalFormatting>
  <conditionalFormatting sqref="AT12:AT121 AT372 AT374:AT384 AT409:AT437 AT123:AT370 AT386:AT407">
    <cfRule type="cellIs" dxfId="957" priority="1443" operator="notEqual">
      <formula>"○"</formula>
    </cfRule>
  </conditionalFormatting>
  <conditionalFormatting sqref="AT122">
    <cfRule type="cellIs" dxfId="956" priority="530" operator="notEqual">
      <formula>"○"</formula>
    </cfRule>
  </conditionalFormatting>
  <conditionalFormatting sqref="AT371">
    <cfRule type="cellIs" dxfId="955" priority="568" operator="notEqual">
      <formula>"○"</formula>
    </cfRule>
  </conditionalFormatting>
  <conditionalFormatting sqref="AT373">
    <cfRule type="cellIs" dxfId="954" priority="559" operator="notEqual">
      <formula>"○"</formula>
    </cfRule>
  </conditionalFormatting>
  <conditionalFormatting sqref="AT385">
    <cfRule type="cellIs" dxfId="953" priority="548" operator="notEqual">
      <formula>"○"</formula>
    </cfRule>
  </conditionalFormatting>
  <conditionalFormatting sqref="AT408">
    <cfRule type="cellIs" dxfId="952" priority="539" operator="notEqual">
      <formula>"○"</formula>
    </cfRule>
  </conditionalFormatting>
  <conditionalFormatting sqref="AV122:BA122">
    <cfRule type="expression" dxfId="951" priority="590">
      <formula>$T$115="対象外"</formula>
    </cfRule>
  </conditionalFormatting>
  <conditionalFormatting sqref="AZ11:AZ437">
    <cfRule type="cellIs" dxfId="950" priority="532" operator="equal">
      <formula>"2.いいえ"</formula>
    </cfRule>
  </conditionalFormatting>
  <conditionalFormatting sqref="BA116">
    <cfRule type="expression" dxfId="949" priority="1538">
      <formula>$T$115="対象外"</formula>
    </cfRule>
  </conditionalFormatting>
  <conditionalFormatting sqref="BA123">
    <cfRule type="expression" dxfId="948" priority="589">
      <formula>$T$115="対象外"</formula>
    </cfRule>
  </conditionalFormatting>
  <conditionalFormatting sqref="BA167">
    <cfRule type="expression" dxfId="947" priority="1537">
      <formula>$T$166="対象外"</formula>
    </cfRule>
  </conditionalFormatting>
  <conditionalFormatting sqref="BA174">
    <cfRule type="expression" dxfId="946" priority="1536">
      <formula>$T$173="対象外"</formula>
    </cfRule>
  </conditionalFormatting>
  <conditionalFormatting sqref="BA263">
    <cfRule type="expression" dxfId="945" priority="1535">
      <formula>$T$261="対象外"</formula>
    </cfRule>
  </conditionalFormatting>
  <conditionalFormatting sqref="BA312">
    <cfRule type="expression" dxfId="944" priority="1534">
      <formula>$T$311="対象外"</formula>
    </cfRule>
  </conditionalFormatting>
  <conditionalFormatting sqref="BA318">
    <cfRule type="expression" dxfId="943" priority="1533">
      <formula>$T$317="対象外"</formula>
    </cfRule>
  </conditionalFormatting>
  <conditionalFormatting sqref="BA322">
    <cfRule type="expression" dxfId="942" priority="1532">
      <formula>$T$321="対象外"</formula>
    </cfRule>
  </conditionalFormatting>
  <conditionalFormatting sqref="BA363">
    <cfRule type="expression" dxfId="941" priority="1531">
      <formula>$T$361="対象外"</formula>
    </cfRule>
  </conditionalFormatting>
  <conditionalFormatting sqref="BA375">
    <cfRule type="expression" dxfId="940" priority="1530">
      <formula>$T$374="対象外"</formula>
    </cfRule>
  </conditionalFormatting>
  <conditionalFormatting sqref="BA381">
    <cfRule type="expression" dxfId="939" priority="1529">
      <formula>$T$380="対象外"</formula>
    </cfRule>
  </conditionalFormatting>
  <conditionalFormatting sqref="BA388">
    <cfRule type="expression" dxfId="938" priority="1528">
      <formula>$T$387="対象外"</formula>
    </cfRule>
  </conditionalFormatting>
  <conditionalFormatting sqref="BB3">
    <cfRule type="cellIs" dxfId="937" priority="3" operator="equal">
      <formula>" 株式会社 〇♦♠♣♡▲"</formula>
    </cfRule>
    <cfRule type="containsBlanks" dxfId="936" priority="792">
      <formula>LEN(TRIM(BB3))=0</formula>
    </cfRule>
  </conditionalFormatting>
  <conditionalFormatting sqref="BB5">
    <cfRule type="cellIs" dxfId="935" priority="2" operator="equal">
      <formula>"01AA234567890"</formula>
    </cfRule>
    <cfRule type="containsBlanks" dxfId="934" priority="791">
      <formula>LEN(TRIM(BB5))=0</formula>
    </cfRule>
  </conditionalFormatting>
  <conditionalFormatting sqref="BB7">
    <cfRule type="containsBlanks" dxfId="933" priority="790">
      <formula>LEN(TRIM(BB7))=0</formula>
    </cfRule>
  </conditionalFormatting>
  <conditionalFormatting sqref="BB65:BC65">
    <cfRule type="expression" dxfId="932" priority="75">
      <formula>IF(AND($AZ$64="1.はい",$AZ$63&lt;&gt;"1.はい"),TRUE,FALSE)</formula>
    </cfRule>
  </conditionalFormatting>
  <conditionalFormatting sqref="BB115">
    <cfRule type="expression" dxfId="931" priority="76">
      <formula>$AZ$115="対象外"</formula>
    </cfRule>
  </conditionalFormatting>
  <conditionalFormatting sqref="BB38:BC38">
    <cfRule type="expression" dxfId="930" priority="57">
      <formula>$AZ38="4.--"</formula>
    </cfRule>
  </conditionalFormatting>
  <conditionalFormatting sqref="BB60:BC60">
    <cfRule type="expression" dxfId="929" priority="56">
      <formula>$AZ60="4.--"</formula>
    </cfRule>
  </conditionalFormatting>
  <conditionalFormatting sqref="BB84:BC84">
    <cfRule type="expression" dxfId="928" priority="55">
      <formula>$AZ84="4.--"</formula>
    </cfRule>
  </conditionalFormatting>
  <conditionalFormatting sqref="BB121:BC121">
    <cfRule type="expression" dxfId="927" priority="54">
      <formula>$AZ121="4.--"</formula>
    </cfRule>
  </conditionalFormatting>
  <conditionalFormatting sqref="BB144:BC144">
    <cfRule type="expression" dxfId="926" priority="53">
      <formula>$AZ144="4.--"</formula>
    </cfRule>
  </conditionalFormatting>
  <conditionalFormatting sqref="BB158:BC158">
    <cfRule type="expression" dxfId="925" priority="52">
      <formula>$AZ158="4.--"</formula>
    </cfRule>
  </conditionalFormatting>
  <conditionalFormatting sqref="BB161:BC161">
    <cfRule type="expression" dxfId="924" priority="51">
      <formula>$AZ161="4.--"</formula>
    </cfRule>
  </conditionalFormatting>
  <conditionalFormatting sqref="BB164:BC164">
    <cfRule type="expression" dxfId="923" priority="50">
      <formula>$AZ164="4.--"</formula>
    </cfRule>
  </conditionalFormatting>
  <conditionalFormatting sqref="BB182:BC182">
    <cfRule type="expression" dxfId="922" priority="49">
      <formula>$AZ182="4.--"</formula>
    </cfRule>
  </conditionalFormatting>
  <conditionalFormatting sqref="BB190:BC190">
    <cfRule type="expression" dxfId="921" priority="48">
      <formula>$AZ190="4.--"</formula>
    </cfRule>
  </conditionalFormatting>
  <conditionalFormatting sqref="BB200:BC200">
    <cfRule type="expression" dxfId="920" priority="47">
      <formula>$AZ200="4.--"</formula>
    </cfRule>
  </conditionalFormatting>
  <conditionalFormatting sqref="BB218:BC218">
    <cfRule type="expression" dxfId="919" priority="46">
      <formula>$AZ218="4.--"</formula>
    </cfRule>
  </conditionalFormatting>
  <conditionalFormatting sqref="BB232:BC232">
    <cfRule type="expression" dxfId="918" priority="45">
      <formula>$AZ232="4.--"</formula>
    </cfRule>
  </conditionalFormatting>
  <conditionalFormatting sqref="BB236:BC236">
    <cfRule type="expression" dxfId="917" priority="44">
      <formula>$AZ236="4.--"</formula>
    </cfRule>
  </conditionalFormatting>
  <conditionalFormatting sqref="BB238:BC238">
    <cfRule type="expression" dxfId="916" priority="43">
      <formula>$AZ238="4.--"</formula>
    </cfRule>
  </conditionalFormatting>
  <conditionalFormatting sqref="BB290:BC290">
    <cfRule type="expression" dxfId="915" priority="42">
      <formula>$AZ290="4.--"</formula>
    </cfRule>
  </conditionalFormatting>
  <conditionalFormatting sqref="BB329:BC329">
    <cfRule type="expression" dxfId="914" priority="41">
      <formula>$AZ329="4.--"</formula>
    </cfRule>
  </conditionalFormatting>
  <conditionalFormatting sqref="BB332:BC332">
    <cfRule type="expression" dxfId="913" priority="40">
      <formula>$AZ332="4.--"</formula>
    </cfRule>
  </conditionalFormatting>
  <conditionalFormatting sqref="BB334:BC334">
    <cfRule type="expression" dxfId="912" priority="39">
      <formula>$AZ334="4.--"</formula>
    </cfRule>
  </conditionalFormatting>
  <conditionalFormatting sqref="BB346:BC346">
    <cfRule type="expression" dxfId="911" priority="38">
      <formula>$AZ346="4.--"</formula>
    </cfRule>
  </conditionalFormatting>
  <conditionalFormatting sqref="BB351:BC351">
    <cfRule type="expression" dxfId="910" priority="37">
      <formula>$AZ351="4.--"</formula>
    </cfRule>
  </conditionalFormatting>
  <conditionalFormatting sqref="BB356:BC356">
    <cfRule type="expression" dxfId="909" priority="36">
      <formula>$AZ356="4.--"</formula>
    </cfRule>
  </conditionalFormatting>
  <conditionalFormatting sqref="BB360:BC360 BB370:BC370 BB373:BC373 BB386:BC386 BB395:BC395 BB410:BC410 BB424:BC424 BB437:BC437">
    <cfRule type="expression" dxfId="908" priority="35">
      <formula>$AZ360="4.--"</formula>
    </cfRule>
  </conditionalFormatting>
  <conditionalFormatting sqref="BF63">
    <cfRule type="expression" dxfId="907" priority="1490">
      <formula>$AH$63="対象外"</formula>
    </cfRule>
  </conditionalFormatting>
  <conditionalFormatting sqref="BF64">
    <cfRule type="expression" dxfId="906" priority="1489">
      <formula>$AH$64="対象外"</formula>
    </cfRule>
  </conditionalFormatting>
  <conditionalFormatting sqref="BF65">
    <cfRule type="expression" dxfId="905" priority="1488">
      <formula>$AH$65="対象外"</formula>
    </cfRule>
  </conditionalFormatting>
  <conditionalFormatting sqref="BF67">
    <cfRule type="expression" dxfId="904" priority="1487">
      <formula>$AH$67="対象外"</formula>
    </cfRule>
  </conditionalFormatting>
  <conditionalFormatting sqref="BF68">
    <cfRule type="expression" dxfId="903" priority="1486">
      <formula>$AH$68="対象外"</formula>
    </cfRule>
  </conditionalFormatting>
  <conditionalFormatting sqref="BF69">
    <cfRule type="expression" dxfId="902" priority="1485">
      <formula>$AH$69="対象外"</formula>
    </cfRule>
  </conditionalFormatting>
  <conditionalFormatting sqref="BF70">
    <cfRule type="expression" dxfId="901" priority="1484">
      <formula>$AH$70="対象外"</formula>
    </cfRule>
  </conditionalFormatting>
  <conditionalFormatting sqref="BF71">
    <cfRule type="expression" dxfId="900" priority="1483">
      <formula>$AH$71="対象外"</formula>
    </cfRule>
  </conditionalFormatting>
  <conditionalFormatting sqref="BF72">
    <cfRule type="expression" dxfId="899" priority="1482">
      <formula>$AH$72="対象外"</formula>
    </cfRule>
  </conditionalFormatting>
  <conditionalFormatting sqref="BF73">
    <cfRule type="expression" dxfId="898" priority="1481">
      <formula>$AH$73="対象外"</formula>
    </cfRule>
  </conditionalFormatting>
  <conditionalFormatting sqref="BF74">
    <cfRule type="expression" dxfId="897" priority="1480">
      <formula>$AH$74="対象外"</formula>
    </cfRule>
  </conditionalFormatting>
  <conditionalFormatting sqref="BF75">
    <cfRule type="expression" dxfId="896" priority="1479">
      <formula>$AH$75="対象外"</formula>
    </cfRule>
  </conditionalFormatting>
  <conditionalFormatting sqref="BF76">
    <cfRule type="expression" dxfId="895" priority="1478">
      <formula>$AH$76="対象外"</formula>
    </cfRule>
  </conditionalFormatting>
  <conditionalFormatting sqref="BF244">
    <cfRule type="expression" dxfId="894" priority="1502">
      <formula>$AH$244="対象外"</formula>
    </cfRule>
  </conditionalFormatting>
  <conditionalFormatting sqref="BF252">
    <cfRule type="expression" dxfId="893" priority="1501">
      <formula>$AH$252="対象外"</formula>
    </cfRule>
  </conditionalFormatting>
  <conditionalFormatting sqref="BF255">
    <cfRule type="expression" dxfId="892" priority="1500">
      <formula>$AH$255="対象外"</formula>
    </cfRule>
  </conditionalFormatting>
  <conditionalFormatting sqref="BF256">
    <cfRule type="expression" dxfId="891" priority="1499">
      <formula>$AH$256="対象外"</formula>
    </cfRule>
  </conditionalFormatting>
  <conditionalFormatting sqref="BF299">
    <cfRule type="expression" dxfId="890" priority="1498">
      <formula>$AH$299="対象外"</formula>
    </cfRule>
  </conditionalFormatting>
  <conditionalFormatting sqref="BF307">
    <cfRule type="expression" dxfId="889" priority="1497">
      <formula>$AH$307="対象外"</formula>
    </cfRule>
  </conditionalFormatting>
  <conditionalFormatting sqref="BF308">
    <cfRule type="expression" dxfId="888" priority="1496">
      <formula>$AH$308="対象外"</formula>
    </cfRule>
  </conditionalFormatting>
  <conditionalFormatting sqref="BF350">
    <cfRule type="expression" dxfId="887" priority="1495">
      <formula>$AH$350="対象外"</formula>
    </cfRule>
  </conditionalFormatting>
  <conditionalFormatting sqref="BF352:BF355">
    <cfRule type="expression" dxfId="886" priority="1477">
      <formula>$AH$350="対象外"</formula>
    </cfRule>
  </conditionalFormatting>
  <conditionalFormatting sqref="BF358:BF359">
    <cfRule type="expression" dxfId="885" priority="1476">
      <formula>$AH$350="対象外"</formula>
    </cfRule>
  </conditionalFormatting>
  <conditionalFormatting sqref="BF362:BF363">
    <cfRule type="expression" dxfId="884" priority="1475">
      <formula>$AH$350="対象外"</formula>
    </cfRule>
  </conditionalFormatting>
  <conditionalFormatting sqref="BF367">
    <cfRule type="expression" dxfId="883" priority="1474">
      <formula>$AH$350="対象外"</formula>
    </cfRule>
  </conditionalFormatting>
  <conditionalFormatting sqref="BF372 BK375:BK378 BF375:BF379 BK373">
    <cfRule type="expression" dxfId="882" priority="1494">
      <formula>$AH$375="対象外"</formula>
    </cfRule>
  </conditionalFormatting>
  <conditionalFormatting sqref="BF381:BF384">
    <cfRule type="expression" dxfId="881" priority="1493">
      <formula>$AH$381="対象外"</formula>
    </cfRule>
  </conditionalFormatting>
  <conditionalFormatting sqref="BF388:BF394">
    <cfRule type="expression" dxfId="880" priority="1492">
      <formula>$AH$388="対象外"</formula>
    </cfRule>
  </conditionalFormatting>
  <conditionalFormatting sqref="BF423">
    <cfRule type="expression" dxfId="879" priority="1491">
      <formula>$AH$423="対象外"</formula>
    </cfRule>
  </conditionalFormatting>
  <conditionalFormatting sqref="BK60">
    <cfRule type="expression" dxfId="878" priority="1444">
      <formula>$AH$63="対象外"</formula>
    </cfRule>
  </conditionalFormatting>
  <conditionalFormatting sqref="BK63">
    <cfRule type="expression" dxfId="877" priority="1461">
      <formula>$AH$63="対象外"</formula>
    </cfRule>
  </conditionalFormatting>
  <conditionalFormatting sqref="BK64">
    <cfRule type="expression" dxfId="876" priority="1460">
      <formula>$AH$64="対象外"</formula>
    </cfRule>
  </conditionalFormatting>
  <conditionalFormatting sqref="BK65">
    <cfRule type="expression" dxfId="875" priority="1459">
      <formula>$AH$65="対象外"</formula>
    </cfRule>
  </conditionalFormatting>
  <conditionalFormatting sqref="BK67">
    <cfRule type="expression" dxfId="874" priority="1458">
      <formula>$AH$67="対象外"</formula>
    </cfRule>
  </conditionalFormatting>
  <conditionalFormatting sqref="BK68">
    <cfRule type="expression" dxfId="873" priority="1457">
      <formula>$AH$68="対象外"</formula>
    </cfRule>
  </conditionalFormatting>
  <conditionalFormatting sqref="BK69">
    <cfRule type="expression" dxfId="872" priority="1456">
      <formula>$AH$69="対象外"</formula>
    </cfRule>
  </conditionalFormatting>
  <conditionalFormatting sqref="BK70">
    <cfRule type="expression" dxfId="871" priority="1455">
      <formula>$AH$70="対象外"</formula>
    </cfRule>
  </conditionalFormatting>
  <conditionalFormatting sqref="BK71">
    <cfRule type="expression" dxfId="870" priority="1454">
      <formula>$AH$71="対象外"</formula>
    </cfRule>
  </conditionalFormatting>
  <conditionalFormatting sqref="BK72">
    <cfRule type="expression" dxfId="869" priority="1453">
      <formula>$AH$72="対象外"</formula>
    </cfRule>
  </conditionalFormatting>
  <conditionalFormatting sqref="BK73">
    <cfRule type="expression" dxfId="868" priority="1452">
      <formula>$AH$73="対象外"</formula>
    </cfRule>
  </conditionalFormatting>
  <conditionalFormatting sqref="BK74">
    <cfRule type="expression" dxfId="867" priority="1451">
      <formula>$AH$74="対象外"</formula>
    </cfRule>
  </conditionalFormatting>
  <conditionalFormatting sqref="BK75">
    <cfRule type="expression" dxfId="866" priority="1450">
      <formula>$AH$75="対象外"</formula>
    </cfRule>
  </conditionalFormatting>
  <conditionalFormatting sqref="BK76">
    <cfRule type="expression" dxfId="865" priority="1449">
      <formula>$AH$76="対象外"</formula>
    </cfRule>
  </conditionalFormatting>
  <conditionalFormatting sqref="BK244">
    <cfRule type="expression" dxfId="864" priority="1473">
      <formula>$AH$244="対象外"</formula>
    </cfRule>
  </conditionalFormatting>
  <conditionalFormatting sqref="BK252">
    <cfRule type="expression" dxfId="863" priority="1472">
      <formula>$AH$252="対象外"</formula>
    </cfRule>
  </conditionalFormatting>
  <conditionalFormatting sqref="BK255">
    <cfRule type="expression" dxfId="862" priority="1471">
      <formula>$AH$255="対象外"</formula>
    </cfRule>
  </conditionalFormatting>
  <conditionalFormatting sqref="BK256">
    <cfRule type="expression" dxfId="861" priority="1470">
      <formula>$AH$256="対象外"</formula>
    </cfRule>
  </conditionalFormatting>
  <conditionalFormatting sqref="BK299">
    <cfRule type="expression" dxfId="860" priority="1469">
      <formula>$AH$299="対象外"</formula>
    </cfRule>
  </conditionalFormatting>
  <conditionalFormatting sqref="BK307">
    <cfRule type="expression" dxfId="859" priority="1468">
      <formula>$AH$307="対象外"</formula>
    </cfRule>
  </conditionalFormatting>
  <conditionalFormatting sqref="BK308">
    <cfRule type="expression" dxfId="858" priority="1467">
      <formula>$AH$308="対象外"</formula>
    </cfRule>
  </conditionalFormatting>
  <conditionalFormatting sqref="BK350">
    <cfRule type="expression" dxfId="857" priority="1466">
      <formula>$AH$350="対象外"</formula>
    </cfRule>
  </conditionalFormatting>
  <conditionalFormatting sqref="BK352:BK356">
    <cfRule type="expression" dxfId="856" priority="34">
      <formula>$AH$350="対象外"</formula>
    </cfRule>
  </conditionalFormatting>
  <conditionalFormatting sqref="BK358:BK360">
    <cfRule type="expression" dxfId="855" priority="32">
      <formula>$AH$350="対象外"</formula>
    </cfRule>
  </conditionalFormatting>
  <conditionalFormatting sqref="BK362:BK363">
    <cfRule type="expression" dxfId="854" priority="1446">
      <formula>$AH$350="対象外"</formula>
    </cfRule>
  </conditionalFormatting>
  <conditionalFormatting sqref="BK367">
    <cfRule type="expression" dxfId="853" priority="1445">
      <formula>$AH$350="対象外"</formula>
    </cfRule>
  </conditionalFormatting>
  <conditionalFormatting sqref="BK379">
    <cfRule type="expression" dxfId="852" priority="21">
      <formula>$AH$381="対象外"</formula>
    </cfRule>
  </conditionalFormatting>
  <conditionalFormatting sqref="BK381:BK384">
    <cfRule type="expression" dxfId="851" priority="1464">
      <formula>$AH$381="対象外"</formula>
    </cfRule>
  </conditionalFormatting>
  <conditionalFormatting sqref="BK388:BK395">
    <cfRule type="expression" dxfId="850" priority="26">
      <formula>$AH$388="対象外"</formula>
    </cfRule>
  </conditionalFormatting>
  <conditionalFormatting sqref="BK423">
    <cfRule type="expression" dxfId="849" priority="1462">
      <formula>$AH$423="対象外"</formula>
    </cfRule>
  </conditionalFormatting>
  <conditionalFormatting sqref="BL63:BL65 BN63:BU65">
    <cfRule type="expression" dxfId="848" priority="18">
      <formula>$BL63="対象外"</formula>
    </cfRule>
  </conditionalFormatting>
  <conditionalFormatting sqref="BL67:BL74 BN67:BU74">
    <cfRule type="expression" dxfId="847" priority="11">
      <formula>$BL67="対象外"</formula>
    </cfRule>
  </conditionalFormatting>
  <conditionalFormatting sqref="BL76 BN76:BU76">
    <cfRule type="expression" dxfId="846" priority="1372">
      <formula>$BL$76="対象外"</formula>
    </cfRule>
  </conditionalFormatting>
  <conditionalFormatting sqref="BL143 BN143:BU143">
    <cfRule type="expression" dxfId="845" priority="1345">
      <formula>$BL143="対象外"</formula>
    </cfRule>
  </conditionalFormatting>
  <conditionalFormatting sqref="BL159 BN159:BU159">
    <cfRule type="expression" dxfId="844" priority="504">
      <formula>$BL159="対象外"</formula>
    </cfRule>
  </conditionalFormatting>
  <conditionalFormatting sqref="BL172 BN172:BU172">
    <cfRule type="expression" dxfId="843" priority="1342">
      <formula>$BL$172="対象外"</formula>
    </cfRule>
  </conditionalFormatting>
  <conditionalFormatting sqref="BL244 BN244:BU244">
    <cfRule type="expression" dxfId="842" priority="1366">
      <formula>$BL$244="対象外"</formula>
    </cfRule>
  </conditionalFormatting>
  <conditionalFormatting sqref="BL252 BN252:BU252">
    <cfRule type="expression" dxfId="841" priority="1365">
      <formula>$BL$252="対象外"</formula>
    </cfRule>
  </conditionalFormatting>
  <conditionalFormatting sqref="BL254:BL256 BN254:BU256">
    <cfRule type="expression" dxfId="840" priority="22">
      <formula>$BL254="対象外"</formula>
    </cfRule>
  </conditionalFormatting>
  <conditionalFormatting sqref="BL262 BN262:BU262">
    <cfRule type="expression" dxfId="839" priority="1340">
      <formula>$BL262="対象外"</formula>
    </cfRule>
  </conditionalFormatting>
  <conditionalFormatting sqref="BL274 BN274:BU274">
    <cfRule type="expression" dxfId="838" priority="1338">
      <formula>$BL$274="対象外"</formula>
    </cfRule>
  </conditionalFormatting>
  <conditionalFormatting sqref="BL280 BN280:BU280">
    <cfRule type="expression" dxfId="837" priority="502">
      <formula>$BL$280="対象外"</formula>
    </cfRule>
  </conditionalFormatting>
  <conditionalFormatting sqref="BL282 BN282:BU282">
    <cfRule type="expression" dxfId="836" priority="501">
      <formula>$BL$282="対象外"</formula>
    </cfRule>
  </conditionalFormatting>
  <conditionalFormatting sqref="BL299 BN299:BU299">
    <cfRule type="expression" dxfId="835" priority="67">
      <formula>$BL$299="対象外"</formula>
    </cfRule>
  </conditionalFormatting>
  <conditionalFormatting sqref="BL307 BN307:BU307">
    <cfRule type="expression" dxfId="834" priority="1360">
      <formula>$BL$307="対象外"</formula>
    </cfRule>
  </conditionalFormatting>
  <conditionalFormatting sqref="BL308 BN308:BU308">
    <cfRule type="expression" dxfId="833" priority="1359">
      <formula>$BL$308="対象外"</formula>
    </cfRule>
  </conditionalFormatting>
  <conditionalFormatting sqref="BL350 BN350:BU350">
    <cfRule type="expression" dxfId="832" priority="1334">
      <formula>$BL$350="対象外"</formula>
    </cfRule>
  </conditionalFormatting>
  <conditionalFormatting sqref="BL353 BN353:BU353">
    <cfRule type="expression" dxfId="831" priority="1333">
      <formula>$BL$353="対象外"</formula>
    </cfRule>
  </conditionalFormatting>
  <conditionalFormatting sqref="BL354 BN354:BU354">
    <cfRule type="expression" dxfId="830" priority="1332">
      <formula>$BL$354="対象外"</formula>
    </cfRule>
  </conditionalFormatting>
  <conditionalFormatting sqref="BL355 BN355:BU355">
    <cfRule type="expression" dxfId="829" priority="1331">
      <formula>$BL$355="対象外"</formula>
    </cfRule>
  </conditionalFormatting>
  <conditionalFormatting sqref="BL356 BN356:BU356">
    <cfRule type="expression" dxfId="828" priority="31">
      <formula>$BL$356="対象外"</formula>
    </cfRule>
  </conditionalFormatting>
  <conditionalFormatting sqref="BL358 BN358:BU358">
    <cfRule type="expression" dxfId="827" priority="1330">
      <formula>$BL$358="対象外"</formula>
    </cfRule>
  </conditionalFormatting>
  <conditionalFormatting sqref="BL359 BN359:BU359">
    <cfRule type="expression" dxfId="826" priority="1329">
      <formula>$BL$359="対象外"</formula>
    </cfRule>
  </conditionalFormatting>
  <conditionalFormatting sqref="BL360 BN360:BU360">
    <cfRule type="expression" dxfId="825" priority="33">
      <formula>$BL$360="対象外"</formula>
    </cfRule>
  </conditionalFormatting>
  <conditionalFormatting sqref="BL362 BN362:BU362">
    <cfRule type="expression" dxfId="824" priority="1328">
      <formula>$BL$362="対象外"</formula>
    </cfRule>
  </conditionalFormatting>
  <conditionalFormatting sqref="BL372 BN372:BU372">
    <cfRule type="expression" dxfId="823" priority="497">
      <formula>$BL$372="対象外"</formula>
    </cfRule>
  </conditionalFormatting>
  <conditionalFormatting sqref="BL386 BN386:BU386">
    <cfRule type="expression" dxfId="822" priority="28">
      <formula>$BL$386="対象外"</formula>
    </cfRule>
  </conditionalFormatting>
  <conditionalFormatting sqref="BL406 BN406:BU406">
    <cfRule type="expression" dxfId="821" priority="1354">
      <formula>$BL$406="対象外"</formula>
    </cfRule>
  </conditionalFormatting>
  <conditionalFormatting sqref="BL417 BN417:BU417">
    <cfRule type="expression" dxfId="820" priority="60">
      <formula>$BL417="対象外"</formula>
    </cfRule>
  </conditionalFormatting>
  <conditionalFormatting sqref="BL423 BN423:BU423">
    <cfRule type="expression" dxfId="819" priority="1352">
      <formula>$BL$423="対象外"</formula>
    </cfRule>
  </conditionalFormatting>
  <conditionalFormatting sqref="BL125:BU127 BL129:BU130 BL132:BU139">
    <cfRule type="expression" dxfId="818" priority="1351">
      <formula>$BL$123="対象外"</formula>
    </cfRule>
  </conditionalFormatting>
  <conditionalFormatting sqref="BL140:BU140">
    <cfRule type="expression" dxfId="817" priority="59">
      <formula>$BL$140="対象外"</formula>
    </cfRule>
  </conditionalFormatting>
  <conditionalFormatting sqref="BL141:BU141">
    <cfRule type="expression" dxfId="816" priority="58">
      <formula>$BL$141="対象外"</formula>
    </cfRule>
  </conditionalFormatting>
  <conditionalFormatting sqref="BL170:BU170">
    <cfRule type="expression" dxfId="815" priority="1343">
      <formula>$BL$170="対象外"</formula>
    </cfRule>
  </conditionalFormatting>
  <conditionalFormatting sqref="BL264:BU265">
    <cfRule type="expression" dxfId="814" priority="1339">
      <formula>$BL$263="対象外"</formula>
    </cfRule>
  </conditionalFormatting>
  <conditionalFormatting sqref="BL268:BU271">
    <cfRule type="expression" dxfId="813" priority="1324">
      <formula>$BL$267="対象外"</formula>
    </cfRule>
  </conditionalFormatting>
  <conditionalFormatting sqref="BL313:BU316">
    <cfRule type="expression" dxfId="812" priority="1337">
      <formula>$BL$312="対象外"</formula>
    </cfRule>
  </conditionalFormatting>
  <conditionalFormatting sqref="BL319:BU320">
    <cfRule type="expression" dxfId="811" priority="1336">
      <formula>$BL$318="対象外"</formula>
    </cfRule>
  </conditionalFormatting>
  <conditionalFormatting sqref="BL323:BU327">
    <cfRule type="expression" dxfId="810" priority="500">
      <formula>$BL$322="対象外"</formula>
    </cfRule>
  </conditionalFormatting>
  <conditionalFormatting sqref="BL328:BU328">
    <cfRule type="expression" dxfId="809" priority="499">
      <formula>$BL$328="対象外"</formula>
    </cfRule>
  </conditionalFormatting>
  <conditionalFormatting sqref="BL364:BU366">
    <cfRule type="expression" dxfId="808" priority="1327">
      <formula>$BL$363="対象外"</formula>
    </cfRule>
  </conditionalFormatting>
  <conditionalFormatting sqref="BL368:BU369">
    <cfRule type="expression" dxfId="807" priority="1326">
      <formula>$BL$367="対象外"</formula>
    </cfRule>
  </conditionalFormatting>
  <conditionalFormatting sqref="BL370:BU370">
    <cfRule type="expression" dxfId="806" priority="30">
      <formula>$BL$370="対象外"</formula>
    </cfRule>
  </conditionalFormatting>
  <conditionalFormatting sqref="BL373:BU373">
    <cfRule type="expression" dxfId="805" priority="29">
      <formula>$BL$373="対象外"</formula>
    </cfRule>
  </conditionalFormatting>
  <conditionalFormatting sqref="BL376:BU378">
    <cfRule type="expression" dxfId="804" priority="20">
      <formula>$BL$375="対象外"</formula>
    </cfRule>
  </conditionalFormatting>
  <conditionalFormatting sqref="BL382:BU384">
    <cfRule type="expression" dxfId="803" priority="1356">
      <formula>$BL$381="対象外"</formula>
    </cfRule>
  </conditionalFormatting>
  <conditionalFormatting sqref="BL389:BU393">
    <cfRule type="expression" dxfId="802" priority="1355">
      <formula>$BL$388="対象外"</formula>
    </cfRule>
  </conditionalFormatting>
  <conditionalFormatting sqref="BL394:BU394">
    <cfRule type="expression" dxfId="801" priority="1325">
      <formula>$BL$394="対象外"</formula>
    </cfRule>
  </conditionalFormatting>
  <conditionalFormatting sqref="BL395:BU395">
    <cfRule type="expression" dxfId="800" priority="27">
      <formula>$BL$395="対象外"</formula>
    </cfRule>
  </conditionalFormatting>
  <conditionalFormatting sqref="BM116">
    <cfRule type="expression" dxfId="799" priority="74">
      <formula>$BL$116="対象外"</formula>
    </cfRule>
  </conditionalFormatting>
  <conditionalFormatting sqref="BM123">
    <cfRule type="expression" dxfId="798" priority="73">
      <formula>$BL$123="対象外"</formula>
    </cfRule>
  </conditionalFormatting>
  <conditionalFormatting sqref="BM167">
    <cfRule type="expression" dxfId="797" priority="72">
      <formula>$BL$167="対象外"</formula>
    </cfRule>
  </conditionalFormatting>
  <conditionalFormatting sqref="BM174">
    <cfRule type="expression" dxfId="796" priority="71">
      <formula>$BL$174="対象外"</formula>
    </cfRule>
  </conditionalFormatting>
  <conditionalFormatting sqref="BM263">
    <cfRule type="expression" dxfId="795" priority="69">
      <formula>$BL$263="対象外"</formula>
    </cfRule>
  </conditionalFormatting>
  <conditionalFormatting sqref="BM267">
    <cfRule type="expression" dxfId="794" priority="68">
      <formula>$BL$267="対象外"</formula>
    </cfRule>
  </conditionalFormatting>
  <conditionalFormatting sqref="BM312">
    <cfRule type="expression" dxfId="793" priority="66">
      <formula>$BL312="対象外"</formula>
    </cfRule>
  </conditionalFormatting>
  <conditionalFormatting sqref="BM318">
    <cfRule type="expression" dxfId="792" priority="65">
      <formula>$BL318="対象外"</formula>
    </cfRule>
  </conditionalFormatting>
  <conditionalFormatting sqref="BM322">
    <cfRule type="expression" dxfId="791" priority="64">
      <formula>$BL322="対象外"</formula>
    </cfRule>
  </conditionalFormatting>
  <conditionalFormatting sqref="BM363">
    <cfRule type="expression" dxfId="790" priority="63">
      <formula>$BL363="対象外"</formula>
    </cfRule>
  </conditionalFormatting>
  <conditionalFormatting sqref="BM367 BM375 BM381">
    <cfRule type="expression" dxfId="789" priority="62">
      <formula>$BL367="対象外"</formula>
    </cfRule>
  </conditionalFormatting>
  <conditionalFormatting sqref="BM388">
    <cfRule type="expression" dxfId="788" priority="61">
      <formula>$BL388="対象外"</formula>
    </cfRule>
  </conditionalFormatting>
  <conditionalFormatting sqref="BN25:BU25">
    <cfRule type="expression" dxfId="787" priority="1350">
      <formula>$BL$25="対象外"</formula>
    </cfRule>
  </conditionalFormatting>
  <conditionalFormatting sqref="BN25:BU29">
    <cfRule type="expression" dxfId="786" priority="506">
      <formula>$BL25="対象外"</formula>
    </cfRule>
  </conditionalFormatting>
  <conditionalFormatting sqref="BN93:BU93">
    <cfRule type="expression" dxfId="785" priority="1371">
      <formula>$BL$93="対象外"</formula>
    </cfRule>
  </conditionalFormatting>
  <conditionalFormatting sqref="BN112:BU112">
    <cfRule type="expression" dxfId="784" priority="1370">
      <formula>$BL$112="対象外"</formula>
    </cfRule>
  </conditionalFormatting>
  <conditionalFormatting sqref="BN116:BU116 BL117:BU118">
    <cfRule type="expression" dxfId="783" priority="1369">
      <formula>$BL$116="対象外"</formula>
    </cfRule>
  </conditionalFormatting>
  <conditionalFormatting sqref="BN167:BU167 BL168:BU169">
    <cfRule type="expression" dxfId="782" priority="1344">
      <formula>$BL$167="対象外"</formula>
    </cfRule>
  </conditionalFormatting>
  <conditionalFormatting sqref="BN174:BU174 BL175:BU178">
    <cfRule type="expression" dxfId="781" priority="1341">
      <formula>$BL$174="対象外"</formula>
    </cfRule>
  </conditionalFormatting>
  <conditionalFormatting sqref="BY11">
    <cfRule type="cellIs" dxfId="780" priority="488" operator="notEqual">
      <formula>$BM11&lt;&gt;$BZ11</formula>
    </cfRule>
  </conditionalFormatting>
  <conditionalFormatting sqref="BY14:BY17">
    <cfRule type="cellIs" dxfId="779" priority="482" operator="notEqual">
      <formula>$BM14&lt;&gt;$BZ14</formula>
    </cfRule>
  </conditionalFormatting>
  <conditionalFormatting sqref="BY19:BY23">
    <cfRule type="cellIs" dxfId="778" priority="477" operator="notEqual">
      <formula>$BM19&lt;&gt;$BZ19</formula>
    </cfRule>
  </conditionalFormatting>
  <conditionalFormatting sqref="BY25:BY38">
    <cfRule type="cellIs" dxfId="777" priority="463" operator="notEqual">
      <formula>$BM25&lt;&gt;$BZ25</formula>
    </cfRule>
  </conditionalFormatting>
  <conditionalFormatting sqref="BY41:BY45">
    <cfRule type="cellIs" dxfId="776" priority="458" operator="notEqual">
      <formula>$BM41&lt;&gt;$BZ41</formula>
    </cfRule>
  </conditionalFormatting>
  <conditionalFormatting sqref="BY47:BY49">
    <cfRule type="cellIs" dxfId="775" priority="455" operator="notEqual">
      <formula>$BM47&lt;&gt;$BZ47</formula>
    </cfRule>
  </conditionalFormatting>
  <conditionalFormatting sqref="BY51:BY54">
    <cfRule type="cellIs" dxfId="774" priority="451" operator="notEqual">
      <formula>$BM51&lt;&gt;$BZ51</formula>
    </cfRule>
  </conditionalFormatting>
  <conditionalFormatting sqref="BY56:BY60">
    <cfRule type="cellIs" dxfId="773" priority="446" operator="notEqual">
      <formula>$BM56&lt;&gt;$BZ56</formula>
    </cfRule>
  </conditionalFormatting>
  <conditionalFormatting sqref="BY63:BY65">
    <cfRule type="cellIs" dxfId="772" priority="443" operator="notEqual">
      <formula>$BM63&lt;&gt;$BZ63</formula>
    </cfRule>
  </conditionalFormatting>
  <conditionalFormatting sqref="BY67:BY84">
    <cfRule type="cellIs" dxfId="771" priority="425" operator="notEqual">
      <formula>$BM67&lt;&gt;$BZ67</formula>
    </cfRule>
  </conditionalFormatting>
  <conditionalFormatting sqref="BY87:BY97">
    <cfRule type="cellIs" dxfId="770" priority="414" operator="notEqual">
      <formula>$BM87&lt;&gt;$BZ87</formula>
    </cfRule>
  </conditionalFormatting>
  <conditionalFormatting sqref="BY99:BY105">
    <cfRule type="cellIs" dxfId="769" priority="407" operator="notEqual">
      <formula>$BM99&lt;&gt;$BZ99</formula>
    </cfRule>
  </conditionalFormatting>
  <conditionalFormatting sqref="BY107:BY110">
    <cfRule type="cellIs" dxfId="768" priority="403" operator="notEqual">
      <formula>$BM107&lt;&gt;$BZ107</formula>
    </cfRule>
  </conditionalFormatting>
  <conditionalFormatting sqref="BY112:BY114">
    <cfRule type="cellIs" dxfId="767" priority="400" operator="notEqual">
      <formula>$BM112&lt;&gt;$BZ112</formula>
    </cfRule>
  </conditionalFormatting>
  <conditionalFormatting sqref="BY117:BY122">
    <cfRule type="cellIs" dxfId="766" priority="394" operator="notEqual">
      <formula>$BM117&lt;&gt;$BZ117</formula>
    </cfRule>
  </conditionalFormatting>
  <conditionalFormatting sqref="BY125:BY127">
    <cfRule type="cellIs" dxfId="765" priority="391" operator="notEqual">
      <formula>$BM125&lt;&gt;$BZ125</formula>
    </cfRule>
  </conditionalFormatting>
  <conditionalFormatting sqref="BY129:BY130">
    <cfRule type="cellIs" dxfId="764" priority="389" operator="notEqual">
      <formula>$BM129&lt;&gt;$BZ129</formula>
    </cfRule>
  </conditionalFormatting>
  <conditionalFormatting sqref="BY132:BY141">
    <cfRule type="cellIs" dxfId="763" priority="379" operator="notEqual">
      <formula>$BM132&lt;&gt;$BZ132</formula>
    </cfRule>
  </conditionalFormatting>
  <conditionalFormatting sqref="BY143:BY144">
    <cfRule type="cellIs" dxfId="762" priority="377" operator="notEqual">
      <formula>$BM143&lt;&gt;$BZ143</formula>
    </cfRule>
  </conditionalFormatting>
  <conditionalFormatting sqref="BY147:BY165">
    <cfRule type="cellIs" dxfId="761" priority="358" operator="notEqual">
      <formula>$BM147&lt;&gt;$BZ147</formula>
    </cfRule>
  </conditionalFormatting>
  <conditionalFormatting sqref="BY168:BY170">
    <cfRule type="cellIs" dxfId="760" priority="355" operator="notEqual">
      <formula>$BM168&lt;&gt;$BZ168</formula>
    </cfRule>
  </conditionalFormatting>
  <conditionalFormatting sqref="BY172">
    <cfRule type="cellIs" dxfId="759" priority="354" operator="notEqual">
      <formula>$BM172&lt;&gt;$BZ172</formula>
    </cfRule>
  </conditionalFormatting>
  <conditionalFormatting sqref="BY175:BY183">
    <cfRule type="cellIs" dxfId="758" priority="345" operator="notEqual">
      <formula>$BM175&lt;&gt;$BZ175</formula>
    </cfRule>
  </conditionalFormatting>
  <conditionalFormatting sqref="BY185:BY190">
    <cfRule type="cellIs" dxfId="757" priority="339" operator="notEqual">
      <formula>$BM185&lt;&gt;$BZ185</formula>
    </cfRule>
  </conditionalFormatting>
  <conditionalFormatting sqref="BY191:BY200">
    <cfRule type="cellIs" dxfId="756" priority="329" operator="notEqual">
      <formula>$BM191&lt;&gt;$BZ191</formula>
    </cfRule>
  </conditionalFormatting>
  <conditionalFormatting sqref="BY202:BY203">
    <cfRule type="cellIs" dxfId="755" priority="327" operator="notEqual">
      <formula>$BM202&lt;&gt;$BZ202</formula>
    </cfRule>
  </conditionalFormatting>
  <conditionalFormatting sqref="BY205:BY206">
    <cfRule type="cellIs" dxfId="754" priority="325" operator="notEqual">
      <formula>$BM205&lt;&gt;$BZ205</formula>
    </cfRule>
  </conditionalFormatting>
  <conditionalFormatting sqref="BY208:BY238">
    <cfRule type="cellIs" dxfId="753" priority="293" operator="notEqual">
      <formula>$BM208&lt;&gt;$BZ208</formula>
    </cfRule>
  </conditionalFormatting>
  <conditionalFormatting sqref="BY240:BY260">
    <cfRule type="cellIs" dxfId="752" priority="272" operator="notEqual">
      <formula>$BM240&lt;&gt;$BZ240</formula>
    </cfRule>
  </conditionalFormatting>
  <conditionalFormatting sqref="BY262">
    <cfRule type="cellIs" dxfId="751" priority="271" operator="notEqual">
      <formula>$BM262&lt;&gt;$BZ262</formula>
    </cfRule>
  </conditionalFormatting>
  <conditionalFormatting sqref="BY264:BY265">
    <cfRule type="cellIs" dxfId="750" priority="268" operator="notEqual">
      <formula>$BM264&lt;&gt;$BZ264</formula>
    </cfRule>
  </conditionalFormatting>
  <conditionalFormatting sqref="BY268:BY272">
    <cfRule type="cellIs" dxfId="749" priority="263" operator="notEqual">
      <formula>$BM268&lt;&gt;$BZ268</formula>
    </cfRule>
  </conditionalFormatting>
  <conditionalFormatting sqref="BY274:BY277">
    <cfRule type="cellIs" dxfId="748" priority="259" operator="notEqual">
      <formula>$BM274&lt;&gt;$BZ274</formula>
    </cfRule>
  </conditionalFormatting>
  <conditionalFormatting sqref="BY278">
    <cfRule type="cellIs" dxfId="747" priority="258" operator="notEqual">
      <formula>$BM278&lt;&gt;$BZ278</formula>
    </cfRule>
  </conditionalFormatting>
  <conditionalFormatting sqref="BY280:BY283">
    <cfRule type="cellIs" dxfId="746" priority="254" operator="notEqual">
      <formula>$BM280&lt;&gt;$BZ280</formula>
    </cfRule>
  </conditionalFormatting>
  <conditionalFormatting sqref="BY285:BY290">
    <cfRule type="cellIs" dxfId="745" priority="248" operator="notEqual">
      <formula>$BM285&lt;&gt;$BZ285</formula>
    </cfRule>
  </conditionalFormatting>
  <conditionalFormatting sqref="BY292:BY300">
    <cfRule type="cellIs" dxfId="744" priority="233" operator="notEqual">
      <formula>$BM292&lt;&gt;$BZ292</formula>
    </cfRule>
  </conditionalFormatting>
  <conditionalFormatting sqref="BY302:BY310">
    <cfRule type="cellIs" dxfId="743" priority="224" operator="notEqual">
      <formula>$BM302&lt;&gt;$BZ302</formula>
    </cfRule>
  </conditionalFormatting>
  <conditionalFormatting sqref="BY313:BY316">
    <cfRule type="cellIs" dxfId="742" priority="220" operator="notEqual">
      <formula>$BM313&lt;&gt;$BZ313</formula>
    </cfRule>
  </conditionalFormatting>
  <conditionalFormatting sqref="BY319:BY320">
    <cfRule type="cellIs" dxfId="741" priority="218" operator="notEqual">
      <formula>$BM319&lt;&gt;$BZ319</formula>
    </cfRule>
  </conditionalFormatting>
  <conditionalFormatting sqref="BY323:BY334">
    <cfRule type="cellIs" dxfId="740" priority="206" operator="notEqual">
      <formula>$BM323&lt;&gt;$BZ323</formula>
    </cfRule>
  </conditionalFormatting>
  <conditionalFormatting sqref="BY336:BY338">
    <cfRule type="cellIs" dxfId="739" priority="203" operator="notEqual">
      <formula>$BM336&lt;&gt;$BZ336</formula>
    </cfRule>
  </conditionalFormatting>
  <conditionalFormatting sqref="BY340:BY351">
    <cfRule type="cellIs" dxfId="738" priority="191" operator="notEqual">
      <formula>$BM340&lt;&gt;$BZ340</formula>
    </cfRule>
  </conditionalFormatting>
  <conditionalFormatting sqref="BY353:BY356">
    <cfRule type="cellIs" dxfId="737" priority="187" operator="notEqual">
      <formula>$BM353&lt;&gt;$BZ353</formula>
    </cfRule>
  </conditionalFormatting>
  <conditionalFormatting sqref="BY358:BY360">
    <cfRule type="cellIs" dxfId="736" priority="184" operator="notEqual">
      <formula>$BM358&lt;&gt;$BZ358</formula>
    </cfRule>
  </conditionalFormatting>
  <conditionalFormatting sqref="BY362">
    <cfRule type="cellIs" dxfId="735" priority="183" operator="notEqual">
      <formula>$BM362&lt;&gt;$BZ362</formula>
    </cfRule>
  </conditionalFormatting>
  <conditionalFormatting sqref="BY364:BY366">
    <cfRule type="cellIs" dxfId="734" priority="180" operator="notEqual">
      <formula>$BM364&lt;&gt;$BZ364</formula>
    </cfRule>
  </conditionalFormatting>
  <conditionalFormatting sqref="BY368:BY370">
    <cfRule type="cellIs" dxfId="733" priority="177" operator="notEqual">
      <formula>$BM368&lt;&gt;$BZ368</formula>
    </cfRule>
  </conditionalFormatting>
  <conditionalFormatting sqref="BY372">
    <cfRule type="cellIs" dxfId="732" priority="176" operator="notEqual">
      <formula>$BM372&lt;&gt;$BZ372</formula>
    </cfRule>
  </conditionalFormatting>
  <conditionalFormatting sqref="BY373">
    <cfRule type="cellIs" dxfId="731" priority="175" operator="notEqual">
      <formula>$BM373&lt;&gt;$BZ373</formula>
    </cfRule>
  </conditionalFormatting>
  <conditionalFormatting sqref="BY376:BY379">
    <cfRule type="cellIs" dxfId="730" priority="171" operator="notEqual">
      <formula>$BM376&lt;&gt;$BZ376</formula>
    </cfRule>
  </conditionalFormatting>
  <conditionalFormatting sqref="BY382:BY384">
    <cfRule type="cellIs" dxfId="729" priority="168" operator="notEqual">
      <formula>$BM382&lt;&gt;$BZ382</formula>
    </cfRule>
  </conditionalFormatting>
  <conditionalFormatting sqref="BY386">
    <cfRule type="cellIs" dxfId="728" priority="167" operator="notEqual">
      <formula>$BM386&lt;&gt;$BZ386</formula>
    </cfRule>
  </conditionalFormatting>
  <conditionalFormatting sqref="BY387">
    <cfRule type="cellIs" dxfId="727" priority="166" operator="notEqual">
      <formula>$BM387&lt;&gt;$BZ387</formula>
    </cfRule>
  </conditionalFormatting>
  <conditionalFormatting sqref="BY389:BY404">
    <cfRule type="cellIs" dxfId="726" priority="150" operator="notEqual">
      <formula>$BM389&lt;&gt;$BZ389</formula>
    </cfRule>
  </conditionalFormatting>
  <conditionalFormatting sqref="BY406:BY437">
    <cfRule type="cellIs" dxfId="725" priority="118" operator="notEqual">
      <formula>$BM406&lt;&gt;$BZ406</formula>
    </cfRule>
  </conditionalFormatting>
  <conditionalFormatting sqref="BL379:BU379">
    <cfRule type="expression" dxfId="724" priority="10">
      <formula>$BL$379="対象外"</formula>
    </cfRule>
  </conditionalFormatting>
  <conditionalFormatting sqref="AM93:AY93">
    <cfRule type="expression" dxfId="723" priority="9">
      <formula>$AZ$93="3.対象外"</formula>
    </cfRule>
  </conditionalFormatting>
  <conditionalFormatting sqref="BB357">
    <cfRule type="expression" dxfId="722" priority="8">
      <formula>$AZ$357="対象外"</formula>
    </cfRule>
  </conditionalFormatting>
  <conditionalFormatting sqref="BB361">
    <cfRule type="expression" dxfId="721" priority="7">
      <formula>$AZ$357="対象外"</formula>
    </cfRule>
  </conditionalFormatting>
  <conditionalFormatting sqref="BB111">
    <cfRule type="expression" dxfId="720" priority="6">
      <formula>$AZ$111="対象外"</formula>
    </cfRule>
  </conditionalFormatting>
  <conditionalFormatting sqref="BB371">
    <cfRule type="expression" dxfId="719" priority="5">
      <formula>$AZ$361="対象外"</formula>
    </cfRule>
  </conditionalFormatting>
  <conditionalFormatting sqref="BB371">
    <cfRule type="expression" dxfId="718" priority="4">
      <formula>$AZ$371="対象外"</formula>
    </cfRule>
  </conditionalFormatting>
  <conditionalFormatting sqref="AN278:BA278">
    <cfRule type="expression" dxfId="717" priority="1704">
      <formula>#REF!="対象外"</formula>
    </cfRule>
  </conditionalFormatting>
  <dataValidations count="11">
    <dataValidation type="list" allowBlank="1" showInputMessage="1" showErrorMessage="1" sqref="BL336:BL338 BL67:BL85 BL129:BL130 BL125:BL127 BL375:BL379 BL99:BL105 BL87:BL97 BL47:BL61 BL63:BL65 BL41:BL45 BL406:BL437 BL14:BL17 BL107:BL110 BL262:BL265 BL146:BL165 BL280:BL310 BL322:BL334 BL340:BL351 BL123 BL388:BL404 BL358:BL360 BL353:BL356 BL318:BL320 BL312:BL316 BL274:BL278 BL19:BL23 BL172 BL167:BL170 BL11:BL12 BL267:BL272 BL112:BL114 BL143:BL144 BL116:BL121 BL381:BL384 BL25:BL39 BL132:BL141 BL174:BL260 BL362:BL373 BL386">
      <formula1>OFFSET(BE11,0,0,1,COUNTA(BE11:BK11))</formula1>
    </dataValidation>
    <dataValidation type="list" allowBlank="1" showInputMessage="1" showErrorMessage="1" sqref="AZ147:AZ166 AZ14:AZ17 AZ19:AZ38 AZ41:AZ45 AZ47:AZ49 AZ51:AZ54 AZ56:AZ60 AZ63:AZ65 AZ67:AZ84 AZ87:AZ97 AZ99:AZ105 AZ107:AZ115 AZ376:AZ380 AZ125:AZ127 AZ129:AZ130 AZ175:AZ183 AZ202:AZ203 AZ205:AZ206 AZ208:AZ238 AZ240:AZ262 AZ264:AZ266 AZ285:AZ290 AZ292:AZ300 AZ302:AZ311 AZ313:AZ317 AZ319:AZ321 AZ323:AZ362 AZ364:AZ366 AZ389:AZ437 AZ117:AZ122 AZ168:AZ173 AZ132:AZ144 AZ185:AZ200 AZ268:AZ283 AZ368:AZ374 AZ382:AZ387">
      <formula1>OFFSET(AV14,0,0,1,COUNTA(AV14:AY14))</formula1>
    </dataValidation>
    <dataValidation type="textLength" imeMode="off" allowBlank="1" showInputMessage="1" showErrorMessage="1" prompt="いわゆる法人マイナンバー（国税庁 法人番号）を半角13桁で入力してください" sqref="BB7">
      <formula1>13</formula1>
      <formula2>13</formula2>
    </dataValidation>
    <dataValidation type="textLength" imeMode="off" allowBlank="1" showInputMessage="1" showErrorMessage="1" prompt="生保協会所定の代理店登録番号を半角大文字13桁で入力してください" sqref="BB5">
      <formula1>13</formula1>
      <formula2>13</formula2>
    </dataValidation>
    <dataValidation allowBlank="1" showInputMessage="1" prompt="通常未記入で可（「顧客本位の業務運営」の観点で『達成』に相応しくない事情が見られた場合に当該事情を記載し審査会へ付議する）" sqref="BZ11"/>
    <dataValidation allowBlank="1" showInputMessage="1" prompt="過年度の代理店用評価レポート「改善を期待する事項」に、未改善の課題が記載されている場合、ここへ記載（再掲）" sqref="AU11"/>
    <dataValidation imeMode="on" allowBlank="1" showInputMessage="1" sqref="BB394"/>
    <dataValidation allowBlank="1" showInputMessage="1" prompt="（代理店における入力は不要です）" sqref="BB11:BC11"/>
    <dataValidation allowBlank="1" showInputMessage="1" sqref="BX11"/>
    <dataValidation type="list" allowBlank="1" showInputMessage="1" sqref="BS11:BS437">
      <formula1>"従業員の閲覧方法確認,サンプル閲覧,実演,掲示の確認,自由入力"</formula1>
    </dataValidation>
    <dataValidation type="list" allowBlank="1" showInputMessage="1" showErrorMessage="1" sqref="BV11:BW437">
      <formula1>$BW$4:$BW$6</formula1>
    </dataValidation>
  </dataValidations>
  <pageMargins left="0.19685039370078741" right="0.19685039370078741" top="0.55118110236220474" bottom="0.35433070866141736" header="0.31496062992125984" footer="0.31496062992125984"/>
  <pageSetup paperSize="8" scale="8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DAF6587-94E2-426E-9D77-1910B16F55A6}">
            <xm:f>NOT(ISERROR(SEARCH(123456789012,BB7)))</xm:f>
            <xm:f>123456789012</xm:f>
            <x14:dxf>
              <font>
                <color theme="0" tint="-0.24994659260841701"/>
              </font>
            </x14:dxf>
          </x14:cfRule>
          <xm:sqref>BB7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D486"/>
  <sheetViews>
    <sheetView showGridLines="0" view="pageBreakPreview" topLeftCell="AA2" zoomScale="75" zoomScaleNormal="75" zoomScaleSheetLayoutView="75" workbookViewId="0">
      <pane xSplit="10" ySplit="9" topLeftCell="AK11" activePane="bottomRight" state="frozen"/>
      <selection activeCell="AA2" sqref="AA2"/>
      <selection pane="topRight" activeCell="AK2" sqref="AK2"/>
      <selection pane="bottomLeft" activeCell="AA11" sqref="AA11"/>
      <selection pane="bottomRight" activeCell="AK11" sqref="AK11:AM11"/>
    </sheetView>
  </sheetViews>
  <sheetFormatPr defaultColWidth="9" defaultRowHeight="19.5"/>
  <cols>
    <col min="1" max="6" width="9" style="2" hidden="1" customWidth="1"/>
    <col min="7" max="7" width="50.625" style="2" hidden="1" customWidth="1"/>
    <col min="8" max="8" width="12.5" style="2" hidden="1" customWidth="1"/>
    <col min="9" max="12" width="9" style="2" hidden="1" customWidth="1"/>
    <col min="13" max="13" width="12.5" style="2" hidden="1" customWidth="1"/>
    <col min="14" max="17" width="9" style="2" hidden="1" customWidth="1"/>
    <col min="18" max="19" width="12.5" style="2" hidden="1" customWidth="1"/>
    <col min="20" max="20" width="9" style="2" hidden="1" customWidth="1"/>
    <col min="21" max="21" width="12.5" style="2" hidden="1" customWidth="1"/>
    <col min="22" max="22" width="9" style="2" hidden="1" customWidth="1"/>
    <col min="23" max="23" width="25.625" style="2" hidden="1" customWidth="1"/>
    <col min="24" max="25" width="9" style="2" hidden="1" customWidth="1"/>
    <col min="26" max="26" width="12.5" style="2" hidden="1" customWidth="1"/>
    <col min="27" max="27" width="2.5" style="754" customWidth="1"/>
    <col min="28" max="28" width="5" style="754" customWidth="1"/>
    <col min="29" max="29" width="4.625" style="754" customWidth="1"/>
    <col min="30" max="30" width="9.5" style="754" customWidth="1"/>
    <col min="31" max="31" width="2.375" style="754" customWidth="1"/>
    <col min="32" max="32" width="9.5" style="754" customWidth="1"/>
    <col min="33" max="33" width="2.75" style="1028" customWidth="1"/>
    <col min="34" max="34" width="5.75" style="754" customWidth="1"/>
    <col min="35" max="35" width="5.5" style="754" bestFit="1" customWidth="1"/>
    <col min="36" max="36" width="8.25" style="754" customWidth="1"/>
    <col min="37" max="38" width="2.625" style="754" customWidth="1"/>
    <col min="39" max="39" width="55.625" style="754" customWidth="1"/>
    <col min="40" max="41" width="9.5" style="2" hidden="1" customWidth="1"/>
    <col min="42" max="42" width="50.625" style="754" hidden="1" customWidth="1"/>
    <col min="43" max="43" width="9" style="2" hidden="1" customWidth="1"/>
    <col min="44" max="44" width="40.625" style="754" hidden="1" customWidth="1"/>
    <col min="45" max="45" width="20.625" style="754" hidden="1" customWidth="1"/>
    <col min="46" max="46" width="9" style="2" hidden="1" customWidth="1"/>
    <col min="47" max="47" width="50.625" style="2" hidden="1" customWidth="1"/>
    <col min="48" max="51" width="7" style="754" hidden="1" customWidth="1"/>
    <col min="52" max="52" width="8" style="754" customWidth="1"/>
    <col min="53" max="53" width="15.625" style="754" customWidth="1"/>
    <col min="54" max="54" width="50.625" style="754" customWidth="1"/>
    <col min="55" max="55" width="25.625" style="754" customWidth="1"/>
    <col min="56" max="63" width="7" style="754" hidden="1" customWidth="1"/>
    <col min="64" max="64" width="8" style="754" hidden="1" customWidth="1"/>
    <col min="65" max="70" width="50.625" style="754" hidden="1" customWidth="1"/>
    <col min="71" max="71" width="22.25" style="754" hidden="1" customWidth="1"/>
    <col min="72" max="72" width="33.5" style="754" hidden="1" customWidth="1"/>
    <col min="73" max="73" width="38.625" style="754" hidden="1" customWidth="1"/>
    <col min="74" max="75" width="11.5" style="754" hidden="1" customWidth="1"/>
    <col min="76" max="76" width="38" style="754" hidden="1" customWidth="1"/>
    <col min="77" max="77" width="9" style="754" hidden="1" customWidth="1"/>
    <col min="78" max="78" width="75.625" style="754" hidden="1" customWidth="1"/>
    <col min="79" max="79" width="8.25" style="754" hidden="1" customWidth="1"/>
    <col min="80" max="80" width="10.5" style="754" hidden="1" customWidth="1"/>
    <col min="81" max="81" width="11.875" style="754" hidden="1" customWidth="1"/>
    <col min="82" max="82" width="10" style="754" hidden="1" customWidth="1"/>
    <col min="83" max="16384" width="9" style="754"/>
  </cols>
  <sheetData>
    <row r="1" spans="1:82" ht="24" customHeight="1" thickBot="1">
      <c r="A1" s="478" t="s">
        <v>2606</v>
      </c>
      <c r="B1" s="479" t="s">
        <v>3230</v>
      </c>
      <c r="C1" s="478" t="s">
        <v>2606</v>
      </c>
      <c r="D1" s="478"/>
      <c r="E1" s="478"/>
      <c r="F1" s="478"/>
      <c r="G1" s="478"/>
      <c r="H1" s="478"/>
      <c r="I1" s="478"/>
      <c r="J1" s="478"/>
      <c r="K1" s="478"/>
      <c r="L1" s="478"/>
      <c r="M1" s="478"/>
      <c r="N1" s="478"/>
      <c r="O1" s="478"/>
      <c r="P1" s="15"/>
      <c r="Q1" s="15"/>
      <c r="R1" s="15"/>
      <c r="S1" s="15"/>
      <c r="T1" s="15"/>
      <c r="U1" s="15"/>
      <c r="V1" s="15"/>
      <c r="W1" s="15"/>
      <c r="X1" s="15"/>
      <c r="Y1" s="15"/>
      <c r="Z1" s="15" t="s">
        <v>2607</v>
      </c>
      <c r="AA1" s="746" t="s">
        <v>2009</v>
      </c>
      <c r="AB1" s="747" t="s">
        <v>2010</v>
      </c>
      <c r="AC1" s="747" t="s">
        <v>2631</v>
      </c>
      <c r="AD1" s="747" t="s">
        <v>2011</v>
      </c>
      <c r="AE1" s="746" t="s">
        <v>2632</v>
      </c>
      <c r="AF1" s="747" t="s">
        <v>2011</v>
      </c>
      <c r="AG1" s="748">
        <v>2.13</v>
      </c>
      <c r="AH1" s="749" t="s">
        <v>2012</v>
      </c>
      <c r="AI1" s="750" t="s">
        <v>2013</v>
      </c>
      <c r="AJ1" s="751">
        <v>7.63</v>
      </c>
      <c r="AK1" s="752">
        <v>2</v>
      </c>
      <c r="AL1" s="752">
        <v>2</v>
      </c>
      <c r="AM1" s="747" t="s">
        <v>2154</v>
      </c>
      <c r="AN1" s="22">
        <v>8.8800000000000008</v>
      </c>
      <c r="AO1" s="22">
        <v>8.8800000000000008</v>
      </c>
      <c r="AP1" s="753">
        <v>50</v>
      </c>
      <c r="AQ1" s="22">
        <v>8.3800000000000008</v>
      </c>
      <c r="AR1" s="753">
        <v>40</v>
      </c>
      <c r="AS1" s="753">
        <v>20</v>
      </c>
      <c r="AT1" s="22">
        <v>8.3800000000000008</v>
      </c>
      <c r="AU1" s="22">
        <v>50</v>
      </c>
      <c r="AV1" s="480" t="s">
        <v>2604</v>
      </c>
      <c r="AW1" s="480"/>
      <c r="AX1" s="480"/>
      <c r="AY1" s="480"/>
      <c r="AZ1" s="481">
        <v>7.38</v>
      </c>
      <c r="BA1" s="481">
        <v>15</v>
      </c>
      <c r="BB1" s="481">
        <v>50</v>
      </c>
      <c r="BC1" s="481">
        <v>25</v>
      </c>
      <c r="BD1" s="480" t="s">
        <v>2605</v>
      </c>
      <c r="BE1" s="480"/>
      <c r="BF1" s="480"/>
      <c r="BG1" s="480"/>
      <c r="BH1" s="480"/>
      <c r="BI1" s="480"/>
      <c r="BJ1" s="480"/>
      <c r="BK1" s="482"/>
      <c r="BL1" s="483" t="s">
        <v>2</v>
      </c>
      <c r="BM1" s="483" t="s">
        <v>2591</v>
      </c>
      <c r="BN1" s="484">
        <v>50</v>
      </c>
      <c r="BO1" s="484"/>
      <c r="BP1" s="484"/>
      <c r="BQ1" s="484"/>
      <c r="BR1" s="484"/>
      <c r="BS1" s="485"/>
      <c r="BT1" s="485"/>
      <c r="BU1" s="485"/>
      <c r="BV1" s="486"/>
      <c r="BW1" s="486"/>
      <c r="BX1" s="485" t="s">
        <v>1</v>
      </c>
      <c r="BY1" s="482"/>
      <c r="BZ1" s="482" t="s">
        <v>0</v>
      </c>
      <c r="CA1" s="482"/>
      <c r="CB1" s="482"/>
      <c r="CC1" s="482"/>
      <c r="CD1" s="482"/>
    </row>
    <row r="2" spans="1:82" ht="30" customHeight="1" thickTop="1">
      <c r="A2" s="14" t="s">
        <v>2142</v>
      </c>
      <c r="B2" s="16" t="s">
        <v>3229</v>
      </c>
      <c r="C2" s="12" t="s">
        <v>2143</v>
      </c>
      <c r="D2" s="12" t="s">
        <v>2144</v>
      </c>
      <c r="E2" s="12" t="s">
        <v>2145</v>
      </c>
      <c r="F2" s="12" t="s">
        <v>2146</v>
      </c>
      <c r="G2" s="12" t="str">
        <f ca="1">CONCATENATE("n年 AK･AL･AM＆改行
設問文 結合
[文字]@　列幅 ",CELL("width",AM2))</f>
        <v>n年 AK･AL･AM＆改行
設問文 結合
[文字]@　列幅 55</v>
      </c>
      <c r="H2" s="13" t="s">
        <v>2127</v>
      </c>
      <c r="I2" s="13" t="s">
        <v>2128</v>
      </c>
      <c r="J2" s="13" t="s">
        <v>2129</v>
      </c>
      <c r="K2" s="13" t="s">
        <v>2130</v>
      </c>
      <c r="L2" s="13" t="s">
        <v>2131</v>
      </c>
      <c r="M2" s="13" t="s">
        <v>2132</v>
      </c>
      <c r="N2" s="14" t="s">
        <v>2148</v>
      </c>
      <c r="O2" s="10" t="s">
        <v>2147</v>
      </c>
      <c r="P2" s="9"/>
      <c r="Q2" s="9"/>
      <c r="R2" s="10" t="s">
        <v>2133</v>
      </c>
      <c r="S2" s="10" t="s">
        <v>2134</v>
      </c>
      <c r="T2" s="10" t="s">
        <v>2135</v>
      </c>
      <c r="U2" s="10" t="s">
        <v>2136</v>
      </c>
      <c r="V2" s="10" t="s">
        <v>2137</v>
      </c>
      <c r="W2" s="10" t="s">
        <v>2138</v>
      </c>
      <c r="X2" s="10" t="s">
        <v>2139</v>
      </c>
      <c r="Y2" s="10" t="s">
        <v>2140</v>
      </c>
      <c r="Z2" s="10" t="s">
        <v>2141</v>
      </c>
      <c r="AA2" s="755" t="s">
        <v>3566</v>
      </c>
      <c r="AB2" s="755"/>
      <c r="AC2" s="755"/>
      <c r="AD2" s="755"/>
      <c r="AE2" s="755"/>
      <c r="AF2" s="755"/>
      <c r="AG2" s="755"/>
      <c r="AH2" s="755"/>
      <c r="AI2" s="755"/>
      <c r="AJ2" s="755"/>
      <c r="AK2" s="755"/>
      <c r="AL2" s="755"/>
      <c r="AM2" s="755"/>
      <c r="AN2" s="487"/>
      <c r="AO2" s="487"/>
      <c r="AP2" s="488"/>
      <c r="AQ2" s="487"/>
      <c r="AR2" s="488"/>
      <c r="AS2" s="488"/>
      <c r="AT2" s="487"/>
      <c r="AU2" s="487"/>
      <c r="AV2" s="489"/>
      <c r="AW2" s="490"/>
      <c r="AX2" s="490"/>
      <c r="AY2" s="490"/>
      <c r="AZ2" s="740"/>
      <c r="BA2" s="491"/>
      <c r="BB2" s="740"/>
      <c r="BC2" s="488"/>
      <c r="BD2" s="488"/>
      <c r="BE2" s="490"/>
      <c r="BF2" s="490"/>
      <c r="BG2" s="490"/>
      <c r="BH2" s="490"/>
      <c r="BI2" s="490"/>
      <c r="BJ2" s="490"/>
      <c r="BK2" s="490"/>
      <c r="BL2" s="756" t="s">
        <v>4</v>
      </c>
      <c r="BM2" s="757" t="s">
        <v>3460</v>
      </c>
      <c r="BN2" s="492"/>
      <c r="BO2" s="492"/>
      <c r="BP2" s="492"/>
      <c r="BQ2" s="492"/>
      <c r="BR2" s="492"/>
      <c r="BS2" s="493"/>
      <c r="BT2" s="493"/>
      <c r="BU2" s="493"/>
      <c r="BV2" s="492"/>
      <c r="BW2" s="492"/>
      <c r="BX2" s="494" t="s">
        <v>3</v>
      </c>
      <c r="BY2" s="495"/>
      <c r="BZ2" s="495"/>
      <c r="CA2" s="495"/>
      <c r="CB2" s="495"/>
      <c r="CD2" s="495"/>
    </row>
    <row r="3" spans="1:82" ht="24" customHeight="1">
      <c r="A3" s="3"/>
      <c r="B3" s="5" t="s">
        <v>2747</v>
      </c>
      <c r="C3" s="6"/>
      <c r="D3" s="6"/>
      <c r="E3" s="6"/>
      <c r="F3" s="6"/>
      <c r="G3" s="8"/>
      <c r="H3" s="6"/>
      <c r="I3" s="6"/>
      <c r="J3" s="6"/>
      <c r="K3" s="6"/>
      <c r="L3" s="6"/>
      <c r="M3" s="6"/>
      <c r="N3" s="3"/>
      <c r="O3" s="496"/>
      <c r="P3" s="6"/>
      <c r="Q3" s="6"/>
      <c r="R3" s="6"/>
      <c r="S3" s="6"/>
      <c r="T3" s="6"/>
      <c r="U3" s="6"/>
      <c r="V3" s="6"/>
      <c r="W3" s="6"/>
      <c r="X3" s="6"/>
      <c r="Y3" s="6"/>
      <c r="Z3" s="6"/>
      <c r="AA3" s="495"/>
      <c r="AB3" s="758"/>
      <c r="AC3" s="495"/>
      <c r="AD3" s="495"/>
      <c r="AE3" s="495"/>
      <c r="AF3" s="495"/>
      <c r="AG3" s="758"/>
      <c r="AH3" s="759"/>
      <c r="AI3" s="760"/>
      <c r="AJ3" s="488"/>
      <c r="AK3" s="488"/>
      <c r="AL3" s="488"/>
      <c r="AM3" s="488"/>
      <c r="AN3" s="487"/>
      <c r="AO3" s="487"/>
      <c r="AP3" s="488"/>
      <c r="AQ3" s="487"/>
      <c r="AR3" s="488"/>
      <c r="AS3" s="488"/>
      <c r="AT3" s="487"/>
      <c r="AU3" s="487"/>
      <c r="AV3" s="489"/>
      <c r="AW3" s="490"/>
      <c r="AX3" s="490"/>
      <c r="AY3" s="490"/>
      <c r="AZ3" s="497" t="s">
        <v>2623</v>
      </c>
      <c r="BA3" s="491"/>
      <c r="BB3" s="498" t="s">
        <v>3567</v>
      </c>
      <c r="BC3" s="499"/>
      <c r="BD3" s="499"/>
      <c r="BE3" s="490"/>
      <c r="BF3" s="490"/>
      <c r="BG3" s="490"/>
      <c r="BH3" s="490"/>
      <c r="BI3" s="490"/>
      <c r="BJ3" s="490"/>
      <c r="BK3" s="490"/>
      <c r="BL3" s="761" t="s">
        <v>6</v>
      </c>
      <c r="BM3" s="762" t="s">
        <v>3457</v>
      </c>
      <c r="BN3" s="500"/>
      <c r="BO3" s="500"/>
      <c r="BP3" s="500"/>
      <c r="BQ3" s="500"/>
      <c r="BR3" s="500"/>
      <c r="BS3" s="501"/>
      <c r="BT3" s="501"/>
      <c r="BU3" s="501"/>
      <c r="BV3" s="499"/>
      <c r="BW3" s="499"/>
      <c r="BX3" s="501" t="s">
        <v>5</v>
      </c>
      <c r="BY3" s="495"/>
      <c r="BZ3" s="495"/>
      <c r="CA3" s="495"/>
      <c r="CB3" s="495"/>
      <c r="CD3" s="495"/>
    </row>
    <row r="4" spans="1:82" s="763" customFormat="1" ht="24" customHeight="1">
      <c r="A4" s="4"/>
      <c r="B4" s="5" t="s">
        <v>2748</v>
      </c>
      <c r="C4" s="7"/>
      <c r="D4" s="7"/>
      <c r="E4" s="7"/>
      <c r="F4" s="7"/>
      <c r="G4" s="7"/>
      <c r="H4" s="7"/>
      <c r="I4" s="7"/>
      <c r="J4" s="7"/>
      <c r="K4" s="7"/>
      <c r="L4" s="7"/>
      <c r="M4" s="7"/>
      <c r="N4" s="4"/>
      <c r="O4" s="502"/>
      <c r="P4" s="7"/>
      <c r="Q4" s="7"/>
      <c r="R4" s="7"/>
      <c r="S4" s="7"/>
      <c r="T4" s="7"/>
      <c r="U4" s="7"/>
      <c r="V4" s="7"/>
      <c r="W4" s="7"/>
      <c r="X4" s="7"/>
      <c r="Y4" s="7"/>
      <c r="Z4" s="7"/>
      <c r="AA4" s="495"/>
      <c r="AB4" s="758"/>
      <c r="AC4" s="495"/>
      <c r="AD4" s="495"/>
      <c r="AE4" s="495"/>
      <c r="AF4" s="495"/>
      <c r="AG4" s="758"/>
      <c r="AH4" s="759"/>
      <c r="AI4" s="760"/>
      <c r="AJ4" s="488"/>
      <c r="AK4" s="488"/>
      <c r="AL4" s="488"/>
      <c r="AM4" s="488"/>
      <c r="AN4" s="487"/>
      <c r="AO4" s="487"/>
      <c r="AP4" s="488"/>
      <c r="AQ4" s="487"/>
      <c r="AR4" s="488"/>
      <c r="AS4" s="488"/>
      <c r="AT4" s="487"/>
      <c r="AU4" s="487"/>
      <c r="AV4" s="488"/>
      <c r="AW4" s="488"/>
      <c r="AX4" s="488"/>
      <c r="AY4" s="488"/>
      <c r="AZ4" s="503"/>
      <c r="BA4" s="503"/>
      <c r="BB4" s="740"/>
      <c r="BC4" s="488"/>
      <c r="BD4" s="488"/>
      <c r="BE4" s="488"/>
      <c r="BF4" s="488"/>
      <c r="BG4" s="488"/>
      <c r="BH4" s="488"/>
      <c r="BI4" s="488"/>
      <c r="BJ4" s="488"/>
      <c r="BK4" s="488"/>
      <c r="BL4" s="761" t="s">
        <v>7</v>
      </c>
      <c r="BM4" s="762" t="s">
        <v>3461</v>
      </c>
      <c r="BN4" s="488"/>
      <c r="BO4" s="488"/>
      <c r="BP4" s="488"/>
      <c r="BQ4" s="488"/>
      <c r="BR4" s="488"/>
      <c r="BS4" s="504"/>
      <c r="BT4" s="504"/>
      <c r="BU4" s="504"/>
      <c r="BV4" s="505" t="s">
        <v>2601</v>
      </c>
      <c r="BW4" s="506" t="s">
        <v>2633</v>
      </c>
      <c r="BX4" s="504"/>
      <c r="BY4" s="507"/>
      <c r="BZ4" s="495"/>
      <c r="CA4" s="495"/>
      <c r="CB4" s="495"/>
      <c r="CD4" s="495"/>
    </row>
    <row r="5" spans="1:82" ht="24" customHeight="1">
      <c r="A5" s="3"/>
      <c r="B5" s="5" t="s">
        <v>2749</v>
      </c>
      <c r="C5" s="6"/>
      <c r="D5" s="6"/>
      <c r="E5" s="6"/>
      <c r="F5" s="6"/>
      <c r="G5" s="6"/>
      <c r="H5" s="6"/>
      <c r="I5" s="6"/>
      <c r="J5" s="6"/>
      <c r="K5" s="6"/>
      <c r="L5" s="6"/>
      <c r="M5" s="6"/>
      <c r="N5" s="3"/>
      <c r="O5" s="496"/>
      <c r="P5" s="6"/>
      <c r="Q5" s="6"/>
      <c r="R5" s="6"/>
      <c r="S5" s="6"/>
      <c r="T5" s="6"/>
      <c r="U5" s="6"/>
      <c r="V5" s="6"/>
      <c r="W5" s="6"/>
      <c r="X5" s="6"/>
      <c r="Y5" s="6"/>
      <c r="Z5" s="6"/>
      <c r="AA5" s="495"/>
      <c r="AB5" s="758"/>
      <c r="AC5" s="495"/>
      <c r="AD5" s="495"/>
      <c r="AE5" s="495"/>
      <c r="AF5" s="495"/>
      <c r="AG5" s="758"/>
      <c r="AH5" s="759"/>
      <c r="AI5" s="760"/>
      <c r="AJ5" s="488"/>
      <c r="AK5" s="488"/>
      <c r="AL5" s="488"/>
      <c r="AM5" s="488"/>
      <c r="AN5" s="487"/>
      <c r="AO5" s="487"/>
      <c r="AP5" s="488"/>
      <c r="AQ5" s="487"/>
      <c r="AR5" s="488"/>
      <c r="AS5" s="488"/>
      <c r="AT5" s="487"/>
      <c r="AU5" s="487"/>
      <c r="AV5" s="488"/>
      <c r="AW5" s="488"/>
      <c r="AX5" s="488"/>
      <c r="AY5" s="488"/>
      <c r="AZ5" s="497" t="s">
        <v>2624</v>
      </c>
      <c r="BA5" s="491"/>
      <c r="BB5" s="498" t="s">
        <v>3568</v>
      </c>
      <c r="BC5" s="488"/>
      <c r="BD5" s="488"/>
      <c r="BE5" s="488"/>
      <c r="BF5" s="488"/>
      <c r="BG5" s="488"/>
      <c r="BH5" s="488"/>
      <c r="BI5" s="488"/>
      <c r="BJ5" s="488"/>
      <c r="BK5" s="488"/>
      <c r="BL5" s="761" t="s">
        <v>8</v>
      </c>
      <c r="BM5" s="762" t="s">
        <v>3458</v>
      </c>
      <c r="BN5" s="488"/>
      <c r="BO5" s="488"/>
      <c r="BP5" s="488"/>
      <c r="BQ5" s="488"/>
      <c r="BR5" s="488"/>
      <c r="BS5" s="504"/>
      <c r="BT5" s="504"/>
      <c r="BU5" s="504"/>
      <c r="BV5" s="505" t="s">
        <v>2602</v>
      </c>
      <c r="BW5" s="506" t="s">
        <v>2634</v>
      </c>
      <c r="BX5" s="504"/>
      <c r="BY5" s="495"/>
      <c r="BZ5" s="495"/>
      <c r="CA5" s="495"/>
      <c r="CB5" s="495"/>
      <c r="CD5" s="495"/>
    </row>
    <row r="6" spans="1:82" ht="24" customHeight="1" thickBot="1">
      <c r="A6" s="3"/>
      <c r="B6" s="5" t="s">
        <v>2750</v>
      </c>
      <c r="C6" s="6"/>
      <c r="D6" s="6"/>
      <c r="E6" s="6"/>
      <c r="F6" s="6"/>
      <c r="G6" s="6"/>
      <c r="H6" s="6"/>
      <c r="I6" s="6"/>
      <c r="J6" s="6"/>
      <c r="K6" s="6"/>
      <c r="L6" s="6"/>
      <c r="M6" s="6"/>
      <c r="N6" s="3"/>
      <c r="O6" s="496"/>
      <c r="P6" s="6"/>
      <c r="Q6" s="6"/>
      <c r="R6" s="6"/>
      <c r="S6" s="6"/>
      <c r="T6" s="6"/>
      <c r="U6" s="6"/>
      <c r="V6" s="6"/>
      <c r="W6" s="6"/>
      <c r="X6" s="6"/>
      <c r="Y6" s="6"/>
      <c r="Z6" s="6"/>
      <c r="AA6" s="495"/>
      <c r="AB6" s="758"/>
      <c r="AC6" s="495"/>
      <c r="AD6" s="495"/>
      <c r="AE6" s="495"/>
      <c r="AF6" s="495"/>
      <c r="AG6" s="758"/>
      <c r="AH6" s="759"/>
      <c r="AI6" s="760"/>
      <c r="AJ6" s="488"/>
      <c r="AK6" s="488"/>
      <c r="AL6" s="488"/>
      <c r="AM6" s="488"/>
      <c r="AN6" s="487"/>
      <c r="AO6" s="487"/>
      <c r="AP6" s="488"/>
      <c r="AQ6" s="487"/>
      <c r="AR6" s="488"/>
      <c r="AS6" s="488"/>
      <c r="AT6" s="487"/>
      <c r="AU6" s="487"/>
      <c r="AV6" s="488"/>
      <c r="AW6" s="488"/>
      <c r="AX6" s="488"/>
      <c r="AY6" s="488"/>
      <c r="AZ6" s="740"/>
      <c r="BA6" s="503"/>
      <c r="BB6" s="764"/>
      <c r="BC6" s="488"/>
      <c r="BD6" s="488"/>
      <c r="BE6" s="488"/>
      <c r="BF6" s="488"/>
      <c r="BG6" s="488"/>
      <c r="BH6" s="488"/>
      <c r="BI6" s="488"/>
      <c r="BJ6" s="488"/>
      <c r="BK6" s="488"/>
      <c r="BL6" s="765" t="s">
        <v>9</v>
      </c>
      <c r="BM6" s="762" t="s">
        <v>3459</v>
      </c>
      <c r="BN6" s="488"/>
      <c r="BO6" s="488"/>
      <c r="BP6" s="488"/>
      <c r="BQ6" s="488"/>
      <c r="BR6" s="488"/>
      <c r="BS6" s="504"/>
      <c r="BT6" s="504"/>
      <c r="BU6" s="504"/>
      <c r="BV6" s="508" t="s">
        <v>2603</v>
      </c>
      <c r="BW6" s="509" t="s">
        <v>2635</v>
      </c>
      <c r="BX6" s="504"/>
      <c r="BY6" s="495"/>
      <c r="BZ6" s="495"/>
      <c r="CA6" s="495"/>
      <c r="CB6" s="495"/>
      <c r="CD6" s="495"/>
    </row>
    <row r="7" spans="1:82" ht="24" customHeight="1" thickTop="1">
      <c r="A7" s="3"/>
      <c r="B7" s="5" t="s">
        <v>2751</v>
      </c>
      <c r="C7" s="6"/>
      <c r="D7" s="6"/>
      <c r="E7" s="6"/>
      <c r="F7" s="6"/>
      <c r="G7" s="6"/>
      <c r="H7" s="6"/>
      <c r="I7" s="6"/>
      <c r="J7" s="6"/>
      <c r="K7" s="6"/>
      <c r="L7" s="6"/>
      <c r="M7" s="6"/>
      <c r="N7" s="3"/>
      <c r="O7" s="496"/>
      <c r="P7" s="6"/>
      <c r="Q7" s="6"/>
      <c r="R7" s="6"/>
      <c r="S7" s="6"/>
      <c r="T7" s="6"/>
      <c r="U7" s="6"/>
      <c r="V7" s="6"/>
      <c r="W7" s="6"/>
      <c r="X7" s="6"/>
      <c r="Y7" s="6"/>
      <c r="Z7" s="6"/>
      <c r="AA7" s="495"/>
      <c r="AB7" s="758"/>
      <c r="AC7" s="495"/>
      <c r="AD7" s="495"/>
      <c r="AE7" s="495"/>
      <c r="AF7" s="495"/>
      <c r="AG7" s="758"/>
      <c r="AH7" s="759"/>
      <c r="AI7" s="760"/>
      <c r="AJ7" s="510"/>
      <c r="AK7" s="488"/>
      <c r="AL7" s="488"/>
      <c r="AM7" s="488"/>
      <c r="AN7" s="487"/>
      <c r="AO7" s="487"/>
      <c r="AP7" s="488"/>
      <c r="AQ7" s="487"/>
      <c r="AR7" s="488"/>
      <c r="AS7" s="488"/>
      <c r="AT7" s="487"/>
      <c r="AU7" s="487"/>
      <c r="AV7" s="488"/>
      <c r="AW7" s="488"/>
      <c r="AX7" s="488"/>
      <c r="AY7" s="488"/>
      <c r="AZ7" s="497" t="s">
        <v>3569</v>
      </c>
      <c r="BA7" s="491"/>
      <c r="BB7" s="498" t="s">
        <v>2625</v>
      </c>
      <c r="BC7" s="488"/>
      <c r="BD7" s="488"/>
      <c r="BE7" s="488"/>
      <c r="BF7" s="488"/>
      <c r="BG7" s="488"/>
      <c r="BH7" s="488"/>
      <c r="BI7" s="488"/>
      <c r="BJ7" s="488"/>
      <c r="BK7" s="488"/>
      <c r="BL7" s="766" t="s">
        <v>16</v>
      </c>
      <c r="BM7" s="767" t="s">
        <v>3570</v>
      </c>
      <c r="BN7" s="488"/>
      <c r="BO7" s="488"/>
      <c r="BP7" s="488"/>
      <c r="BQ7" s="488"/>
      <c r="BR7" s="488"/>
      <c r="BS7" s="488"/>
      <c r="BT7" s="488"/>
      <c r="BU7" s="488"/>
      <c r="BV7" s="511" t="s">
        <v>10</v>
      </c>
      <c r="BW7" s="512" t="s">
        <v>2636</v>
      </c>
      <c r="BX7" s="488"/>
      <c r="BY7" s="495"/>
      <c r="BZ7" s="495"/>
      <c r="CA7" s="495"/>
      <c r="CB7" s="495"/>
      <c r="CD7" s="495"/>
    </row>
    <row r="8" spans="1:82" ht="24" customHeight="1">
      <c r="A8" s="3"/>
      <c r="B8" s="5" t="s">
        <v>2752</v>
      </c>
      <c r="C8" s="6"/>
      <c r="D8" s="6"/>
      <c r="E8" s="6"/>
      <c r="F8" s="6"/>
      <c r="G8" s="6"/>
      <c r="H8" s="6"/>
      <c r="I8" s="6"/>
      <c r="J8" s="6"/>
      <c r="K8" s="6"/>
      <c r="L8" s="6"/>
      <c r="M8" s="6"/>
      <c r="N8" s="3"/>
      <c r="O8" s="496"/>
      <c r="P8" s="6"/>
      <c r="Q8" s="6"/>
      <c r="R8" s="6"/>
      <c r="S8" s="6"/>
      <c r="T8" s="6"/>
      <c r="U8" s="6"/>
      <c r="V8" s="6"/>
      <c r="W8" s="6"/>
      <c r="X8" s="6"/>
      <c r="Y8" s="6"/>
      <c r="Z8" s="6"/>
      <c r="AA8" s="495"/>
      <c r="AB8" s="758"/>
      <c r="AC8" s="495"/>
      <c r="AD8" s="495"/>
      <c r="AE8" s="495"/>
      <c r="AF8" s="495"/>
      <c r="AG8" s="758"/>
      <c r="AH8" s="759"/>
      <c r="AI8" s="760"/>
      <c r="AJ8" s="513"/>
      <c r="AK8" s="513"/>
      <c r="AL8" s="513"/>
      <c r="AM8" s="513"/>
      <c r="AN8" s="514"/>
      <c r="AO8" s="514"/>
      <c r="AP8" s="513"/>
      <c r="AQ8" s="514"/>
      <c r="AR8" s="513"/>
      <c r="AS8" s="513"/>
      <c r="AT8" s="514"/>
      <c r="AU8" s="514"/>
      <c r="AV8" s="513"/>
      <c r="AW8" s="513"/>
      <c r="AX8" s="513"/>
      <c r="AY8" s="513"/>
      <c r="AZ8" s="515"/>
      <c r="BA8" s="516"/>
      <c r="BB8" s="515"/>
      <c r="BC8" s="488"/>
      <c r="BD8" s="488"/>
      <c r="BE8" s="488"/>
      <c r="BF8" s="488"/>
      <c r="BG8" s="488"/>
      <c r="BH8" s="488"/>
      <c r="BI8" s="488"/>
      <c r="BJ8" s="488"/>
      <c r="BK8" s="488"/>
      <c r="BL8" s="768"/>
      <c r="BM8" s="769"/>
      <c r="BN8" s="488"/>
      <c r="BO8" s="488"/>
      <c r="BP8" s="488"/>
      <c r="BQ8" s="488"/>
      <c r="BR8" s="488"/>
      <c r="BS8" s="1195"/>
      <c r="BT8" s="1195"/>
      <c r="BU8" s="740"/>
      <c r="BV8" s="488"/>
      <c r="BW8" s="488"/>
      <c r="BX8" s="740"/>
      <c r="BY8" s="495"/>
      <c r="BZ8" s="495"/>
      <c r="CA8" s="495"/>
      <c r="CB8" s="495"/>
      <c r="CD8" s="495"/>
    </row>
    <row r="9" spans="1:82" ht="19.5" customHeight="1">
      <c r="A9" s="3"/>
      <c r="B9" s="5" t="s">
        <v>2753</v>
      </c>
      <c r="C9" s="6"/>
      <c r="D9" s="6"/>
      <c r="E9" s="6"/>
      <c r="F9" s="6"/>
      <c r="G9" s="6"/>
      <c r="H9" s="6"/>
      <c r="I9" s="6"/>
      <c r="J9" s="6"/>
      <c r="K9" s="6"/>
      <c r="L9" s="6"/>
      <c r="M9" s="6"/>
      <c r="N9" s="3"/>
      <c r="O9" s="496"/>
      <c r="P9" s="6"/>
      <c r="Q9" s="6"/>
      <c r="R9" s="6"/>
      <c r="S9" s="6"/>
      <c r="T9" s="6"/>
      <c r="U9" s="6"/>
      <c r="V9" s="6"/>
      <c r="W9" s="6"/>
      <c r="X9" s="6"/>
      <c r="Y9" s="6"/>
      <c r="Z9" s="6"/>
      <c r="AA9" s="770"/>
      <c r="AB9" s="771"/>
      <c r="AC9" s="770"/>
      <c r="AD9" s="771"/>
      <c r="AE9" s="770"/>
      <c r="AF9" s="771"/>
      <c r="AG9" s="770"/>
      <c r="AH9" s="772"/>
      <c r="AI9" s="517"/>
      <c r="AJ9" s="518"/>
      <c r="AK9" s="517"/>
      <c r="AL9" s="519"/>
      <c r="AM9" s="519"/>
      <c r="AN9" s="25" t="s">
        <v>2015</v>
      </c>
      <c r="AO9" s="25" t="s">
        <v>2015</v>
      </c>
      <c r="AP9" s="773" t="s">
        <v>2014</v>
      </c>
      <c r="AQ9" s="25" t="s">
        <v>2015</v>
      </c>
      <c r="AR9" s="774" t="s">
        <v>2015</v>
      </c>
      <c r="AS9" s="774" t="s">
        <v>2015</v>
      </c>
      <c r="AT9" s="25" t="s">
        <v>2015</v>
      </c>
      <c r="AU9" s="40" t="s">
        <v>2015</v>
      </c>
      <c r="AV9" s="520" t="s">
        <v>2592</v>
      </c>
      <c r="AW9" s="521"/>
      <c r="AX9" s="521"/>
      <c r="AY9" s="522"/>
      <c r="AZ9" s="523" t="s">
        <v>2594</v>
      </c>
      <c r="BA9" s="524"/>
      <c r="BB9" s="525" t="s">
        <v>2595</v>
      </c>
      <c r="BC9" s="526" t="s">
        <v>2596</v>
      </c>
      <c r="BD9" s="775" t="s">
        <v>2584</v>
      </c>
      <c r="BE9" s="776" t="s">
        <v>2593</v>
      </c>
      <c r="BF9" s="777"/>
      <c r="BG9" s="777"/>
      <c r="BH9" s="777"/>
      <c r="BI9" s="777"/>
      <c r="BJ9" s="777"/>
      <c r="BK9" s="778"/>
      <c r="BL9" s="779"/>
      <c r="BM9" s="780"/>
      <c r="BN9" s="781" t="s">
        <v>2626</v>
      </c>
      <c r="BO9" s="781" t="s">
        <v>2627</v>
      </c>
      <c r="BP9" s="781" t="s">
        <v>2628</v>
      </c>
      <c r="BQ9" s="781" t="s">
        <v>2629</v>
      </c>
      <c r="BR9" s="781" t="s">
        <v>2630</v>
      </c>
      <c r="BS9" s="782" t="s">
        <v>2586</v>
      </c>
      <c r="BT9" s="783" t="s">
        <v>2587</v>
      </c>
      <c r="BU9" s="784" t="s">
        <v>2588</v>
      </c>
      <c r="BV9" s="785"/>
      <c r="BW9" s="786"/>
      <c r="BX9" s="527" t="s">
        <v>11</v>
      </c>
      <c r="BY9" s="528" t="s">
        <v>3456</v>
      </c>
      <c r="BZ9" s="527" t="s">
        <v>2126</v>
      </c>
      <c r="CA9" s="787" t="s">
        <v>2608</v>
      </c>
      <c r="CB9" s="788"/>
      <c r="CC9" s="789">
        <v>2023</v>
      </c>
      <c r="CD9" s="790">
        <v>2023</v>
      </c>
    </row>
    <row r="10" spans="1:82" ht="36" customHeight="1">
      <c r="A10" s="3"/>
      <c r="B10" s="5" t="s">
        <v>2754</v>
      </c>
      <c r="C10" s="6"/>
      <c r="D10" s="6"/>
      <c r="E10" s="6"/>
      <c r="F10" s="6"/>
      <c r="G10" s="6"/>
      <c r="H10" s="6"/>
      <c r="I10" s="6"/>
      <c r="J10" s="6"/>
      <c r="K10" s="6"/>
      <c r="L10" s="6"/>
      <c r="M10" s="6"/>
      <c r="N10" s="3"/>
      <c r="O10" s="496"/>
      <c r="P10" s="6"/>
      <c r="Q10" s="6"/>
      <c r="R10" s="6"/>
      <c r="S10" s="6"/>
      <c r="T10" s="6"/>
      <c r="U10" s="6"/>
      <c r="V10" s="6"/>
      <c r="W10" s="6"/>
      <c r="X10" s="6"/>
      <c r="Y10" s="6"/>
      <c r="Z10" s="6"/>
      <c r="AA10" s="1196" t="s">
        <v>2581</v>
      </c>
      <c r="AB10" s="1197"/>
      <c r="AC10" s="1198" t="s">
        <v>2580</v>
      </c>
      <c r="AD10" s="1199"/>
      <c r="AE10" s="1198" t="s">
        <v>2579</v>
      </c>
      <c r="AF10" s="1199"/>
      <c r="AG10" s="791"/>
      <c r="AH10" s="792" t="s">
        <v>2578</v>
      </c>
      <c r="AI10" s="529"/>
      <c r="AJ10" s="530" t="s">
        <v>2577</v>
      </c>
      <c r="AK10" s="531"/>
      <c r="AL10" s="532"/>
      <c r="AM10" s="533" t="s">
        <v>2582</v>
      </c>
      <c r="AN10" s="26" t="s">
        <v>2609</v>
      </c>
      <c r="AO10" s="26" t="s">
        <v>2016</v>
      </c>
      <c r="AP10" s="793" t="s">
        <v>18</v>
      </c>
      <c r="AQ10" s="34" t="s">
        <v>2600</v>
      </c>
      <c r="AR10" s="793" t="s">
        <v>2599</v>
      </c>
      <c r="AS10" s="793" t="s">
        <v>2598</v>
      </c>
      <c r="AT10" s="41" t="s">
        <v>2597</v>
      </c>
      <c r="AU10" s="42" t="s">
        <v>2610</v>
      </c>
      <c r="AV10" s="534"/>
      <c r="AW10" s="534"/>
      <c r="AX10" s="534"/>
      <c r="AY10" s="535"/>
      <c r="AZ10" s="536" t="s">
        <v>12</v>
      </c>
      <c r="BA10" s="537" t="s">
        <v>13</v>
      </c>
      <c r="BB10" s="794" t="s">
        <v>19</v>
      </c>
      <c r="BC10" s="794" t="s">
        <v>20</v>
      </c>
      <c r="BD10" s="795" t="s">
        <v>2583</v>
      </c>
      <c r="BE10" s="796"/>
      <c r="BF10" s="797"/>
      <c r="BG10" s="797"/>
      <c r="BH10" s="797"/>
      <c r="BI10" s="797"/>
      <c r="BJ10" s="797"/>
      <c r="BK10" s="798"/>
      <c r="BL10" s="799" t="s">
        <v>2584</v>
      </c>
      <c r="BM10" s="800" t="s">
        <v>2585</v>
      </c>
      <c r="BN10" s="801"/>
      <c r="BO10" s="801"/>
      <c r="BP10" s="801"/>
      <c r="BQ10" s="801"/>
      <c r="BR10" s="801"/>
      <c r="BS10" s="802" t="s">
        <v>14</v>
      </c>
      <c r="BT10" s="802" t="s">
        <v>15</v>
      </c>
      <c r="BU10" s="802" t="s">
        <v>3571</v>
      </c>
      <c r="BV10" s="803" t="s">
        <v>2589</v>
      </c>
      <c r="BW10" s="799" t="s">
        <v>2590</v>
      </c>
      <c r="BX10" s="538"/>
      <c r="BY10" s="539" t="s">
        <v>3572</v>
      </c>
      <c r="BZ10" s="538"/>
      <c r="CA10" s="804" t="s">
        <v>2611</v>
      </c>
      <c r="CB10" s="805"/>
      <c r="CC10" s="806" t="s">
        <v>2723</v>
      </c>
      <c r="CD10" s="807" t="s">
        <v>17</v>
      </c>
    </row>
    <row r="11" spans="1:82" ht="95.25" customHeight="1">
      <c r="A11" s="3"/>
      <c r="B11" s="53" t="s">
        <v>2755</v>
      </c>
      <c r="C11" s="3" t="str">
        <f t="shared" ref="C11:C74" si="0">CONCATENATE(AA11," ",AC11)</f>
        <v>――顧客本位の業務運営 ――顧客本位の業務運営</v>
      </c>
      <c r="D11" s="3" t="str">
        <f t="shared" ref="D11:D74" si="1">AE11</f>
        <v>FD顧客本位の業務運営</v>
      </c>
      <c r="E11" s="3" t="str">
        <f>CONCATENATE(AG11," ",AI11)</f>
        <v>前提 0</v>
      </c>
      <c r="F11" s="3" t="str">
        <f>CONCATENATE(AI11," ",CHAR(10),AJ11)</f>
        <v xml:space="preserve">0 
</v>
      </c>
      <c r="G11" s="11" t="str">
        <f>CONCATENATE(AK11,CHAR(10),"＿ ",AL11,CHAR(10),"＿＿ ",AM11)</f>
        <v xml:space="preserve">代理店とその役員、従業者が携わる業務全般の遂行において、法令等を遵守し、誠実に「顧客本位の業務運営」を行っている
＿ 
＿＿ </v>
      </c>
      <c r="H11" s="21" t="str">
        <f t="shared" ref="H11:H74" si="2">CONCATENATE("2023: ",AQ11,CHAR(10),"2024: ",AZ11)</f>
        <v>2023: 0
2024: 1.はい</v>
      </c>
      <c r="I11" s="21" t="str">
        <f t="shared" ref="I11:J26" si="3">IF(AR11=0," ― ",CONCATENATE("2023: ",AR11,CHAR(10),CHAR(10),"2024: ",BB11))</f>
        <v xml:space="preserve"> ― </v>
      </c>
      <c r="J11" s="21" t="str">
        <f t="shared" si="3"/>
        <v xml:space="preserve"> ― </v>
      </c>
      <c r="K11" s="21" t="str">
        <f>IF(BL11=0," ― ",BL11)</f>
        <v>▼選択</v>
      </c>
      <c r="L11" s="21" t="str">
        <f>IF(BL11=0," ― ",BM11)</f>
        <v>【ＦＤ「未達成」判定時のみ記載が必要】
・事務局MT日を　YYMMDD：　として書き出す
・「未達成」と判断するに至った所見・経緯を事実に基づき簡潔に記載する（併せて以下①②③を必ず記載）。
　①関連性の高い設問No.　
　②代理店の管理体制・態勢整備の状況等における問題点　
　③代理店へ伝達した事項、その他
　</v>
      </c>
      <c r="M11" s="21" t="str">
        <f>CONCATENATE(BV11,CHAR(10),BW11)</f>
        <v xml:space="preserve">
</v>
      </c>
      <c r="N11" s="3"/>
      <c r="O11" s="57" t="s">
        <v>2727</v>
      </c>
      <c r="P11" s="19" t="s">
        <v>2728</v>
      </c>
      <c r="Q11" s="19">
        <v>0</v>
      </c>
      <c r="R11" s="19"/>
      <c r="S11" s="19"/>
      <c r="T11" s="808"/>
      <c r="U11" s="809"/>
      <c r="V11" s="810"/>
      <c r="W11" s="811"/>
      <c r="X11" s="810"/>
      <c r="Y11" s="810"/>
      <c r="Z11" s="20"/>
      <c r="AA11" s="812" t="s">
        <v>2620</v>
      </c>
      <c r="AB11" s="813" t="s">
        <v>3573</v>
      </c>
      <c r="AC11" s="814" t="s">
        <v>2620</v>
      </c>
      <c r="AD11" s="815" t="s">
        <v>3573</v>
      </c>
      <c r="AE11" s="812" t="s">
        <v>2641</v>
      </c>
      <c r="AF11" s="816" t="s">
        <v>3573</v>
      </c>
      <c r="AG11" s="817" t="s">
        <v>3574</v>
      </c>
      <c r="AH11" s="818" t="s">
        <v>3511</v>
      </c>
      <c r="AI11" s="540">
        <v>0</v>
      </c>
      <c r="AJ11" s="541"/>
      <c r="AK11" s="1200" t="s">
        <v>3465</v>
      </c>
      <c r="AL11" s="1201"/>
      <c r="AM11" s="1202"/>
      <c r="AN11" s="60">
        <f t="shared" ref="AN11:AU26" si="4">R11</f>
        <v>0</v>
      </c>
      <c r="AO11" s="60">
        <f t="shared" si="4"/>
        <v>0</v>
      </c>
      <c r="AP11" s="819">
        <f t="shared" si="4"/>
        <v>0</v>
      </c>
      <c r="AQ11" s="58">
        <f t="shared" si="4"/>
        <v>0</v>
      </c>
      <c r="AR11" s="820">
        <f t="shared" si="4"/>
        <v>0</v>
      </c>
      <c r="AS11" s="820">
        <f t="shared" si="4"/>
        <v>0</v>
      </c>
      <c r="AT11" s="59">
        <f t="shared" si="4"/>
        <v>0</v>
      </c>
      <c r="AU11" s="821"/>
      <c r="AV11" s="542"/>
      <c r="AW11" s="543" t="s">
        <v>41</v>
      </c>
      <c r="AX11" s="543"/>
      <c r="AY11" s="543"/>
      <c r="AZ11" s="822" t="s">
        <v>41</v>
      </c>
      <c r="BA11" s="544" t="s">
        <v>2618</v>
      </c>
      <c r="BB11" s="823" t="s">
        <v>2618</v>
      </c>
      <c r="BC11" s="823" t="s">
        <v>2618</v>
      </c>
      <c r="BD11" s="545" t="str">
        <f>BL11</f>
        <v>▼選択</v>
      </c>
      <c r="BE11" s="824" t="str">
        <f>IF(AND(AC11=AV11,AV11="○",AZ11="1.はい"),"○","▼選択")</f>
        <v>▼選択</v>
      </c>
      <c r="BF11" s="825" t="s">
        <v>16</v>
      </c>
      <c r="BG11" s="826" t="s">
        <v>31</v>
      </c>
      <c r="BH11" s="827" t="s">
        <v>2621</v>
      </c>
      <c r="BI11" s="827" t="s">
        <v>2621</v>
      </c>
      <c r="BJ11" s="826" t="s">
        <v>32</v>
      </c>
      <c r="BK11" s="826"/>
      <c r="BL11" s="546" t="s">
        <v>33</v>
      </c>
      <c r="BM11" s="828" t="s">
        <v>2622</v>
      </c>
      <c r="BN11" s="829"/>
      <c r="BO11" s="829"/>
      <c r="BP11" s="829"/>
      <c r="BQ11" s="829"/>
      <c r="BR11" s="829"/>
      <c r="BS11" s="547"/>
      <c r="BT11" s="547"/>
      <c r="BU11" s="547"/>
      <c r="BV11" s="548"/>
      <c r="BW11" s="549"/>
      <c r="BX11" s="830" t="s">
        <v>3231</v>
      </c>
      <c r="BY11" s="495"/>
      <c r="BZ11" s="831" t="s">
        <v>2622</v>
      </c>
      <c r="CA11" s="832" t="s">
        <v>131</v>
      </c>
      <c r="CB11" s="833" t="s">
        <v>2619</v>
      </c>
      <c r="CC11" s="54" t="s">
        <v>2637</v>
      </c>
      <c r="CD11" s="834" t="s">
        <v>2619</v>
      </c>
    </row>
    <row r="12" spans="1:82" ht="46.5" customHeight="1">
      <c r="A12" s="3"/>
      <c r="B12" s="5" t="s">
        <v>2756</v>
      </c>
      <c r="C12" s="3" t="str">
        <f t="shared" si="0"/>
        <v>Ⅰ.顧客対応 (1)　お客さまニーズに合致した提案の実施に向けた募集に関する態勢整備</v>
      </c>
      <c r="D12" s="3" t="str">
        <f t="shared" si="1"/>
        <v>①意向把握・確認義務</v>
      </c>
      <c r="E12" s="3" t="str">
        <f>CONCATENATE(AG12," ",AI12)</f>
        <v>基本 1</v>
      </c>
      <c r="F12" s="3" t="str">
        <f>CONCATENATE(AI12," ",CHAR(10),AJ12)</f>
        <v xml:space="preserve">1 
</v>
      </c>
      <c r="G12" s="11" t="str">
        <f>CONCATENATE(AK12,CHAR(10),"＿ ",AL12,CHAR(10),"＿＿ ",AM12)</f>
        <v xml:space="preserve">以下の事項が明文化され従業員がいつでも閲覧可能な状態になっている
※全て「1.はい」であれば達成
＿ 
＿＿ </v>
      </c>
      <c r="H12" s="21" t="str">
        <f t="shared" si="2"/>
        <v>2023: 0
2024: －</v>
      </c>
      <c r="I12" s="21" t="str">
        <f t="shared" si="3"/>
        <v xml:space="preserve"> ― </v>
      </c>
      <c r="J12" s="21" t="str">
        <f t="shared" si="3"/>
        <v xml:space="preserve"> ― </v>
      </c>
      <c r="K12" s="21" t="str">
        <f>IF(BL12=0," ― ",BL12)</f>
        <v>▼選択</v>
      </c>
      <c r="L12" s="21">
        <f>IF(BL12=0," ― ",BM12)</f>
        <v>0</v>
      </c>
      <c r="M12" s="21" t="str">
        <f>CONCATENATE(BV12,CHAR(10),BW12)</f>
        <v xml:space="preserve">
</v>
      </c>
      <c r="N12" s="3"/>
      <c r="O12" s="19" t="s">
        <v>2156</v>
      </c>
      <c r="P12" s="19" t="s">
        <v>2729</v>
      </c>
      <c r="Q12" s="19" t="s">
        <v>35</v>
      </c>
      <c r="R12" s="19"/>
      <c r="S12" s="19"/>
      <c r="T12" s="808"/>
      <c r="U12" s="809"/>
      <c r="V12" s="810"/>
      <c r="W12" s="811"/>
      <c r="X12" s="810"/>
      <c r="Y12" s="810"/>
      <c r="Z12" s="20"/>
      <c r="AA12" s="835" t="s">
        <v>1996</v>
      </c>
      <c r="AB12" s="1203" t="s">
        <v>21</v>
      </c>
      <c r="AC12" s="836" t="s">
        <v>1998</v>
      </c>
      <c r="AD12" s="1206" t="s">
        <v>22</v>
      </c>
      <c r="AE12" s="835" t="s">
        <v>1969</v>
      </c>
      <c r="AF12" s="1206" t="s">
        <v>23</v>
      </c>
      <c r="AG12" s="837" t="s">
        <v>24</v>
      </c>
      <c r="AH12" s="1209" t="s">
        <v>25</v>
      </c>
      <c r="AI12" s="550">
        <v>1</v>
      </c>
      <c r="AJ12" s="551" t="s">
        <v>26</v>
      </c>
      <c r="AK12" s="1212" t="s">
        <v>27</v>
      </c>
      <c r="AL12" s="1213"/>
      <c r="AM12" s="1214"/>
      <c r="AN12" s="552">
        <f t="shared" si="4"/>
        <v>0</v>
      </c>
      <c r="AO12" s="552">
        <f t="shared" si="4"/>
        <v>0</v>
      </c>
      <c r="AP12" s="553">
        <f t="shared" si="4"/>
        <v>0</v>
      </c>
      <c r="AQ12" s="554">
        <f t="shared" si="4"/>
        <v>0</v>
      </c>
      <c r="AR12" s="555">
        <f t="shared" si="4"/>
        <v>0</v>
      </c>
      <c r="AS12" s="555">
        <f t="shared" si="4"/>
        <v>0</v>
      </c>
      <c r="AT12" s="554">
        <f t="shared" si="4"/>
        <v>0</v>
      </c>
      <c r="AU12" s="556">
        <f t="shared" si="4"/>
        <v>0</v>
      </c>
      <c r="AV12" s="557"/>
      <c r="AW12" s="558"/>
      <c r="AX12" s="558"/>
      <c r="AY12" s="558"/>
      <c r="AZ12" s="822" t="s">
        <v>661</v>
      </c>
      <c r="BA12" s="559" t="s">
        <v>29</v>
      </c>
      <c r="BB12" s="562"/>
      <c r="BC12" s="562"/>
      <c r="BD12" s="560" t="str">
        <f>BL12</f>
        <v>▼選択</v>
      </c>
      <c r="BE12" s="824" t="s">
        <v>30</v>
      </c>
      <c r="BF12" s="838" t="s">
        <v>16</v>
      </c>
      <c r="BG12" s="824" t="s">
        <v>31</v>
      </c>
      <c r="BH12" s="824" t="s">
        <v>6</v>
      </c>
      <c r="BI12" s="824" t="s">
        <v>7</v>
      </c>
      <c r="BJ12" s="824" t="s">
        <v>32</v>
      </c>
      <c r="BK12" s="824"/>
      <c r="BL12" s="561" t="s">
        <v>33</v>
      </c>
      <c r="BM12" s="839"/>
      <c r="BN12" s="840"/>
      <c r="BO12" s="840"/>
      <c r="BP12" s="840"/>
      <c r="BQ12" s="840"/>
      <c r="BR12" s="840"/>
      <c r="BS12" s="562"/>
      <c r="BT12" s="562"/>
      <c r="BU12" s="562"/>
      <c r="BV12" s="548"/>
      <c r="BW12" s="549"/>
      <c r="BX12" s="547"/>
      <c r="BY12" s="495"/>
      <c r="BZ12" s="562"/>
      <c r="CA12" s="841"/>
      <c r="CB12" s="842"/>
      <c r="CC12" s="55" t="s">
        <v>2156</v>
      </c>
      <c r="CD12" s="843" t="s">
        <v>28</v>
      </c>
    </row>
    <row r="13" spans="1:82" ht="42" customHeight="1">
      <c r="A13" s="3"/>
      <c r="B13" s="5" t="s">
        <v>2757</v>
      </c>
      <c r="C13" s="3" t="str">
        <f t="shared" si="0"/>
        <v>Ⅰ.顧客対応 (1)　お客さまニーズに合致した提案の実施に向けた募集に関する態勢整備</v>
      </c>
      <c r="D13" s="3" t="str">
        <f t="shared" si="1"/>
        <v>①意向把握・確認義務</v>
      </c>
      <c r="E13" s="3" t="str">
        <f t="shared" ref="E13:E76" si="5">CONCATENATE(AG13," ",AI13)</f>
        <v>基本 1</v>
      </c>
      <c r="F13" s="3" t="str">
        <f t="shared" ref="F13:F76" si="6">CONCATENATE(AI13," ",CHAR(10),AJ13)</f>
        <v>1 
1-1</v>
      </c>
      <c r="G13" s="11" t="str">
        <f t="shared" ref="G13:G76" si="7">CONCATENATE(AK13,CHAR(10),"＿ ",AL13,CHAR(10),"＿＿ ",AM13)</f>
        <v xml:space="preserve">
＿ 【意向把握・確認に係るプロセス】
意向把握・確認に関する以下のプロセス
＿＿ </v>
      </c>
      <c r="H13" s="21" t="str">
        <f t="shared" si="2"/>
        <v>2023: 0
2024: －</v>
      </c>
      <c r="I13" s="21" t="str">
        <f t="shared" si="3"/>
        <v xml:space="preserve"> ― </v>
      </c>
      <c r="J13" s="21" t="str">
        <f t="shared" si="3"/>
        <v xml:space="preserve"> ― </v>
      </c>
      <c r="K13" s="21" t="str">
        <f t="shared" ref="K13:K76" si="8">IF(BL13=0," ― ",BL13)</f>
        <v xml:space="preserve"> ― </v>
      </c>
      <c r="L13" s="21" t="str">
        <f t="shared" ref="L13:L76" si="9">IF(BL13=0," ― ",BM13)</f>
        <v xml:space="preserve"> ― </v>
      </c>
      <c r="M13" s="21" t="str">
        <f t="shared" ref="M13:M76" si="10">CONCATENATE(BV13,CHAR(10),BW13)</f>
        <v xml:space="preserve">
</v>
      </c>
      <c r="N13" s="3"/>
      <c r="O13" s="19" t="s">
        <v>2157</v>
      </c>
      <c r="P13" s="19" t="s">
        <v>2729</v>
      </c>
      <c r="Q13" s="19" t="s">
        <v>35</v>
      </c>
      <c r="R13" s="19"/>
      <c r="S13" s="19"/>
      <c r="T13" s="808"/>
      <c r="U13" s="809"/>
      <c r="V13" s="810"/>
      <c r="W13" s="811"/>
      <c r="X13" s="810"/>
      <c r="Y13" s="810"/>
      <c r="Z13" s="20"/>
      <c r="AA13" s="844" t="s">
        <v>34</v>
      </c>
      <c r="AB13" s="1204"/>
      <c r="AC13" s="844" t="s">
        <v>1998</v>
      </c>
      <c r="AD13" s="1207"/>
      <c r="AE13" s="844" t="s">
        <v>35</v>
      </c>
      <c r="AF13" s="1207"/>
      <c r="AG13" s="845" t="s">
        <v>36</v>
      </c>
      <c r="AH13" s="1210"/>
      <c r="AI13" s="563">
        <v>1</v>
      </c>
      <c r="AJ13" s="564" t="s">
        <v>37</v>
      </c>
      <c r="AK13" s="846"/>
      <c r="AL13" s="1220" t="s">
        <v>2149</v>
      </c>
      <c r="AM13" s="1221"/>
      <c r="AN13" s="27">
        <f t="shared" si="4"/>
        <v>0</v>
      </c>
      <c r="AO13" s="27">
        <f t="shared" si="4"/>
        <v>0</v>
      </c>
      <c r="AP13" s="565">
        <f t="shared" si="4"/>
        <v>0</v>
      </c>
      <c r="AQ13" s="35">
        <f t="shared" si="4"/>
        <v>0</v>
      </c>
      <c r="AR13" s="566">
        <f t="shared" si="4"/>
        <v>0</v>
      </c>
      <c r="AS13" s="566">
        <f t="shared" si="4"/>
        <v>0</v>
      </c>
      <c r="AT13" s="35">
        <f t="shared" si="4"/>
        <v>0</v>
      </c>
      <c r="AU13" s="43">
        <f t="shared" si="4"/>
        <v>0</v>
      </c>
      <c r="AV13" s="557"/>
      <c r="AW13" s="558"/>
      <c r="AX13" s="558"/>
      <c r="AY13" s="567"/>
      <c r="AZ13" s="822" t="s">
        <v>661</v>
      </c>
      <c r="BA13" s="559" t="s">
        <v>29</v>
      </c>
      <c r="BB13" s="562"/>
      <c r="BC13" s="562"/>
      <c r="BD13" s="568"/>
      <c r="BE13" s="847"/>
      <c r="BF13" s="571"/>
      <c r="BG13" s="847"/>
      <c r="BH13" s="847"/>
      <c r="BI13" s="847"/>
      <c r="BJ13" s="847"/>
      <c r="BK13" s="571"/>
      <c r="BL13" s="569"/>
      <c r="BM13" s="839"/>
      <c r="BN13" s="840"/>
      <c r="BO13" s="840"/>
      <c r="BP13" s="840"/>
      <c r="BQ13" s="840"/>
      <c r="BR13" s="840"/>
      <c r="BS13" s="562"/>
      <c r="BT13" s="562"/>
      <c r="BU13" s="562"/>
      <c r="BV13" s="570"/>
      <c r="BW13" s="571"/>
      <c r="BX13" s="562"/>
      <c r="BY13" s="495"/>
      <c r="BZ13" s="562"/>
      <c r="CA13" s="841"/>
      <c r="CB13" s="842"/>
      <c r="CC13" s="55" t="s">
        <v>2157</v>
      </c>
      <c r="CD13" s="843" t="s">
        <v>38</v>
      </c>
    </row>
    <row r="14" spans="1:82" ht="68.25" customHeight="1">
      <c r="A14" s="3"/>
      <c r="B14" s="5" t="s">
        <v>2758</v>
      </c>
      <c r="C14" s="3" t="str">
        <f t="shared" si="0"/>
        <v>Ⅰ.顧客対応 (1)　お客さまニーズに合致した提案の実施に向けた募集に関する態勢整備</v>
      </c>
      <c r="D14" s="3" t="str">
        <f t="shared" si="1"/>
        <v>①意向把握・確認義務</v>
      </c>
      <c r="E14" s="3" t="str">
        <f t="shared" si="5"/>
        <v>基本 1</v>
      </c>
      <c r="F14" s="3" t="str">
        <f t="shared" si="6"/>
        <v>1 
1-1-1</v>
      </c>
      <c r="G14" s="11" t="str">
        <f t="shared" si="7"/>
        <v xml:space="preserve">
＿ 
＿＿ お客さまの意向の把握</v>
      </c>
      <c r="H14" s="21" t="str">
        <f t="shared" si="2"/>
        <v>2023: 0
2024: 1.はい</v>
      </c>
      <c r="I14" s="21" t="str">
        <f t="shared" si="3"/>
        <v xml:space="preserve"> ― </v>
      </c>
      <c r="J14" s="21" t="str">
        <f t="shared" si="3"/>
        <v xml:space="preserve"> ― </v>
      </c>
      <c r="K14" s="21" t="str">
        <f t="shared" si="8"/>
        <v>▼選択</v>
      </c>
      <c r="L14" s="21" t="str">
        <f t="shared" si="9"/>
        <v>以下について、詳細説明欄の記載及び証跡資料により確認できた
・お客さまに保険商品を提案するにあたり、お客さまの意向を把握することは、「〇〇資料」P○に記載
・「〇〇資料」はイントラネットに掲載され、全従業員が閲覧可能である</v>
      </c>
      <c r="M14" s="21" t="str">
        <f t="shared" si="10"/>
        <v xml:space="preserve">
</v>
      </c>
      <c r="N14" s="3"/>
      <c r="O14" s="19" t="s">
        <v>2158</v>
      </c>
      <c r="P14" s="19" t="s">
        <v>2729</v>
      </c>
      <c r="Q14" s="19" t="s">
        <v>35</v>
      </c>
      <c r="R14" s="19"/>
      <c r="S14" s="19"/>
      <c r="T14" s="808"/>
      <c r="U14" s="809"/>
      <c r="V14" s="810"/>
      <c r="W14" s="811"/>
      <c r="X14" s="810"/>
      <c r="Y14" s="810"/>
      <c r="Z14" s="20"/>
      <c r="AA14" s="844" t="s">
        <v>34</v>
      </c>
      <c r="AB14" s="1204"/>
      <c r="AC14" s="844" t="s">
        <v>1998</v>
      </c>
      <c r="AD14" s="1207"/>
      <c r="AE14" s="844" t="s">
        <v>35</v>
      </c>
      <c r="AF14" s="1207"/>
      <c r="AG14" s="845" t="s">
        <v>36</v>
      </c>
      <c r="AH14" s="1210"/>
      <c r="AI14" s="563">
        <v>1</v>
      </c>
      <c r="AJ14" s="564" t="s">
        <v>39</v>
      </c>
      <c r="AK14" s="848"/>
      <c r="AL14" s="848"/>
      <c r="AM14" s="849" t="s">
        <v>40</v>
      </c>
      <c r="AN14" s="28">
        <f t="shared" si="4"/>
        <v>0</v>
      </c>
      <c r="AO14" s="28">
        <f t="shared" si="4"/>
        <v>0</v>
      </c>
      <c r="AP14" s="572">
        <f t="shared" si="4"/>
        <v>0</v>
      </c>
      <c r="AQ14" s="36">
        <f t="shared" si="4"/>
        <v>0</v>
      </c>
      <c r="AR14" s="573">
        <f t="shared" si="4"/>
        <v>0</v>
      </c>
      <c r="AS14" s="573">
        <f t="shared" si="4"/>
        <v>0</v>
      </c>
      <c r="AT14" s="36">
        <f t="shared" si="4"/>
        <v>0</v>
      </c>
      <c r="AU14" s="44">
        <f t="shared" si="4"/>
        <v>0</v>
      </c>
      <c r="AV14" s="574" t="s">
        <v>33</v>
      </c>
      <c r="AW14" s="575" t="s">
        <v>41</v>
      </c>
      <c r="AX14" s="575" t="s">
        <v>42</v>
      </c>
      <c r="AY14" s="575"/>
      <c r="AZ14" s="850" t="s">
        <v>41</v>
      </c>
      <c r="BA14" s="576" t="s">
        <v>46</v>
      </c>
      <c r="BB14" s="851" t="s">
        <v>3575</v>
      </c>
      <c r="BC14" s="547" t="s">
        <v>3576</v>
      </c>
      <c r="BD14" s="545"/>
      <c r="BE14" s="824" t="str">
        <f>IF(AND(AL14=AV14,AV14="○",AZ14="1.はい"),"○","▼選択")</f>
        <v>▼選択</v>
      </c>
      <c r="BF14" s="838" t="s">
        <v>16</v>
      </c>
      <c r="BG14" s="824" t="s">
        <v>31</v>
      </c>
      <c r="BH14" s="824" t="s">
        <v>6</v>
      </c>
      <c r="BI14" s="824" t="s">
        <v>7</v>
      </c>
      <c r="BJ14" s="824" t="s">
        <v>32</v>
      </c>
      <c r="BK14" s="824"/>
      <c r="BL14" s="546" t="s">
        <v>33</v>
      </c>
      <c r="BM14" s="828" t="s">
        <v>3236</v>
      </c>
      <c r="BN14" s="852"/>
      <c r="BO14" s="852"/>
      <c r="BP14" s="852"/>
      <c r="BQ14" s="852"/>
      <c r="BR14" s="852"/>
      <c r="BS14" s="547"/>
      <c r="BT14" s="547"/>
      <c r="BU14" s="547"/>
      <c r="BV14" s="548"/>
      <c r="BW14" s="549"/>
      <c r="BX14" s="547"/>
      <c r="BY14" s="495"/>
      <c r="BZ14" s="821" t="s">
        <v>3236</v>
      </c>
      <c r="CA14" s="853" t="s">
        <v>43</v>
      </c>
      <c r="CB14" s="854" t="s">
        <v>44</v>
      </c>
      <c r="CC14" s="55" t="s">
        <v>2158</v>
      </c>
      <c r="CD14" s="843" t="s">
        <v>45</v>
      </c>
    </row>
    <row r="15" spans="1:82" ht="94.5" hidden="1">
      <c r="A15" s="3"/>
      <c r="B15" s="5" t="s">
        <v>2759</v>
      </c>
      <c r="C15" s="3" t="str">
        <f t="shared" si="0"/>
        <v>Ⅰ.顧客対応 (1)　お客さまニーズに合致した提案の実施に向けた募集に関する態勢整備</v>
      </c>
      <c r="D15" s="3" t="str">
        <f t="shared" si="1"/>
        <v>①意向把握・確認義務</v>
      </c>
      <c r="E15" s="3" t="str">
        <f t="shared" si="5"/>
        <v>基本 1</v>
      </c>
      <c r="F15" s="3" t="str">
        <f t="shared" si="6"/>
        <v>1 
1-1-2</v>
      </c>
      <c r="G15" s="11" t="str">
        <f t="shared" si="7"/>
        <v xml:space="preserve">
＿ 
＿＿ 意向に基づいた商品の提案ならびに意向と提案内容の対応関係の説明</v>
      </c>
      <c r="H15" s="21" t="str">
        <f t="shared" si="2"/>
        <v>2023: 0
2024: ▼選択</v>
      </c>
      <c r="I15" s="21" t="str">
        <f t="shared" si="3"/>
        <v xml:space="preserve"> ― </v>
      </c>
      <c r="J15" s="21" t="str">
        <f t="shared" si="3"/>
        <v xml:space="preserve"> ― </v>
      </c>
      <c r="K15" s="21" t="str">
        <f t="shared" si="8"/>
        <v>▼選択</v>
      </c>
      <c r="L15" s="21" t="str">
        <f t="shared" si="9"/>
        <v>以下について、詳細説明欄の記載及び証跡資料により確認できた
・お客さまの意向に基づいた保険商品を提案することとし、その説明に際してはプランがお客さまの意向とどのように対応しているか説明することは、「〇〇資料」P○に記載
・「〇〇資料」はイントラネットに掲載され、全従業員が閲覧可能である</v>
      </c>
      <c r="M15" s="21" t="str">
        <f t="shared" si="10"/>
        <v xml:space="preserve">
</v>
      </c>
      <c r="N15" s="3"/>
      <c r="O15" s="19" t="s">
        <v>2159</v>
      </c>
      <c r="P15" s="19" t="s">
        <v>2729</v>
      </c>
      <c r="Q15" s="19" t="s">
        <v>35</v>
      </c>
      <c r="R15" s="19"/>
      <c r="S15" s="19"/>
      <c r="T15" s="808"/>
      <c r="U15" s="809"/>
      <c r="V15" s="810"/>
      <c r="W15" s="811"/>
      <c r="X15" s="810"/>
      <c r="Y15" s="810"/>
      <c r="Z15" s="20"/>
      <c r="AA15" s="844" t="s">
        <v>34</v>
      </c>
      <c r="AB15" s="1204"/>
      <c r="AC15" s="844" t="s">
        <v>1998</v>
      </c>
      <c r="AD15" s="1207"/>
      <c r="AE15" s="844" t="s">
        <v>35</v>
      </c>
      <c r="AF15" s="1207"/>
      <c r="AG15" s="845" t="s">
        <v>36</v>
      </c>
      <c r="AH15" s="1210"/>
      <c r="AI15" s="563">
        <v>1</v>
      </c>
      <c r="AJ15" s="564" t="s">
        <v>47</v>
      </c>
      <c r="AK15" s="848"/>
      <c r="AL15" s="848"/>
      <c r="AM15" s="572" t="s">
        <v>48</v>
      </c>
      <c r="AN15" s="28">
        <f t="shared" si="4"/>
        <v>0</v>
      </c>
      <c r="AO15" s="28">
        <f t="shared" si="4"/>
        <v>0</v>
      </c>
      <c r="AP15" s="572">
        <f t="shared" si="4"/>
        <v>0</v>
      </c>
      <c r="AQ15" s="36">
        <f t="shared" si="4"/>
        <v>0</v>
      </c>
      <c r="AR15" s="573">
        <f t="shared" si="4"/>
        <v>0</v>
      </c>
      <c r="AS15" s="573">
        <f t="shared" si="4"/>
        <v>0</v>
      </c>
      <c r="AT15" s="36">
        <f t="shared" si="4"/>
        <v>0</v>
      </c>
      <c r="AU15" s="44">
        <f t="shared" si="4"/>
        <v>0</v>
      </c>
      <c r="AV15" s="577" t="s">
        <v>33</v>
      </c>
      <c r="AW15" s="578" t="s">
        <v>41</v>
      </c>
      <c r="AX15" s="578" t="s">
        <v>42</v>
      </c>
      <c r="AY15" s="578"/>
      <c r="AZ15" s="850" t="s">
        <v>33</v>
      </c>
      <c r="BA15" s="576" t="s">
        <v>46</v>
      </c>
      <c r="BB15" s="855"/>
      <c r="BC15" s="821"/>
      <c r="BD15" s="545"/>
      <c r="BE15" s="856" t="str">
        <f>IF(AND(AL15=AV15,AV15="○",AZ15="1.はい"),"○","▼選択")</f>
        <v>▼選択</v>
      </c>
      <c r="BF15" s="857" t="s">
        <v>16</v>
      </c>
      <c r="BG15" s="856" t="s">
        <v>31</v>
      </c>
      <c r="BH15" s="824" t="s">
        <v>6</v>
      </c>
      <c r="BI15" s="824" t="s">
        <v>7</v>
      </c>
      <c r="BJ15" s="856" t="s">
        <v>32</v>
      </c>
      <c r="BK15" s="856"/>
      <c r="BL15" s="546" t="s">
        <v>33</v>
      </c>
      <c r="BM15" s="828" t="s">
        <v>3237</v>
      </c>
      <c r="BN15" s="852"/>
      <c r="BO15" s="852"/>
      <c r="BP15" s="852"/>
      <c r="BQ15" s="852"/>
      <c r="BR15" s="852"/>
      <c r="BS15" s="547"/>
      <c r="BT15" s="547"/>
      <c r="BU15" s="547"/>
      <c r="BV15" s="548"/>
      <c r="BW15" s="549"/>
      <c r="BX15" s="547"/>
      <c r="BY15" s="495"/>
      <c r="BZ15" s="579" t="s">
        <v>51</v>
      </c>
      <c r="CA15" s="853" t="s">
        <v>43</v>
      </c>
      <c r="CB15" s="854" t="s">
        <v>49</v>
      </c>
      <c r="CC15" s="55" t="s">
        <v>2159</v>
      </c>
      <c r="CD15" s="843" t="s">
        <v>50</v>
      </c>
    </row>
    <row r="16" spans="1:82" ht="94.5" hidden="1">
      <c r="A16" s="3"/>
      <c r="B16" s="5" t="s">
        <v>2760</v>
      </c>
      <c r="C16" s="3" t="str">
        <f t="shared" si="0"/>
        <v>Ⅰ.顧客対応 (1)　お客さまニーズに合致した提案の実施に向けた募集に関する態勢整備</v>
      </c>
      <c r="D16" s="3" t="str">
        <f t="shared" si="1"/>
        <v>①意向把握・確認義務</v>
      </c>
      <c r="E16" s="3" t="str">
        <f t="shared" si="5"/>
        <v>基本 1</v>
      </c>
      <c r="F16" s="3" t="str">
        <f t="shared" si="6"/>
        <v>1 
1-1-3</v>
      </c>
      <c r="G16" s="11" t="str">
        <f t="shared" si="7"/>
        <v xml:space="preserve">
＿ 
＿＿ 当初意向と最終意向の比較および両者が相違している場合は相違点の確認</v>
      </c>
      <c r="H16" s="21" t="str">
        <f t="shared" si="2"/>
        <v>2023: 0
2024: ▼選択</v>
      </c>
      <c r="I16" s="21" t="str">
        <f t="shared" si="3"/>
        <v xml:space="preserve"> ― </v>
      </c>
      <c r="J16" s="21" t="str">
        <f t="shared" si="3"/>
        <v xml:space="preserve"> ― </v>
      </c>
      <c r="K16" s="21" t="str">
        <f t="shared" si="8"/>
        <v>▼選択</v>
      </c>
      <c r="L16" s="21" t="str">
        <f t="shared" si="9"/>
        <v>以下について、詳細説明欄の記載及び証跡資料により確認できた
・最終的なお客さまの意向が確定した時点で、その最終意向と当初意向を比較し、両者が相違している場合には、お客さまにその相違点について確認いただくことは、「〇〇資料」P○に記載
・「〇〇資料」はイントラネットに掲載され、全従業員が閲覧可能である</v>
      </c>
      <c r="M16" s="21" t="str">
        <f t="shared" si="10"/>
        <v xml:space="preserve">
</v>
      </c>
      <c r="N16" s="3"/>
      <c r="O16" s="19" t="s">
        <v>2160</v>
      </c>
      <c r="P16" s="19" t="s">
        <v>2729</v>
      </c>
      <c r="Q16" s="19" t="s">
        <v>35</v>
      </c>
      <c r="R16" s="19"/>
      <c r="S16" s="19"/>
      <c r="T16" s="808"/>
      <c r="U16" s="809"/>
      <c r="V16" s="810"/>
      <c r="W16" s="811"/>
      <c r="X16" s="810"/>
      <c r="Y16" s="810"/>
      <c r="Z16" s="20"/>
      <c r="AA16" s="844" t="s">
        <v>34</v>
      </c>
      <c r="AB16" s="1204"/>
      <c r="AC16" s="844" t="s">
        <v>1998</v>
      </c>
      <c r="AD16" s="1207"/>
      <c r="AE16" s="844" t="s">
        <v>35</v>
      </c>
      <c r="AF16" s="1207"/>
      <c r="AG16" s="845" t="s">
        <v>36</v>
      </c>
      <c r="AH16" s="1210"/>
      <c r="AI16" s="563">
        <v>1</v>
      </c>
      <c r="AJ16" s="564" t="s">
        <v>52</v>
      </c>
      <c r="AK16" s="848"/>
      <c r="AL16" s="848"/>
      <c r="AM16" s="849" t="s">
        <v>53</v>
      </c>
      <c r="AN16" s="28">
        <f t="shared" si="4"/>
        <v>0</v>
      </c>
      <c r="AO16" s="28">
        <f t="shared" si="4"/>
        <v>0</v>
      </c>
      <c r="AP16" s="572">
        <f t="shared" si="4"/>
        <v>0</v>
      </c>
      <c r="AQ16" s="36">
        <f t="shared" si="4"/>
        <v>0</v>
      </c>
      <c r="AR16" s="573">
        <f t="shared" si="4"/>
        <v>0</v>
      </c>
      <c r="AS16" s="573">
        <f t="shared" si="4"/>
        <v>0</v>
      </c>
      <c r="AT16" s="36">
        <f t="shared" si="4"/>
        <v>0</v>
      </c>
      <c r="AU16" s="44">
        <f t="shared" si="4"/>
        <v>0</v>
      </c>
      <c r="AV16" s="574" t="s">
        <v>33</v>
      </c>
      <c r="AW16" s="575" t="s">
        <v>41</v>
      </c>
      <c r="AX16" s="575" t="s">
        <v>42</v>
      </c>
      <c r="AY16" s="575"/>
      <c r="AZ16" s="850" t="s">
        <v>33</v>
      </c>
      <c r="BA16" s="576" t="s">
        <v>46</v>
      </c>
      <c r="BB16" s="855"/>
      <c r="BC16" s="821"/>
      <c r="BD16" s="545"/>
      <c r="BE16" s="824" t="str">
        <f>IF(AND(AL16=AV16,AV16="○",AZ16="1.はい"),"○","▼選択")</f>
        <v>▼選択</v>
      </c>
      <c r="BF16" s="838" t="s">
        <v>16</v>
      </c>
      <c r="BG16" s="824" t="s">
        <v>31</v>
      </c>
      <c r="BH16" s="824" t="s">
        <v>6</v>
      </c>
      <c r="BI16" s="824" t="s">
        <v>7</v>
      </c>
      <c r="BJ16" s="824" t="s">
        <v>32</v>
      </c>
      <c r="BK16" s="824"/>
      <c r="BL16" s="546" t="s">
        <v>33</v>
      </c>
      <c r="BM16" s="828" t="s">
        <v>3238</v>
      </c>
      <c r="BN16" s="852"/>
      <c r="BO16" s="852"/>
      <c r="BP16" s="852"/>
      <c r="BQ16" s="852"/>
      <c r="BR16" s="852"/>
      <c r="BS16" s="547"/>
      <c r="BT16" s="547"/>
      <c r="BU16" s="547"/>
      <c r="BV16" s="548"/>
      <c r="BW16" s="549"/>
      <c r="BX16" s="547"/>
      <c r="BY16" s="495"/>
      <c r="BZ16" s="579" t="s">
        <v>56</v>
      </c>
      <c r="CA16" s="853" t="s">
        <v>43</v>
      </c>
      <c r="CB16" s="854" t="s">
        <v>54</v>
      </c>
      <c r="CC16" s="55" t="s">
        <v>2160</v>
      </c>
      <c r="CD16" s="843" t="s">
        <v>55</v>
      </c>
    </row>
    <row r="17" spans="1:82" ht="94.5" hidden="1">
      <c r="A17" s="3"/>
      <c r="B17" s="5" t="s">
        <v>2761</v>
      </c>
      <c r="C17" s="3" t="str">
        <f t="shared" si="0"/>
        <v>Ⅰ.顧客対応 (1)　お客さまニーズに合致した提案の実施に向けた募集に関する態勢整備</v>
      </c>
      <c r="D17" s="3" t="str">
        <f t="shared" si="1"/>
        <v>①意向把握・確認義務</v>
      </c>
      <c r="E17" s="3" t="str">
        <f t="shared" si="5"/>
        <v>基本 1</v>
      </c>
      <c r="F17" s="3" t="str">
        <f t="shared" si="6"/>
        <v>1 
1-1-4</v>
      </c>
      <c r="G17" s="11" t="str">
        <f t="shared" si="7"/>
        <v xml:space="preserve">
＿ 
＿＿ お客さまの最終意向と申込内容の合致の確認（＝意向確認）</v>
      </c>
      <c r="H17" s="21" t="str">
        <f t="shared" si="2"/>
        <v>2023: 0
2024: ▼選択</v>
      </c>
      <c r="I17" s="21" t="str">
        <f t="shared" si="3"/>
        <v xml:space="preserve"> ― </v>
      </c>
      <c r="J17" s="21" t="str">
        <f t="shared" si="3"/>
        <v xml:space="preserve"> ― </v>
      </c>
      <c r="K17" s="21" t="str">
        <f t="shared" si="8"/>
        <v>▼選択</v>
      </c>
      <c r="L17" s="21" t="str">
        <f t="shared" si="9"/>
        <v>以下について、詳細説明欄の記載及び証跡資料により確認できた
・契約締結前に、お客さまの最終意向に沿った契約内容となっているかどうかお客さまに確認（意向確認）することは、「〇〇資料」P○に記載
・「〇〇資料」はイントラネットに掲載され、全従業員が閲覧可能である</v>
      </c>
      <c r="M17" s="21" t="str">
        <f t="shared" si="10"/>
        <v xml:space="preserve">
</v>
      </c>
      <c r="N17" s="3"/>
      <c r="O17" s="19" t="s">
        <v>2161</v>
      </c>
      <c r="P17" s="19" t="s">
        <v>2729</v>
      </c>
      <c r="Q17" s="19" t="s">
        <v>35</v>
      </c>
      <c r="R17" s="19"/>
      <c r="S17" s="19"/>
      <c r="T17" s="808"/>
      <c r="U17" s="809"/>
      <c r="V17" s="810"/>
      <c r="W17" s="811"/>
      <c r="X17" s="810"/>
      <c r="Y17" s="810"/>
      <c r="Z17" s="20"/>
      <c r="AA17" s="844" t="s">
        <v>34</v>
      </c>
      <c r="AB17" s="1204"/>
      <c r="AC17" s="844" t="s">
        <v>1998</v>
      </c>
      <c r="AD17" s="1207"/>
      <c r="AE17" s="844" t="s">
        <v>35</v>
      </c>
      <c r="AF17" s="1207"/>
      <c r="AG17" s="845" t="s">
        <v>36</v>
      </c>
      <c r="AH17" s="1210"/>
      <c r="AI17" s="563">
        <v>1</v>
      </c>
      <c r="AJ17" s="564" t="s">
        <v>57</v>
      </c>
      <c r="AK17" s="848"/>
      <c r="AL17" s="848"/>
      <c r="AM17" s="858" t="s">
        <v>58</v>
      </c>
      <c r="AN17" s="27">
        <f t="shared" si="4"/>
        <v>0</v>
      </c>
      <c r="AO17" s="27">
        <f t="shared" si="4"/>
        <v>0</v>
      </c>
      <c r="AP17" s="565">
        <f t="shared" si="4"/>
        <v>0</v>
      </c>
      <c r="AQ17" s="35">
        <f t="shared" si="4"/>
        <v>0</v>
      </c>
      <c r="AR17" s="566">
        <f t="shared" si="4"/>
        <v>0</v>
      </c>
      <c r="AS17" s="566">
        <f t="shared" si="4"/>
        <v>0</v>
      </c>
      <c r="AT17" s="35">
        <f t="shared" si="4"/>
        <v>0</v>
      </c>
      <c r="AU17" s="43">
        <f t="shared" si="4"/>
        <v>0</v>
      </c>
      <c r="AV17" s="580" t="s">
        <v>33</v>
      </c>
      <c r="AW17" s="581" t="s">
        <v>41</v>
      </c>
      <c r="AX17" s="581" t="s">
        <v>42</v>
      </c>
      <c r="AY17" s="581"/>
      <c r="AZ17" s="850" t="s">
        <v>33</v>
      </c>
      <c r="BA17" s="582" t="s">
        <v>46</v>
      </c>
      <c r="BB17" s="855"/>
      <c r="BC17" s="821"/>
      <c r="BD17" s="583"/>
      <c r="BE17" s="859" t="str">
        <f>IF(AND(AL17=AV17,AV17="○",AZ17="1.はい"),"○","▼選択")</f>
        <v>▼選択</v>
      </c>
      <c r="BF17" s="633" t="s">
        <v>16</v>
      </c>
      <c r="BG17" s="859" t="s">
        <v>31</v>
      </c>
      <c r="BH17" s="824" t="s">
        <v>6</v>
      </c>
      <c r="BI17" s="824" t="s">
        <v>7</v>
      </c>
      <c r="BJ17" s="859" t="s">
        <v>32</v>
      </c>
      <c r="BK17" s="859"/>
      <c r="BL17" s="546" t="s">
        <v>33</v>
      </c>
      <c r="BM17" s="828" t="s">
        <v>3239</v>
      </c>
      <c r="BN17" s="852"/>
      <c r="BO17" s="852"/>
      <c r="BP17" s="852"/>
      <c r="BQ17" s="852"/>
      <c r="BR17" s="852"/>
      <c r="BS17" s="547"/>
      <c r="BT17" s="547"/>
      <c r="BU17" s="547"/>
      <c r="BV17" s="548"/>
      <c r="BW17" s="549"/>
      <c r="BX17" s="547"/>
      <c r="BY17" s="495"/>
      <c r="BZ17" s="579" t="s">
        <v>61</v>
      </c>
      <c r="CA17" s="853" t="s">
        <v>43</v>
      </c>
      <c r="CB17" s="854" t="s">
        <v>59</v>
      </c>
      <c r="CC17" s="55" t="s">
        <v>2161</v>
      </c>
      <c r="CD17" s="843" t="s">
        <v>60</v>
      </c>
    </row>
    <row r="18" spans="1:82" ht="57" hidden="1" customHeight="1">
      <c r="A18" s="3"/>
      <c r="B18" s="5" t="s">
        <v>2762</v>
      </c>
      <c r="C18" s="3" t="str">
        <f t="shared" si="0"/>
        <v>Ⅰ.顧客対応 (1)　お客さまニーズに合致した提案の実施に向けた募集に関する態勢整備</v>
      </c>
      <c r="D18" s="3" t="str">
        <f t="shared" si="1"/>
        <v>①意向把握・確認義務</v>
      </c>
      <c r="E18" s="3" t="str">
        <f t="shared" si="5"/>
        <v>基本 1</v>
      </c>
      <c r="F18" s="3" t="str">
        <f t="shared" si="6"/>
        <v>1 
1-2</v>
      </c>
      <c r="G18" s="11" t="str">
        <f t="shared" si="7"/>
        <v xml:space="preserve">
＿ 【把握すべきお客さまの意向】
お客さまの意向に関する以下の情報を把握すること
＿＿ </v>
      </c>
      <c r="H18" s="21" t="str">
        <f t="shared" si="2"/>
        <v>2023: 0
2024: －</v>
      </c>
      <c r="I18" s="21" t="str">
        <f t="shared" si="3"/>
        <v xml:space="preserve"> ― </v>
      </c>
      <c r="J18" s="21" t="str">
        <f t="shared" si="3"/>
        <v xml:space="preserve"> ― </v>
      </c>
      <c r="K18" s="21" t="str">
        <f t="shared" si="8"/>
        <v xml:space="preserve"> ― </v>
      </c>
      <c r="L18" s="21" t="str">
        <f t="shared" si="9"/>
        <v xml:space="preserve"> ― </v>
      </c>
      <c r="M18" s="21" t="str">
        <f t="shared" si="10"/>
        <v xml:space="preserve">
</v>
      </c>
      <c r="N18" s="3"/>
      <c r="O18" s="19" t="s">
        <v>2162</v>
      </c>
      <c r="P18" s="19" t="s">
        <v>2729</v>
      </c>
      <c r="Q18" s="19" t="s">
        <v>35</v>
      </c>
      <c r="R18" s="19"/>
      <c r="S18" s="19"/>
      <c r="T18" s="808"/>
      <c r="U18" s="809"/>
      <c r="V18" s="810"/>
      <c r="W18" s="811"/>
      <c r="X18" s="810"/>
      <c r="Y18" s="810"/>
      <c r="Z18" s="20"/>
      <c r="AA18" s="844" t="s">
        <v>34</v>
      </c>
      <c r="AB18" s="1204"/>
      <c r="AC18" s="844" t="s">
        <v>1998</v>
      </c>
      <c r="AD18" s="1207"/>
      <c r="AE18" s="844" t="s">
        <v>35</v>
      </c>
      <c r="AF18" s="1207"/>
      <c r="AG18" s="845" t="s">
        <v>36</v>
      </c>
      <c r="AH18" s="1210"/>
      <c r="AI18" s="563">
        <v>1</v>
      </c>
      <c r="AJ18" s="564" t="s">
        <v>62</v>
      </c>
      <c r="AK18" s="846"/>
      <c r="AL18" s="1220" t="s">
        <v>2150</v>
      </c>
      <c r="AM18" s="1221"/>
      <c r="AN18" s="27">
        <f t="shared" si="4"/>
        <v>0</v>
      </c>
      <c r="AO18" s="27">
        <f t="shared" si="4"/>
        <v>0</v>
      </c>
      <c r="AP18" s="565">
        <f t="shared" si="4"/>
        <v>0</v>
      </c>
      <c r="AQ18" s="35">
        <f t="shared" si="4"/>
        <v>0</v>
      </c>
      <c r="AR18" s="566">
        <f t="shared" si="4"/>
        <v>0</v>
      </c>
      <c r="AS18" s="566">
        <f t="shared" si="4"/>
        <v>0</v>
      </c>
      <c r="AT18" s="35">
        <f t="shared" si="4"/>
        <v>0</v>
      </c>
      <c r="AU18" s="43">
        <f t="shared" si="4"/>
        <v>0</v>
      </c>
      <c r="AV18" s="557"/>
      <c r="AW18" s="558"/>
      <c r="AX18" s="558"/>
      <c r="AY18" s="567"/>
      <c r="AZ18" s="822" t="s">
        <v>661</v>
      </c>
      <c r="BA18" s="559" t="s">
        <v>29</v>
      </c>
      <c r="BB18" s="562"/>
      <c r="BC18" s="562"/>
      <c r="BD18" s="568"/>
      <c r="BE18" s="847"/>
      <c r="BF18" s="571"/>
      <c r="BG18" s="847"/>
      <c r="BH18" s="847"/>
      <c r="BI18" s="847"/>
      <c r="BJ18" s="847"/>
      <c r="BK18" s="571"/>
      <c r="BL18" s="569"/>
      <c r="BM18" s="839"/>
      <c r="BN18" s="840"/>
      <c r="BO18" s="840"/>
      <c r="BP18" s="840"/>
      <c r="BQ18" s="840"/>
      <c r="BR18" s="840"/>
      <c r="BS18" s="562"/>
      <c r="BT18" s="562"/>
      <c r="BU18" s="562"/>
      <c r="BV18" s="570"/>
      <c r="BW18" s="571"/>
      <c r="BX18" s="562"/>
      <c r="BY18" s="495"/>
      <c r="BZ18" s="562"/>
      <c r="CA18" s="841"/>
      <c r="CB18" s="842"/>
      <c r="CC18" s="55" t="s">
        <v>2162</v>
      </c>
      <c r="CD18" s="843" t="s">
        <v>63</v>
      </c>
    </row>
    <row r="19" spans="1:82" ht="78.75" hidden="1">
      <c r="A19" s="3"/>
      <c r="B19" s="5" t="s">
        <v>2763</v>
      </c>
      <c r="C19" s="3" t="str">
        <f t="shared" si="0"/>
        <v>Ⅰ.顧客対応 (1)　お客さまニーズに合致した提案の実施に向けた募集に関する態勢整備</v>
      </c>
      <c r="D19" s="3" t="str">
        <f t="shared" si="1"/>
        <v>①意向把握・確認義務</v>
      </c>
      <c r="E19" s="3" t="str">
        <f t="shared" si="5"/>
        <v>基本 1</v>
      </c>
      <c r="F19" s="3" t="str">
        <f t="shared" si="6"/>
        <v>1 
1-2-1</v>
      </c>
      <c r="G19" s="11" t="str">
        <f t="shared" si="7"/>
        <v xml:space="preserve">
＿ 
＿＿ どのような分野の保障を望んでいるか</v>
      </c>
      <c r="H19" s="21" t="str">
        <f t="shared" si="2"/>
        <v>2023: 0
2024: ▼選択</v>
      </c>
      <c r="I19" s="21" t="str">
        <f t="shared" si="3"/>
        <v xml:space="preserve"> ― </v>
      </c>
      <c r="J19" s="21" t="str">
        <f t="shared" si="3"/>
        <v xml:space="preserve"> ― </v>
      </c>
      <c r="K19" s="21" t="str">
        <f t="shared" si="8"/>
        <v>▼選択</v>
      </c>
      <c r="L19" s="21" t="str">
        <f t="shared" si="9"/>
        <v>以下について、詳細説明欄の記載及び証跡資料により確認できた
・お客さまがどのような分野（医療、死亡、年金等）の保障を望んでいるかを把握することは、「〇〇資料」P○に記載
・「〇〇資料」はイントラネットに掲載され、全従業員が閲覧可能である</v>
      </c>
      <c r="M19" s="21" t="str">
        <f t="shared" si="10"/>
        <v xml:space="preserve">
</v>
      </c>
      <c r="N19" s="3"/>
      <c r="O19" s="19" t="s">
        <v>2163</v>
      </c>
      <c r="P19" s="19" t="s">
        <v>2729</v>
      </c>
      <c r="Q19" s="19" t="s">
        <v>35</v>
      </c>
      <c r="R19" s="19"/>
      <c r="S19" s="19"/>
      <c r="T19" s="808"/>
      <c r="U19" s="809"/>
      <c r="V19" s="810"/>
      <c r="W19" s="811"/>
      <c r="X19" s="810"/>
      <c r="Y19" s="810"/>
      <c r="Z19" s="20"/>
      <c r="AA19" s="844" t="s">
        <v>34</v>
      </c>
      <c r="AB19" s="1204"/>
      <c r="AC19" s="844" t="s">
        <v>1998</v>
      </c>
      <c r="AD19" s="1207"/>
      <c r="AE19" s="844" t="s">
        <v>35</v>
      </c>
      <c r="AF19" s="1207"/>
      <c r="AG19" s="845" t="s">
        <v>36</v>
      </c>
      <c r="AH19" s="1210"/>
      <c r="AI19" s="563">
        <v>1</v>
      </c>
      <c r="AJ19" s="564" t="s">
        <v>64</v>
      </c>
      <c r="AK19" s="848"/>
      <c r="AL19" s="848"/>
      <c r="AM19" s="860" t="s">
        <v>65</v>
      </c>
      <c r="AN19" s="27">
        <f t="shared" si="4"/>
        <v>0</v>
      </c>
      <c r="AO19" s="27">
        <f t="shared" si="4"/>
        <v>0</v>
      </c>
      <c r="AP19" s="565">
        <f t="shared" si="4"/>
        <v>0</v>
      </c>
      <c r="AQ19" s="35">
        <f t="shared" si="4"/>
        <v>0</v>
      </c>
      <c r="AR19" s="566">
        <f t="shared" si="4"/>
        <v>0</v>
      </c>
      <c r="AS19" s="566">
        <f t="shared" si="4"/>
        <v>0</v>
      </c>
      <c r="AT19" s="35">
        <f t="shared" si="4"/>
        <v>0</v>
      </c>
      <c r="AU19" s="43">
        <f t="shared" si="4"/>
        <v>0</v>
      </c>
      <c r="AV19" s="584" t="s">
        <v>33</v>
      </c>
      <c r="AW19" s="585" t="s">
        <v>41</v>
      </c>
      <c r="AX19" s="585" t="s">
        <v>42</v>
      </c>
      <c r="AY19" s="585"/>
      <c r="AZ19" s="850" t="s">
        <v>33</v>
      </c>
      <c r="BA19" s="576" t="s">
        <v>46</v>
      </c>
      <c r="BB19" s="855"/>
      <c r="BC19" s="821"/>
      <c r="BD19" s="583"/>
      <c r="BE19" s="620" t="str">
        <f>IF(AND(AL19=AV19,AV19="○",AZ19="1.はい"),"○","▼選択")</f>
        <v>▼選択</v>
      </c>
      <c r="BF19" s="861" t="s">
        <v>16</v>
      </c>
      <c r="BG19" s="620" t="s">
        <v>31</v>
      </c>
      <c r="BH19" s="824" t="s">
        <v>6</v>
      </c>
      <c r="BI19" s="824" t="s">
        <v>7</v>
      </c>
      <c r="BJ19" s="620" t="s">
        <v>32</v>
      </c>
      <c r="BK19" s="620"/>
      <c r="BL19" s="546" t="s">
        <v>33</v>
      </c>
      <c r="BM19" s="828" t="s">
        <v>3240</v>
      </c>
      <c r="BN19" s="852"/>
      <c r="BO19" s="852"/>
      <c r="BP19" s="852"/>
      <c r="BQ19" s="852"/>
      <c r="BR19" s="852"/>
      <c r="BS19" s="547"/>
      <c r="BT19" s="547"/>
      <c r="BU19" s="547"/>
      <c r="BV19" s="548"/>
      <c r="BW19" s="549"/>
      <c r="BX19" s="547"/>
      <c r="BY19" s="495"/>
      <c r="BZ19" s="579" t="s">
        <v>68</v>
      </c>
      <c r="CA19" s="853" t="s">
        <v>43</v>
      </c>
      <c r="CB19" s="854" t="s">
        <v>66</v>
      </c>
      <c r="CC19" s="55" t="s">
        <v>2163</v>
      </c>
      <c r="CD19" s="843" t="s">
        <v>67</v>
      </c>
    </row>
    <row r="20" spans="1:82" ht="78.75" hidden="1">
      <c r="A20" s="3"/>
      <c r="B20" s="5" t="s">
        <v>2764</v>
      </c>
      <c r="C20" s="3" t="str">
        <f t="shared" si="0"/>
        <v>Ⅰ.顧客対応 (1)　お客さまニーズに合致した提案の実施に向けた募集に関する態勢整備</v>
      </c>
      <c r="D20" s="3" t="str">
        <f t="shared" si="1"/>
        <v>①意向把握・確認義務</v>
      </c>
      <c r="E20" s="3" t="str">
        <f t="shared" si="5"/>
        <v>基本 1</v>
      </c>
      <c r="F20" s="3" t="str">
        <f t="shared" si="6"/>
        <v>1 
1-2-2</v>
      </c>
      <c r="G20" s="11" t="str">
        <f t="shared" si="7"/>
        <v xml:space="preserve">
＿ 
＿＿ 貯蓄部分を必要としているか</v>
      </c>
      <c r="H20" s="21" t="str">
        <f t="shared" si="2"/>
        <v>2023: 0
2024: ▼選択</v>
      </c>
      <c r="I20" s="21" t="str">
        <f t="shared" si="3"/>
        <v xml:space="preserve"> ― </v>
      </c>
      <c r="J20" s="21" t="str">
        <f t="shared" si="3"/>
        <v xml:space="preserve"> ― </v>
      </c>
      <c r="K20" s="21" t="str">
        <f t="shared" si="8"/>
        <v>▼選択</v>
      </c>
      <c r="L20" s="21" t="str">
        <f t="shared" si="9"/>
        <v>以下について、詳細説明欄の記載及び証跡資料により確認できた
・貯蓄部分を必要としているかを把握することは、「〇〇資料」P○に記載
・「〇〇資料」はイントラネットに掲載され、全従業員が閲覧可能である</v>
      </c>
      <c r="M20" s="21" t="str">
        <f t="shared" si="10"/>
        <v xml:space="preserve">
</v>
      </c>
      <c r="N20" s="3"/>
      <c r="O20" s="19" t="s">
        <v>2164</v>
      </c>
      <c r="P20" s="19" t="s">
        <v>2729</v>
      </c>
      <c r="Q20" s="19" t="s">
        <v>35</v>
      </c>
      <c r="R20" s="19"/>
      <c r="S20" s="19"/>
      <c r="T20" s="808"/>
      <c r="U20" s="809"/>
      <c r="V20" s="810"/>
      <c r="W20" s="811"/>
      <c r="X20" s="810"/>
      <c r="Y20" s="810"/>
      <c r="Z20" s="20"/>
      <c r="AA20" s="844" t="s">
        <v>34</v>
      </c>
      <c r="AB20" s="1204"/>
      <c r="AC20" s="844" t="s">
        <v>1998</v>
      </c>
      <c r="AD20" s="1207"/>
      <c r="AE20" s="844" t="s">
        <v>35</v>
      </c>
      <c r="AF20" s="1207"/>
      <c r="AG20" s="845" t="s">
        <v>36</v>
      </c>
      <c r="AH20" s="1210"/>
      <c r="AI20" s="563">
        <v>1</v>
      </c>
      <c r="AJ20" s="564" t="s">
        <v>69</v>
      </c>
      <c r="AK20" s="848"/>
      <c r="AL20" s="848"/>
      <c r="AM20" s="860" t="s">
        <v>70</v>
      </c>
      <c r="AN20" s="27">
        <f t="shared" si="4"/>
        <v>0</v>
      </c>
      <c r="AO20" s="27">
        <f t="shared" si="4"/>
        <v>0</v>
      </c>
      <c r="AP20" s="565">
        <f t="shared" si="4"/>
        <v>0</v>
      </c>
      <c r="AQ20" s="35">
        <f t="shared" si="4"/>
        <v>0</v>
      </c>
      <c r="AR20" s="566">
        <f t="shared" si="4"/>
        <v>0</v>
      </c>
      <c r="AS20" s="566">
        <f t="shared" si="4"/>
        <v>0</v>
      </c>
      <c r="AT20" s="35">
        <f t="shared" si="4"/>
        <v>0</v>
      </c>
      <c r="AU20" s="43">
        <f t="shared" si="4"/>
        <v>0</v>
      </c>
      <c r="AV20" s="584" t="s">
        <v>33</v>
      </c>
      <c r="AW20" s="585" t="s">
        <v>41</v>
      </c>
      <c r="AX20" s="585" t="s">
        <v>42</v>
      </c>
      <c r="AY20" s="585"/>
      <c r="AZ20" s="850" t="s">
        <v>33</v>
      </c>
      <c r="BA20" s="576" t="s">
        <v>46</v>
      </c>
      <c r="BB20" s="855"/>
      <c r="BC20" s="821"/>
      <c r="BD20" s="583"/>
      <c r="BE20" s="620" t="str">
        <f>IF(AND(AL20=AV20,AV20="○",AZ20="1.はい"),"○","▼選択")</f>
        <v>▼選択</v>
      </c>
      <c r="BF20" s="861" t="s">
        <v>16</v>
      </c>
      <c r="BG20" s="620" t="s">
        <v>31</v>
      </c>
      <c r="BH20" s="824" t="s">
        <v>6</v>
      </c>
      <c r="BI20" s="824" t="s">
        <v>7</v>
      </c>
      <c r="BJ20" s="620" t="s">
        <v>32</v>
      </c>
      <c r="BK20" s="620"/>
      <c r="BL20" s="546" t="s">
        <v>33</v>
      </c>
      <c r="BM20" s="828" t="s">
        <v>3241</v>
      </c>
      <c r="BN20" s="852"/>
      <c r="BO20" s="852"/>
      <c r="BP20" s="852"/>
      <c r="BQ20" s="852"/>
      <c r="BR20" s="852"/>
      <c r="BS20" s="547"/>
      <c r="BT20" s="547"/>
      <c r="BU20" s="547"/>
      <c r="BV20" s="548"/>
      <c r="BW20" s="549"/>
      <c r="BX20" s="547"/>
      <c r="BY20" s="495"/>
      <c r="BZ20" s="579" t="s">
        <v>73</v>
      </c>
      <c r="CA20" s="853" t="s">
        <v>43</v>
      </c>
      <c r="CB20" s="854" t="s">
        <v>71</v>
      </c>
      <c r="CC20" s="55" t="s">
        <v>2164</v>
      </c>
      <c r="CD20" s="843" t="s">
        <v>72</v>
      </c>
    </row>
    <row r="21" spans="1:82" ht="78.75" hidden="1">
      <c r="A21" s="3"/>
      <c r="B21" s="5" t="s">
        <v>2765</v>
      </c>
      <c r="C21" s="3" t="str">
        <f t="shared" si="0"/>
        <v>Ⅰ.顧客対応 (1)　お客さまニーズに合致した提案の実施に向けた募集に関する態勢整備</v>
      </c>
      <c r="D21" s="3" t="str">
        <f t="shared" si="1"/>
        <v>①意向把握・確認義務</v>
      </c>
      <c r="E21" s="3" t="str">
        <f t="shared" si="5"/>
        <v>基本 1</v>
      </c>
      <c r="F21" s="3" t="str">
        <f t="shared" si="6"/>
        <v>1 
1-2-3</v>
      </c>
      <c r="G21" s="11" t="str">
        <f t="shared" si="7"/>
        <v xml:space="preserve">
＿ 
＿＿ 保障期間・保険料・保険金額に関する範囲の希望、優先する事項がある場合はその旨</v>
      </c>
      <c r="H21" s="21" t="str">
        <f t="shared" si="2"/>
        <v>2023: 0
2024: ▼選択</v>
      </c>
      <c r="I21" s="21" t="str">
        <f t="shared" si="3"/>
        <v xml:space="preserve"> ― </v>
      </c>
      <c r="J21" s="21" t="str">
        <f t="shared" si="3"/>
        <v xml:space="preserve"> ― </v>
      </c>
      <c r="K21" s="21" t="str">
        <f t="shared" si="8"/>
        <v>▼選択</v>
      </c>
      <c r="L21" s="21" t="str">
        <f t="shared" si="9"/>
        <v>以下について、詳細説明欄の記載及び証跡資料により確認できた
・保障期間・保険料・保険金額に関する範囲の希望、優先する事項がある場合その旨を把握することは、「〇〇資料」P○に記載
・「〇〇資料」はイントラネットに掲載され、全従業員が閲覧可能である</v>
      </c>
      <c r="M21" s="21" t="str">
        <f t="shared" si="10"/>
        <v xml:space="preserve">
</v>
      </c>
      <c r="N21" s="3"/>
      <c r="O21" s="19" t="s">
        <v>2165</v>
      </c>
      <c r="P21" s="19" t="s">
        <v>2729</v>
      </c>
      <c r="Q21" s="19" t="s">
        <v>35</v>
      </c>
      <c r="R21" s="19"/>
      <c r="S21" s="19"/>
      <c r="T21" s="808"/>
      <c r="U21" s="809"/>
      <c r="V21" s="810"/>
      <c r="W21" s="811"/>
      <c r="X21" s="810"/>
      <c r="Y21" s="810"/>
      <c r="Z21" s="20"/>
      <c r="AA21" s="844" t="s">
        <v>34</v>
      </c>
      <c r="AB21" s="1204"/>
      <c r="AC21" s="844" t="s">
        <v>1998</v>
      </c>
      <c r="AD21" s="1207"/>
      <c r="AE21" s="844" t="s">
        <v>35</v>
      </c>
      <c r="AF21" s="1207"/>
      <c r="AG21" s="845" t="s">
        <v>36</v>
      </c>
      <c r="AH21" s="1210"/>
      <c r="AI21" s="563">
        <v>1</v>
      </c>
      <c r="AJ21" s="564" t="s">
        <v>74</v>
      </c>
      <c r="AK21" s="848"/>
      <c r="AL21" s="848"/>
      <c r="AM21" s="860" t="s">
        <v>75</v>
      </c>
      <c r="AN21" s="27">
        <f t="shared" si="4"/>
        <v>0</v>
      </c>
      <c r="AO21" s="27">
        <f t="shared" si="4"/>
        <v>0</v>
      </c>
      <c r="AP21" s="565">
        <f t="shared" si="4"/>
        <v>0</v>
      </c>
      <c r="AQ21" s="35">
        <f t="shared" si="4"/>
        <v>0</v>
      </c>
      <c r="AR21" s="566">
        <f t="shared" si="4"/>
        <v>0</v>
      </c>
      <c r="AS21" s="566">
        <f t="shared" si="4"/>
        <v>0</v>
      </c>
      <c r="AT21" s="35">
        <f t="shared" si="4"/>
        <v>0</v>
      </c>
      <c r="AU21" s="43">
        <f t="shared" si="4"/>
        <v>0</v>
      </c>
      <c r="AV21" s="584" t="s">
        <v>33</v>
      </c>
      <c r="AW21" s="585" t="s">
        <v>41</v>
      </c>
      <c r="AX21" s="585" t="s">
        <v>42</v>
      </c>
      <c r="AY21" s="585"/>
      <c r="AZ21" s="850" t="s">
        <v>33</v>
      </c>
      <c r="BA21" s="576" t="s">
        <v>46</v>
      </c>
      <c r="BB21" s="855"/>
      <c r="BC21" s="821"/>
      <c r="BD21" s="583"/>
      <c r="BE21" s="620" t="str">
        <f>IF(AND(AL21=AV21,AV21="○",AZ21="1.はい"),"○","▼選択")</f>
        <v>▼選択</v>
      </c>
      <c r="BF21" s="861" t="s">
        <v>16</v>
      </c>
      <c r="BG21" s="620" t="s">
        <v>31</v>
      </c>
      <c r="BH21" s="824" t="s">
        <v>6</v>
      </c>
      <c r="BI21" s="824" t="s">
        <v>7</v>
      </c>
      <c r="BJ21" s="620" t="s">
        <v>32</v>
      </c>
      <c r="BK21" s="620"/>
      <c r="BL21" s="546" t="s">
        <v>33</v>
      </c>
      <c r="BM21" s="828" t="s">
        <v>3242</v>
      </c>
      <c r="BN21" s="852"/>
      <c r="BO21" s="852"/>
      <c r="BP21" s="852"/>
      <c r="BQ21" s="852"/>
      <c r="BR21" s="852"/>
      <c r="BS21" s="547"/>
      <c r="BT21" s="547"/>
      <c r="BU21" s="547"/>
      <c r="BV21" s="548"/>
      <c r="BW21" s="549"/>
      <c r="BX21" s="547"/>
      <c r="BY21" s="495"/>
      <c r="BZ21" s="579" t="s">
        <v>78</v>
      </c>
      <c r="CA21" s="853" t="s">
        <v>43</v>
      </c>
      <c r="CB21" s="854" t="s">
        <v>76</v>
      </c>
      <c r="CC21" s="55" t="s">
        <v>2165</v>
      </c>
      <c r="CD21" s="843" t="s">
        <v>77</v>
      </c>
    </row>
    <row r="22" spans="1:82" ht="94.5" hidden="1" customHeight="1">
      <c r="A22" s="3"/>
      <c r="B22" s="5" t="s">
        <v>2766</v>
      </c>
      <c r="C22" s="3" t="str">
        <f t="shared" si="0"/>
        <v>Ⅰ.顧客対応 (1)　お客さまニーズに合致した提案の実施に向けた募集に関する態勢整備</v>
      </c>
      <c r="D22" s="3" t="str">
        <f t="shared" si="1"/>
        <v>①意向把握・確認義務</v>
      </c>
      <c r="E22" s="3" t="str">
        <f t="shared" si="5"/>
        <v>基本 1</v>
      </c>
      <c r="F22" s="3" t="str">
        <f t="shared" si="6"/>
        <v>1 
1-3</v>
      </c>
      <c r="G22" s="11" t="str">
        <f t="shared" si="7"/>
        <v xml:space="preserve">
＿ 【意向確認書の取り付け】
必ず申込日までにお客さまの意向を確認し、意向確認書（特定保険契約の場合は適合性確認書兼意向確認書）を契約者から取付けること
＿＿ </v>
      </c>
      <c r="H22" s="21" t="str">
        <f t="shared" si="2"/>
        <v>2023: 0
2024: ▼選択</v>
      </c>
      <c r="I22" s="21" t="str">
        <f t="shared" si="3"/>
        <v xml:space="preserve"> ― </v>
      </c>
      <c r="J22" s="21" t="str">
        <f t="shared" si="3"/>
        <v xml:space="preserve"> ― </v>
      </c>
      <c r="K22" s="21" t="str">
        <f t="shared" si="8"/>
        <v>▼選択</v>
      </c>
      <c r="L22" s="21" t="str">
        <f t="shared" si="9"/>
        <v>以下について、詳細説明欄の記載及び証跡資料により確認できた
・募集人は必ず申込日までにお客さまの意向を確認し、意向確認書（特定保険契約の場合は適合性確認書兼意向確認書）を契約者から取付ける旨は、「〇〇資料」P○に記載
・「〇〇資料」はイントラネットに掲載され、全従業員が閲覧可能である</v>
      </c>
      <c r="M22" s="21" t="str">
        <f t="shared" si="10"/>
        <v xml:space="preserve">
</v>
      </c>
      <c r="N22" s="3"/>
      <c r="O22" s="19" t="s">
        <v>2166</v>
      </c>
      <c r="P22" s="19" t="s">
        <v>2729</v>
      </c>
      <c r="Q22" s="19" t="s">
        <v>35</v>
      </c>
      <c r="R22" s="19"/>
      <c r="S22" s="19"/>
      <c r="T22" s="808"/>
      <c r="U22" s="809"/>
      <c r="V22" s="810"/>
      <c r="W22" s="811"/>
      <c r="X22" s="810"/>
      <c r="Y22" s="810"/>
      <c r="Z22" s="20"/>
      <c r="AA22" s="844" t="s">
        <v>34</v>
      </c>
      <c r="AB22" s="1204"/>
      <c r="AC22" s="844" t="s">
        <v>1998</v>
      </c>
      <c r="AD22" s="1207"/>
      <c r="AE22" s="844" t="s">
        <v>35</v>
      </c>
      <c r="AF22" s="1207"/>
      <c r="AG22" s="845" t="s">
        <v>36</v>
      </c>
      <c r="AH22" s="1210"/>
      <c r="AI22" s="563">
        <v>1</v>
      </c>
      <c r="AJ22" s="564" t="s">
        <v>79</v>
      </c>
      <c r="AK22" s="848"/>
      <c r="AL22" s="1224" t="s">
        <v>80</v>
      </c>
      <c r="AM22" s="1225"/>
      <c r="AN22" s="27">
        <f t="shared" si="4"/>
        <v>0</v>
      </c>
      <c r="AO22" s="27">
        <f t="shared" si="4"/>
        <v>0</v>
      </c>
      <c r="AP22" s="565">
        <f t="shared" si="4"/>
        <v>0</v>
      </c>
      <c r="AQ22" s="35">
        <f t="shared" si="4"/>
        <v>0</v>
      </c>
      <c r="AR22" s="566">
        <f t="shared" si="4"/>
        <v>0</v>
      </c>
      <c r="AS22" s="566">
        <f t="shared" si="4"/>
        <v>0</v>
      </c>
      <c r="AT22" s="35">
        <f t="shared" si="4"/>
        <v>0</v>
      </c>
      <c r="AU22" s="43">
        <f t="shared" si="4"/>
        <v>0</v>
      </c>
      <c r="AV22" s="586" t="s">
        <v>33</v>
      </c>
      <c r="AW22" s="587" t="s">
        <v>41</v>
      </c>
      <c r="AX22" s="587" t="s">
        <v>42</v>
      </c>
      <c r="AY22" s="587"/>
      <c r="AZ22" s="850" t="s">
        <v>33</v>
      </c>
      <c r="BA22" s="582" t="s">
        <v>46</v>
      </c>
      <c r="BB22" s="855"/>
      <c r="BC22" s="821"/>
      <c r="BD22" s="549"/>
      <c r="BE22" s="620" t="str">
        <f>IF(AND(AL22=AV22,AV22="○",AZ22="1.はい"),"○","▼選択")</f>
        <v>▼選択</v>
      </c>
      <c r="BF22" s="861" t="s">
        <v>16</v>
      </c>
      <c r="BG22" s="620" t="s">
        <v>31</v>
      </c>
      <c r="BH22" s="824" t="s">
        <v>6</v>
      </c>
      <c r="BI22" s="824" t="s">
        <v>7</v>
      </c>
      <c r="BJ22" s="620" t="s">
        <v>32</v>
      </c>
      <c r="BK22" s="620"/>
      <c r="BL22" s="546" t="s">
        <v>33</v>
      </c>
      <c r="BM22" s="828" t="s">
        <v>3243</v>
      </c>
      <c r="BN22" s="852"/>
      <c r="BO22" s="852"/>
      <c r="BP22" s="852"/>
      <c r="BQ22" s="852"/>
      <c r="BR22" s="852"/>
      <c r="BS22" s="547"/>
      <c r="BT22" s="547"/>
      <c r="BU22" s="547"/>
      <c r="BV22" s="548"/>
      <c r="BW22" s="549"/>
      <c r="BX22" s="547"/>
      <c r="BY22" s="495"/>
      <c r="BZ22" s="579" t="s">
        <v>83</v>
      </c>
      <c r="CA22" s="853" t="s">
        <v>43</v>
      </c>
      <c r="CB22" s="862" t="s">
        <v>81</v>
      </c>
      <c r="CC22" s="55" t="s">
        <v>2166</v>
      </c>
      <c r="CD22" s="843" t="s">
        <v>82</v>
      </c>
    </row>
    <row r="23" spans="1:82" ht="78.75" hidden="1" customHeight="1">
      <c r="A23" s="3"/>
      <c r="B23" s="5" t="s">
        <v>2767</v>
      </c>
      <c r="C23" s="3" t="str">
        <f t="shared" si="0"/>
        <v>Ⅰ.顧客対応 (1)　お客さまニーズに合致した提案の実施に向けた募集に関する態勢整備</v>
      </c>
      <c r="D23" s="3" t="str">
        <f t="shared" si="1"/>
        <v>①意向把握・確認義務</v>
      </c>
      <c r="E23" s="3" t="str">
        <f t="shared" si="5"/>
        <v>基本 1</v>
      </c>
      <c r="F23" s="3" t="str">
        <f t="shared" si="6"/>
        <v>1 
1-4</v>
      </c>
      <c r="G23" s="11" t="str">
        <f t="shared" si="7"/>
        <v xml:space="preserve">
＿ 【意向把握に係る態勢整備】
意向把握に係る業務の適切な遂行を確認・検証できるよう、意向把握に用いた帳票等（アンケートや設計書等）や面談記録を保存すること
＿＿ </v>
      </c>
      <c r="H23" s="21" t="str">
        <f t="shared" si="2"/>
        <v>2023: 0
2024: ▼選択</v>
      </c>
      <c r="I23" s="21" t="str">
        <f t="shared" si="3"/>
        <v xml:space="preserve"> ― </v>
      </c>
      <c r="J23" s="21" t="str">
        <f t="shared" si="3"/>
        <v xml:space="preserve"> ― </v>
      </c>
      <c r="K23" s="21" t="str">
        <f t="shared" si="8"/>
        <v>▼選択</v>
      </c>
      <c r="L23" s="21" t="str">
        <f t="shared" si="9"/>
        <v>以下について、詳細説明欄の記載及び証跡資料により確認できた
・意向把握に用いたアンケート、面談記録等を保存する方法は、「〇〇資料」P○に記載
・「〇〇資料」はイントラネットに掲載され、全従業員が閲覧可能である</v>
      </c>
      <c r="M23" s="21" t="str">
        <f t="shared" si="10"/>
        <v xml:space="preserve">
</v>
      </c>
      <c r="N23" s="3"/>
      <c r="O23" s="19" t="s">
        <v>2167</v>
      </c>
      <c r="P23" s="19" t="s">
        <v>2729</v>
      </c>
      <c r="Q23" s="19" t="s">
        <v>35</v>
      </c>
      <c r="R23" s="19"/>
      <c r="S23" s="19"/>
      <c r="T23" s="808"/>
      <c r="U23" s="809"/>
      <c r="V23" s="810"/>
      <c r="W23" s="811"/>
      <c r="X23" s="810"/>
      <c r="Y23" s="810"/>
      <c r="Z23" s="20"/>
      <c r="AA23" s="844" t="s">
        <v>34</v>
      </c>
      <c r="AB23" s="1204"/>
      <c r="AC23" s="844" t="s">
        <v>1998</v>
      </c>
      <c r="AD23" s="1207"/>
      <c r="AE23" s="844" t="s">
        <v>35</v>
      </c>
      <c r="AF23" s="1207"/>
      <c r="AG23" s="845" t="s">
        <v>36</v>
      </c>
      <c r="AH23" s="1210"/>
      <c r="AI23" s="563">
        <v>1</v>
      </c>
      <c r="AJ23" s="564" t="s">
        <v>84</v>
      </c>
      <c r="AK23" s="848"/>
      <c r="AL23" s="1224" t="s">
        <v>85</v>
      </c>
      <c r="AM23" s="1225"/>
      <c r="AN23" s="27">
        <f t="shared" si="4"/>
        <v>0</v>
      </c>
      <c r="AO23" s="27">
        <f t="shared" si="4"/>
        <v>0</v>
      </c>
      <c r="AP23" s="565">
        <f t="shared" si="4"/>
        <v>0</v>
      </c>
      <c r="AQ23" s="35">
        <f t="shared" si="4"/>
        <v>0</v>
      </c>
      <c r="AR23" s="566">
        <f t="shared" si="4"/>
        <v>0</v>
      </c>
      <c r="AS23" s="566">
        <f t="shared" si="4"/>
        <v>0</v>
      </c>
      <c r="AT23" s="35">
        <f t="shared" si="4"/>
        <v>0</v>
      </c>
      <c r="AU23" s="43">
        <f t="shared" si="4"/>
        <v>0</v>
      </c>
      <c r="AV23" s="586" t="s">
        <v>33</v>
      </c>
      <c r="AW23" s="587" t="s">
        <v>41</v>
      </c>
      <c r="AX23" s="587" t="s">
        <v>42</v>
      </c>
      <c r="AY23" s="587"/>
      <c r="AZ23" s="850" t="s">
        <v>33</v>
      </c>
      <c r="BA23" s="582" t="s">
        <v>46</v>
      </c>
      <c r="BB23" s="855"/>
      <c r="BC23" s="821"/>
      <c r="BD23" s="549"/>
      <c r="BE23" s="620" t="str">
        <f>IF(AND(AL23=AV23,AV23="○",AZ23="1.はい"),"○","▼選択")</f>
        <v>▼選択</v>
      </c>
      <c r="BF23" s="861" t="s">
        <v>16</v>
      </c>
      <c r="BG23" s="620" t="s">
        <v>31</v>
      </c>
      <c r="BH23" s="824" t="s">
        <v>6</v>
      </c>
      <c r="BI23" s="824" t="s">
        <v>7</v>
      </c>
      <c r="BJ23" s="620" t="s">
        <v>32</v>
      </c>
      <c r="BK23" s="620"/>
      <c r="BL23" s="546" t="s">
        <v>33</v>
      </c>
      <c r="BM23" s="828" t="s">
        <v>3244</v>
      </c>
      <c r="BN23" s="852"/>
      <c r="BO23" s="852"/>
      <c r="BP23" s="852"/>
      <c r="BQ23" s="852"/>
      <c r="BR23" s="852"/>
      <c r="BS23" s="547"/>
      <c r="BT23" s="547"/>
      <c r="BU23" s="547"/>
      <c r="BV23" s="548"/>
      <c r="BW23" s="549"/>
      <c r="BX23" s="547"/>
      <c r="BY23" s="495"/>
      <c r="BZ23" s="579" t="s">
        <v>88</v>
      </c>
      <c r="CA23" s="853" t="s">
        <v>43</v>
      </c>
      <c r="CB23" s="862" t="s">
        <v>86</v>
      </c>
      <c r="CC23" s="55" t="s">
        <v>2167</v>
      </c>
      <c r="CD23" s="843" t="s">
        <v>87</v>
      </c>
    </row>
    <row r="24" spans="1:82" ht="71.25" hidden="1" customHeight="1">
      <c r="A24" s="3"/>
      <c r="B24" s="5" t="s">
        <v>2768</v>
      </c>
      <c r="C24" s="3" t="str">
        <f t="shared" si="0"/>
        <v>Ⅰ.顧客対応 (1)　お客さまニーズに合致した提案の実施に向けた募集に関する態勢整備</v>
      </c>
      <c r="D24" s="3" t="str">
        <f t="shared" si="1"/>
        <v>①意向把握・確認義務</v>
      </c>
      <c r="E24" s="3" t="str">
        <f t="shared" si="5"/>
        <v>基本 1</v>
      </c>
      <c r="F24" s="3" t="str">
        <f t="shared" si="6"/>
        <v>1 
1-5</v>
      </c>
      <c r="G24" s="11" t="str">
        <f t="shared" si="7"/>
        <v xml:space="preserve">ダイレクトメールやインターネット等の手法を用いて非対面で募集を行う場合に、お客さまからの書類等の受領が1回に限定される方法による募集（1way募集）を行う代理店のみ対象
＿ 
＿＿ </v>
      </c>
      <c r="H24" s="21" t="str">
        <f t="shared" si="2"/>
        <v>2023: 0
2024: 対象</v>
      </c>
      <c r="I24" s="21" t="str">
        <f t="shared" si="3"/>
        <v xml:space="preserve"> ― </v>
      </c>
      <c r="J24" s="21" t="str">
        <f t="shared" si="3"/>
        <v xml:space="preserve"> ― </v>
      </c>
      <c r="K24" s="21" t="str">
        <f t="shared" si="8"/>
        <v xml:space="preserve"> ― </v>
      </c>
      <c r="L24" s="21" t="str">
        <f t="shared" si="9"/>
        <v xml:space="preserve"> ― </v>
      </c>
      <c r="M24" s="21" t="str">
        <f t="shared" si="10"/>
        <v xml:space="preserve">
</v>
      </c>
      <c r="N24" s="3"/>
      <c r="O24" s="19" t="s">
        <v>2168</v>
      </c>
      <c r="P24" s="19" t="s">
        <v>2729</v>
      </c>
      <c r="Q24" s="19" t="s">
        <v>35</v>
      </c>
      <c r="R24" s="19"/>
      <c r="S24" s="19"/>
      <c r="T24" s="808"/>
      <c r="U24" s="809"/>
      <c r="V24" s="810"/>
      <c r="W24" s="811"/>
      <c r="X24" s="810"/>
      <c r="Y24" s="810"/>
      <c r="Z24" s="20"/>
      <c r="AA24" s="844" t="s">
        <v>34</v>
      </c>
      <c r="AB24" s="1204"/>
      <c r="AC24" s="844" t="s">
        <v>1998</v>
      </c>
      <c r="AD24" s="1207"/>
      <c r="AE24" s="844" t="s">
        <v>35</v>
      </c>
      <c r="AF24" s="1207"/>
      <c r="AG24" s="845" t="s">
        <v>36</v>
      </c>
      <c r="AH24" s="1210"/>
      <c r="AI24" s="563">
        <v>1</v>
      </c>
      <c r="AJ24" s="588" t="s">
        <v>89</v>
      </c>
      <c r="AK24" s="1226" t="s">
        <v>90</v>
      </c>
      <c r="AL24" s="1227"/>
      <c r="AM24" s="1228"/>
      <c r="AN24" s="29">
        <f t="shared" si="4"/>
        <v>0</v>
      </c>
      <c r="AO24" s="29">
        <f t="shared" si="4"/>
        <v>0</v>
      </c>
      <c r="AP24" s="589">
        <f t="shared" si="4"/>
        <v>0</v>
      </c>
      <c r="AQ24" s="37">
        <f t="shared" si="4"/>
        <v>0</v>
      </c>
      <c r="AR24" s="590">
        <f t="shared" si="4"/>
        <v>0</v>
      </c>
      <c r="AS24" s="590">
        <f t="shared" si="4"/>
        <v>0</v>
      </c>
      <c r="AT24" s="37">
        <f t="shared" si="4"/>
        <v>0</v>
      </c>
      <c r="AU24" s="45">
        <f t="shared" si="4"/>
        <v>0</v>
      </c>
      <c r="AV24" s="586" t="s">
        <v>33</v>
      </c>
      <c r="AW24" s="587" t="s">
        <v>91</v>
      </c>
      <c r="AX24" s="587" t="s">
        <v>9</v>
      </c>
      <c r="AY24" s="587"/>
      <c r="AZ24" s="850" t="s">
        <v>91</v>
      </c>
      <c r="BA24" s="559" t="s">
        <v>29</v>
      </c>
      <c r="BB24" s="562"/>
      <c r="BC24" s="562"/>
      <c r="BD24" s="571"/>
      <c r="BE24" s="571"/>
      <c r="BF24" s="571"/>
      <c r="BG24" s="571"/>
      <c r="BH24" s="571"/>
      <c r="BI24" s="847"/>
      <c r="BJ24" s="571"/>
      <c r="BK24" s="571"/>
      <c r="BL24" s="569"/>
      <c r="BM24" s="839"/>
      <c r="BN24" s="840"/>
      <c r="BO24" s="840"/>
      <c r="BP24" s="840"/>
      <c r="BQ24" s="840"/>
      <c r="BR24" s="840"/>
      <c r="BS24" s="562"/>
      <c r="BT24" s="562"/>
      <c r="BU24" s="562"/>
      <c r="BV24" s="570"/>
      <c r="BW24" s="571"/>
      <c r="BX24" s="562"/>
      <c r="BY24" s="495"/>
      <c r="BZ24" s="562"/>
      <c r="CA24" s="853" t="s">
        <v>43</v>
      </c>
      <c r="CB24" s="854" t="s">
        <v>92</v>
      </c>
      <c r="CC24" s="55" t="s">
        <v>2168</v>
      </c>
      <c r="CD24" s="843" t="s">
        <v>93</v>
      </c>
    </row>
    <row r="25" spans="1:82" ht="142.5" hidden="1" customHeight="1">
      <c r="A25" s="3"/>
      <c r="B25" s="5" t="s">
        <v>2769</v>
      </c>
      <c r="C25" s="3" t="str">
        <f t="shared" si="0"/>
        <v>Ⅰ.顧客対応 (1)　お客さまニーズに合致した提案の実施に向けた募集に関する態勢整備</v>
      </c>
      <c r="D25" s="3" t="str">
        <f t="shared" si="1"/>
        <v>①意向把握・確認義務</v>
      </c>
      <c r="E25" s="3" t="str">
        <f t="shared" si="5"/>
        <v>基本 1</v>
      </c>
      <c r="F25" s="3" t="str">
        <f t="shared" si="6"/>
        <v>1 
1-5-1</v>
      </c>
      <c r="G25" s="11" t="str">
        <f t="shared" si="7"/>
        <v xml:space="preserve">
＿ 意向の把握（推定）について、推定の確度に留意して合理性・妥当性ある意向推定を行うこと
　・例えばお客さま属性や既加入の保障内容等を把握している「既契約者」を対象にする等の対応をとること
　・既契約者のみならず広範なお客さまを対象にダイレクトメール等を用いて非対面で募集を行う場合は、適切な意向推定の実現に向けて、お客さま意向の推定の根拠を明らかにする措置を講じること（事前アンケート等に基づく送付先対象の選定を行う等）
＿＿ </v>
      </c>
      <c r="H25" s="21" t="str">
        <f t="shared" si="2"/>
        <v>2023: 0
2024: ▼選択</v>
      </c>
      <c r="I25" s="21" t="str">
        <f t="shared" si="3"/>
        <v xml:space="preserve"> ― </v>
      </c>
      <c r="J25" s="21" t="str">
        <f t="shared" si="3"/>
        <v xml:space="preserve"> ― </v>
      </c>
      <c r="K25" s="21" t="str">
        <f t="shared" si="8"/>
        <v>対象外</v>
      </c>
      <c r="L25" s="21" t="str">
        <f t="shared" si="9"/>
        <v>以下について、詳細説明欄の記載及び証跡資料により確認できた
・ダイレクトメール等を用いた非対面での募集を行う場合の、適切な意向推定の実現に向けた方法は、「〇〇資料」P○に記載
・「〇〇資料」はイントラネットに掲載され、全従業員が閲覧可能である</v>
      </c>
      <c r="M25" s="21" t="str">
        <f t="shared" si="10"/>
        <v xml:space="preserve">
</v>
      </c>
      <c r="N25" s="3"/>
      <c r="O25" s="19" t="s">
        <v>2169</v>
      </c>
      <c r="P25" s="19" t="s">
        <v>2729</v>
      </c>
      <c r="Q25" s="19" t="s">
        <v>35</v>
      </c>
      <c r="R25" s="19"/>
      <c r="S25" s="19"/>
      <c r="T25" s="808"/>
      <c r="U25" s="809"/>
      <c r="V25" s="810"/>
      <c r="W25" s="811"/>
      <c r="X25" s="810"/>
      <c r="Y25" s="810"/>
      <c r="Z25" s="20"/>
      <c r="AA25" s="844" t="s">
        <v>34</v>
      </c>
      <c r="AB25" s="1204"/>
      <c r="AC25" s="844" t="s">
        <v>1998</v>
      </c>
      <c r="AD25" s="1207"/>
      <c r="AE25" s="844" t="s">
        <v>35</v>
      </c>
      <c r="AF25" s="1207"/>
      <c r="AG25" s="845" t="s">
        <v>36</v>
      </c>
      <c r="AH25" s="1210"/>
      <c r="AI25" s="563">
        <v>1</v>
      </c>
      <c r="AJ25" s="564" t="s">
        <v>94</v>
      </c>
      <c r="AK25" s="863"/>
      <c r="AL25" s="1215" t="s">
        <v>95</v>
      </c>
      <c r="AM25" s="1216"/>
      <c r="AN25" s="28">
        <f t="shared" si="4"/>
        <v>0</v>
      </c>
      <c r="AO25" s="28">
        <f t="shared" si="4"/>
        <v>0</v>
      </c>
      <c r="AP25" s="572">
        <f t="shared" si="4"/>
        <v>0</v>
      </c>
      <c r="AQ25" s="36">
        <f t="shared" si="4"/>
        <v>0</v>
      </c>
      <c r="AR25" s="573">
        <f t="shared" si="4"/>
        <v>0</v>
      </c>
      <c r="AS25" s="573">
        <f t="shared" si="4"/>
        <v>0</v>
      </c>
      <c r="AT25" s="36">
        <f t="shared" si="4"/>
        <v>0</v>
      </c>
      <c r="AU25" s="44">
        <f t="shared" si="4"/>
        <v>0</v>
      </c>
      <c r="AV25" s="591" t="s">
        <v>33</v>
      </c>
      <c r="AW25" s="592" t="s">
        <v>41</v>
      </c>
      <c r="AX25" s="592" t="s">
        <v>42</v>
      </c>
      <c r="AY25" s="592"/>
      <c r="AZ25" s="850" t="s">
        <v>33</v>
      </c>
      <c r="BA25" s="576" t="s">
        <v>46</v>
      </c>
      <c r="BB25" s="855"/>
      <c r="BC25" s="821"/>
      <c r="BD25" s="549"/>
      <c r="BE25" s="856" t="str">
        <f>IF(AND(AL25=AV25,AV25="○",AZ25="1.はい"),"○","▼選択")</f>
        <v>▼選択</v>
      </c>
      <c r="BF25" s="857" t="s">
        <v>16</v>
      </c>
      <c r="BG25" s="856" t="s">
        <v>31</v>
      </c>
      <c r="BH25" s="824" t="s">
        <v>6</v>
      </c>
      <c r="BI25" s="824" t="s">
        <v>7</v>
      </c>
      <c r="BJ25" s="856" t="s">
        <v>32</v>
      </c>
      <c r="BK25" s="856" t="s">
        <v>9</v>
      </c>
      <c r="BL25" s="546" t="s">
        <v>9</v>
      </c>
      <c r="BM25" s="828" t="s">
        <v>98</v>
      </c>
      <c r="BN25" s="852"/>
      <c r="BO25" s="852"/>
      <c r="BP25" s="852"/>
      <c r="BQ25" s="852"/>
      <c r="BR25" s="852"/>
      <c r="BS25" s="593"/>
      <c r="BT25" s="593"/>
      <c r="BU25" s="593"/>
      <c r="BV25" s="548"/>
      <c r="BW25" s="549"/>
      <c r="BX25" s="547"/>
      <c r="BY25" s="495"/>
      <c r="BZ25" s="579" t="s">
        <v>98</v>
      </c>
      <c r="CA25" s="853" t="s">
        <v>43</v>
      </c>
      <c r="CB25" s="862" t="s">
        <v>96</v>
      </c>
      <c r="CC25" s="55" t="s">
        <v>2169</v>
      </c>
      <c r="CD25" s="843" t="s">
        <v>97</v>
      </c>
    </row>
    <row r="26" spans="1:82" ht="94.5" hidden="1" customHeight="1">
      <c r="A26" s="3"/>
      <c r="B26" s="5" t="s">
        <v>2770</v>
      </c>
      <c r="C26" s="3" t="str">
        <f t="shared" si="0"/>
        <v>Ⅰ.顧客対応 (1)　お客さまニーズに合致した提案の実施に向けた募集に関する態勢整備</v>
      </c>
      <c r="D26" s="3" t="str">
        <f t="shared" si="1"/>
        <v>①意向把握・確認義務</v>
      </c>
      <c r="E26" s="3" t="str">
        <f t="shared" si="5"/>
        <v>基本 1</v>
      </c>
      <c r="F26" s="3" t="str">
        <f t="shared" si="6"/>
        <v>1 
1-5-2</v>
      </c>
      <c r="G26" s="11" t="str">
        <f t="shared" si="7"/>
        <v xml:space="preserve">
＿ 商品・個別プランの内容について、お客さまの理解度に十分配慮した上で、意向の対応状況を含めてわかりやすく表示すること
＿＿ </v>
      </c>
      <c r="H26" s="21" t="str">
        <f t="shared" si="2"/>
        <v>2023: 0
2024: ▼選択</v>
      </c>
      <c r="I26" s="21" t="str">
        <f t="shared" si="3"/>
        <v xml:space="preserve"> ― </v>
      </c>
      <c r="J26" s="21" t="str">
        <f t="shared" si="3"/>
        <v xml:space="preserve"> ― </v>
      </c>
      <c r="K26" s="21" t="str">
        <f t="shared" si="8"/>
        <v>対象外</v>
      </c>
      <c r="L26" s="21" t="str">
        <f t="shared" si="9"/>
        <v>以下について、詳細説明欄の記載及び証跡資料により確認できた
・ダイレクトメール等を用いて非対面で募集を行う場合の、商品・個別プラン内容のわかりやすい表示方法もしくは資料作成の際の留意事項は、「〇〇資料」P○に記載
・「〇〇資料」はイントラネットに掲載され、全従業員が閲覧可能である</v>
      </c>
      <c r="M26" s="21" t="str">
        <f t="shared" si="10"/>
        <v xml:space="preserve">
</v>
      </c>
      <c r="N26" s="3"/>
      <c r="O26" s="19" t="s">
        <v>2170</v>
      </c>
      <c r="P26" s="19" t="s">
        <v>2729</v>
      </c>
      <c r="Q26" s="19" t="s">
        <v>35</v>
      </c>
      <c r="R26" s="19"/>
      <c r="S26" s="19"/>
      <c r="T26" s="808"/>
      <c r="U26" s="809"/>
      <c r="V26" s="810"/>
      <c r="W26" s="811"/>
      <c r="X26" s="810"/>
      <c r="Y26" s="810"/>
      <c r="Z26" s="20"/>
      <c r="AA26" s="844" t="s">
        <v>34</v>
      </c>
      <c r="AB26" s="1204"/>
      <c r="AC26" s="844" t="s">
        <v>1998</v>
      </c>
      <c r="AD26" s="1207"/>
      <c r="AE26" s="844" t="s">
        <v>35</v>
      </c>
      <c r="AF26" s="1207"/>
      <c r="AG26" s="845" t="s">
        <v>36</v>
      </c>
      <c r="AH26" s="1210"/>
      <c r="AI26" s="563">
        <v>1</v>
      </c>
      <c r="AJ26" s="564" t="s">
        <v>99</v>
      </c>
      <c r="AK26" s="863"/>
      <c r="AL26" s="1215" t="s">
        <v>100</v>
      </c>
      <c r="AM26" s="1216"/>
      <c r="AN26" s="28">
        <f t="shared" si="4"/>
        <v>0</v>
      </c>
      <c r="AO26" s="28">
        <f t="shared" si="4"/>
        <v>0</v>
      </c>
      <c r="AP26" s="572">
        <f t="shared" si="4"/>
        <v>0</v>
      </c>
      <c r="AQ26" s="36">
        <f t="shared" si="4"/>
        <v>0</v>
      </c>
      <c r="AR26" s="573">
        <f t="shared" si="4"/>
        <v>0</v>
      </c>
      <c r="AS26" s="573">
        <f t="shared" si="4"/>
        <v>0</v>
      </c>
      <c r="AT26" s="36">
        <f t="shared" si="4"/>
        <v>0</v>
      </c>
      <c r="AU26" s="44">
        <f t="shared" si="4"/>
        <v>0</v>
      </c>
      <c r="AV26" s="591" t="s">
        <v>33</v>
      </c>
      <c r="AW26" s="592" t="s">
        <v>41</v>
      </c>
      <c r="AX26" s="592" t="s">
        <v>42</v>
      </c>
      <c r="AY26" s="592"/>
      <c r="AZ26" s="850" t="s">
        <v>33</v>
      </c>
      <c r="BA26" s="576" t="s">
        <v>46</v>
      </c>
      <c r="BB26" s="855"/>
      <c r="BC26" s="821"/>
      <c r="BD26" s="549"/>
      <c r="BE26" s="856" t="str">
        <f>IF(AND(AL26=AV26,AV26="○",AZ26="1.はい"),"○","▼選択")</f>
        <v>▼選択</v>
      </c>
      <c r="BF26" s="857" t="s">
        <v>16</v>
      </c>
      <c r="BG26" s="856" t="s">
        <v>31</v>
      </c>
      <c r="BH26" s="824" t="s">
        <v>6</v>
      </c>
      <c r="BI26" s="824" t="s">
        <v>7</v>
      </c>
      <c r="BJ26" s="856" t="s">
        <v>32</v>
      </c>
      <c r="BK26" s="856" t="s">
        <v>9</v>
      </c>
      <c r="BL26" s="546" t="s">
        <v>9</v>
      </c>
      <c r="BM26" s="828" t="s">
        <v>103</v>
      </c>
      <c r="BN26" s="852"/>
      <c r="BO26" s="852"/>
      <c r="BP26" s="852"/>
      <c r="BQ26" s="852"/>
      <c r="BR26" s="852"/>
      <c r="BS26" s="593"/>
      <c r="BT26" s="593"/>
      <c r="BU26" s="593"/>
      <c r="BV26" s="548"/>
      <c r="BW26" s="549"/>
      <c r="BX26" s="547"/>
      <c r="BY26" s="495"/>
      <c r="BZ26" s="579" t="s">
        <v>103</v>
      </c>
      <c r="CA26" s="853" t="s">
        <v>43</v>
      </c>
      <c r="CB26" s="854" t="s">
        <v>101</v>
      </c>
      <c r="CC26" s="55" t="s">
        <v>2170</v>
      </c>
      <c r="CD26" s="843" t="s">
        <v>102</v>
      </c>
    </row>
    <row r="27" spans="1:82" ht="114" hidden="1" customHeight="1">
      <c r="A27" s="3"/>
      <c r="B27" s="5" t="s">
        <v>2771</v>
      </c>
      <c r="C27" s="3" t="str">
        <f t="shared" si="0"/>
        <v>Ⅰ.顧客対応 (1)　お客さまニーズに合致した提案の実施に向けた募集に関する態勢整備</v>
      </c>
      <c r="D27" s="3" t="str">
        <f t="shared" si="1"/>
        <v>①意向把握・確認義務</v>
      </c>
      <c r="E27" s="3" t="str">
        <f t="shared" si="5"/>
        <v>基本 1</v>
      </c>
      <c r="F27" s="3" t="str">
        <f t="shared" si="6"/>
        <v>1 
1-5-3</v>
      </c>
      <c r="G27" s="11" t="str">
        <f t="shared" si="7"/>
        <v xml:space="preserve">
＿ 当初意向と最終意向の比較（振返り）について、当初意向に係る推定の確度を補うためにもお客さま自身が意向の比較を確実に行うことができるよう工夫すること
　・例えば推定した意向以外の意向の有無を確認することもできる「振返り用のチェックシート」を同封することや、意向が相違した場合等にお客さまが照会できるようにする等の工夫を講じること
＿＿ </v>
      </c>
      <c r="H27" s="21" t="str">
        <f t="shared" si="2"/>
        <v>2023: 0
2024: ▼選択</v>
      </c>
      <c r="I27" s="21" t="str">
        <f t="shared" ref="I27:J90" si="11">IF(AR27=0," ― ",CONCATENATE("2023: ",AR27,CHAR(10),CHAR(10),"2024: ",BB27))</f>
        <v xml:space="preserve"> ― </v>
      </c>
      <c r="J27" s="21" t="str">
        <f t="shared" si="11"/>
        <v xml:space="preserve"> ― </v>
      </c>
      <c r="K27" s="21" t="str">
        <f t="shared" si="8"/>
        <v>対象外</v>
      </c>
      <c r="L27" s="21" t="str">
        <f t="shared" si="9"/>
        <v>以下について、詳細説明欄の記載及び証跡資料により確認できた
・お客さま自身が当初意向と最終意向の比較（振返り）を行う方法は、「〇〇資料」P○に記載
・「〇〇資料」はイントラネットに掲載され、全従業員が閲覧可能である</v>
      </c>
      <c r="M27" s="21" t="str">
        <f t="shared" si="10"/>
        <v xml:space="preserve">
</v>
      </c>
      <c r="N27" s="3"/>
      <c r="O27" s="19" t="s">
        <v>2171</v>
      </c>
      <c r="P27" s="19" t="s">
        <v>2729</v>
      </c>
      <c r="Q27" s="19" t="s">
        <v>35</v>
      </c>
      <c r="R27" s="19"/>
      <c r="S27" s="19"/>
      <c r="T27" s="808"/>
      <c r="U27" s="809"/>
      <c r="V27" s="810"/>
      <c r="W27" s="811"/>
      <c r="X27" s="810"/>
      <c r="Y27" s="810"/>
      <c r="Z27" s="20"/>
      <c r="AA27" s="844" t="s">
        <v>34</v>
      </c>
      <c r="AB27" s="1204"/>
      <c r="AC27" s="844" t="s">
        <v>1998</v>
      </c>
      <c r="AD27" s="1207"/>
      <c r="AE27" s="844" t="s">
        <v>35</v>
      </c>
      <c r="AF27" s="1207"/>
      <c r="AG27" s="845" t="s">
        <v>36</v>
      </c>
      <c r="AH27" s="1210"/>
      <c r="AI27" s="563">
        <v>1</v>
      </c>
      <c r="AJ27" s="564" t="s">
        <v>104</v>
      </c>
      <c r="AK27" s="863"/>
      <c r="AL27" s="1215" t="s">
        <v>105</v>
      </c>
      <c r="AM27" s="1216"/>
      <c r="AN27" s="28">
        <f t="shared" ref="AN27:AU58" si="12">R27</f>
        <v>0</v>
      </c>
      <c r="AO27" s="28">
        <f t="shared" si="12"/>
        <v>0</v>
      </c>
      <c r="AP27" s="572">
        <f t="shared" si="12"/>
        <v>0</v>
      </c>
      <c r="AQ27" s="36">
        <f t="shared" si="12"/>
        <v>0</v>
      </c>
      <c r="AR27" s="573">
        <f t="shared" si="12"/>
        <v>0</v>
      </c>
      <c r="AS27" s="573">
        <f t="shared" si="12"/>
        <v>0</v>
      </c>
      <c r="AT27" s="36">
        <f t="shared" si="12"/>
        <v>0</v>
      </c>
      <c r="AU27" s="44">
        <f t="shared" si="12"/>
        <v>0</v>
      </c>
      <c r="AV27" s="591" t="s">
        <v>33</v>
      </c>
      <c r="AW27" s="592" t="s">
        <v>41</v>
      </c>
      <c r="AX27" s="592" t="s">
        <v>42</v>
      </c>
      <c r="AY27" s="592"/>
      <c r="AZ27" s="850" t="s">
        <v>33</v>
      </c>
      <c r="BA27" s="576" t="s">
        <v>46</v>
      </c>
      <c r="BB27" s="855"/>
      <c r="BC27" s="821"/>
      <c r="BD27" s="549"/>
      <c r="BE27" s="856" t="str">
        <f>IF(AND(AL27=AV27,AV27="○",AZ27="1.はい"),"○","▼選択")</f>
        <v>▼選択</v>
      </c>
      <c r="BF27" s="857" t="s">
        <v>16</v>
      </c>
      <c r="BG27" s="856" t="s">
        <v>31</v>
      </c>
      <c r="BH27" s="824" t="s">
        <v>6</v>
      </c>
      <c r="BI27" s="824" t="s">
        <v>7</v>
      </c>
      <c r="BJ27" s="856" t="s">
        <v>32</v>
      </c>
      <c r="BK27" s="856" t="s">
        <v>9</v>
      </c>
      <c r="BL27" s="546" t="s">
        <v>9</v>
      </c>
      <c r="BM27" s="828" t="s">
        <v>108</v>
      </c>
      <c r="BN27" s="852"/>
      <c r="BO27" s="852"/>
      <c r="BP27" s="852"/>
      <c r="BQ27" s="852"/>
      <c r="BR27" s="852"/>
      <c r="BS27" s="593"/>
      <c r="BT27" s="593"/>
      <c r="BU27" s="593"/>
      <c r="BV27" s="548"/>
      <c r="BW27" s="549"/>
      <c r="BX27" s="547"/>
      <c r="BY27" s="495"/>
      <c r="BZ27" s="579" t="s">
        <v>108</v>
      </c>
      <c r="CA27" s="853" t="s">
        <v>43</v>
      </c>
      <c r="CB27" s="854" t="s">
        <v>106</v>
      </c>
      <c r="CC27" s="55" t="s">
        <v>2171</v>
      </c>
      <c r="CD27" s="843" t="s">
        <v>107</v>
      </c>
    </row>
    <row r="28" spans="1:82" ht="78.75" hidden="1" customHeight="1">
      <c r="A28" s="3"/>
      <c r="B28" s="5" t="s">
        <v>2772</v>
      </c>
      <c r="C28" s="3" t="str">
        <f t="shared" si="0"/>
        <v>Ⅰ.顧客対応 (1)　お客さまニーズに合致した提案の実施に向けた募集に関する態勢整備</v>
      </c>
      <c r="D28" s="3" t="str">
        <f t="shared" si="1"/>
        <v>①意向把握・確認義務</v>
      </c>
      <c r="E28" s="3" t="str">
        <f t="shared" si="5"/>
        <v>基本 1</v>
      </c>
      <c r="F28" s="3" t="str">
        <f t="shared" si="6"/>
        <v>1 
1-5-4</v>
      </c>
      <c r="G28" s="11" t="str">
        <f t="shared" si="7"/>
        <v xml:space="preserve">
＿ 意向の確認について、お客さま自身が確実に行うことができるよう工夫すること
＿＿ </v>
      </c>
      <c r="H28" s="21" t="str">
        <f t="shared" si="2"/>
        <v>2023: 0
2024: ▼選択</v>
      </c>
      <c r="I28" s="21" t="str">
        <f t="shared" si="11"/>
        <v xml:space="preserve"> ― </v>
      </c>
      <c r="J28" s="21" t="str">
        <f t="shared" si="11"/>
        <v xml:space="preserve"> ― </v>
      </c>
      <c r="K28" s="21" t="str">
        <f t="shared" si="8"/>
        <v>対象外</v>
      </c>
      <c r="L28" s="21" t="str">
        <f t="shared" si="9"/>
        <v>以下について、詳細説明欄の記載及び証跡資料により確認できた
・お客さま自身が意向の確認を行う方法は、「〇〇資料」P○に記載
・「〇〇資料」はイントラネットに掲載され、全従業員が閲覧可能である</v>
      </c>
      <c r="M28" s="21" t="str">
        <f t="shared" si="10"/>
        <v xml:space="preserve">
</v>
      </c>
      <c r="N28" s="3"/>
      <c r="O28" s="19" t="s">
        <v>2172</v>
      </c>
      <c r="P28" s="19" t="s">
        <v>2729</v>
      </c>
      <c r="Q28" s="19" t="s">
        <v>35</v>
      </c>
      <c r="R28" s="19"/>
      <c r="S28" s="19"/>
      <c r="T28" s="808"/>
      <c r="U28" s="809"/>
      <c r="V28" s="810"/>
      <c r="W28" s="811"/>
      <c r="X28" s="810"/>
      <c r="Y28" s="810"/>
      <c r="Z28" s="20"/>
      <c r="AA28" s="844" t="s">
        <v>34</v>
      </c>
      <c r="AB28" s="1204"/>
      <c r="AC28" s="844" t="s">
        <v>1998</v>
      </c>
      <c r="AD28" s="1207"/>
      <c r="AE28" s="844" t="s">
        <v>35</v>
      </c>
      <c r="AF28" s="1207"/>
      <c r="AG28" s="845" t="s">
        <v>36</v>
      </c>
      <c r="AH28" s="1210"/>
      <c r="AI28" s="563">
        <v>1</v>
      </c>
      <c r="AJ28" s="564" t="s">
        <v>109</v>
      </c>
      <c r="AK28" s="863"/>
      <c r="AL28" s="1215" t="s">
        <v>110</v>
      </c>
      <c r="AM28" s="1216"/>
      <c r="AN28" s="28">
        <f t="shared" si="12"/>
        <v>0</v>
      </c>
      <c r="AO28" s="28">
        <f t="shared" si="12"/>
        <v>0</v>
      </c>
      <c r="AP28" s="572">
        <f t="shared" si="12"/>
        <v>0</v>
      </c>
      <c r="AQ28" s="36">
        <f t="shared" si="12"/>
        <v>0</v>
      </c>
      <c r="AR28" s="573">
        <f t="shared" si="12"/>
        <v>0</v>
      </c>
      <c r="AS28" s="573">
        <f t="shared" si="12"/>
        <v>0</v>
      </c>
      <c r="AT28" s="36">
        <f t="shared" si="12"/>
        <v>0</v>
      </c>
      <c r="AU28" s="44">
        <f t="shared" si="12"/>
        <v>0</v>
      </c>
      <c r="AV28" s="591" t="s">
        <v>33</v>
      </c>
      <c r="AW28" s="592" t="s">
        <v>41</v>
      </c>
      <c r="AX28" s="592" t="s">
        <v>42</v>
      </c>
      <c r="AY28" s="592"/>
      <c r="AZ28" s="850" t="s">
        <v>33</v>
      </c>
      <c r="BA28" s="576" t="s">
        <v>46</v>
      </c>
      <c r="BB28" s="855"/>
      <c r="BC28" s="821"/>
      <c r="BD28" s="549"/>
      <c r="BE28" s="856" t="str">
        <f>IF(AND(AL28=AV28,AV28="○",AZ28="1.はい"),"○","▼選択")</f>
        <v>▼選択</v>
      </c>
      <c r="BF28" s="857" t="s">
        <v>16</v>
      </c>
      <c r="BG28" s="856" t="s">
        <v>31</v>
      </c>
      <c r="BH28" s="824" t="s">
        <v>6</v>
      </c>
      <c r="BI28" s="824" t="s">
        <v>7</v>
      </c>
      <c r="BJ28" s="856" t="s">
        <v>32</v>
      </c>
      <c r="BK28" s="856" t="s">
        <v>9</v>
      </c>
      <c r="BL28" s="546" t="s">
        <v>9</v>
      </c>
      <c r="BM28" s="828" t="s">
        <v>113</v>
      </c>
      <c r="BN28" s="852"/>
      <c r="BO28" s="852"/>
      <c r="BP28" s="852"/>
      <c r="BQ28" s="852"/>
      <c r="BR28" s="852"/>
      <c r="BS28" s="593"/>
      <c r="BT28" s="593"/>
      <c r="BU28" s="593"/>
      <c r="BV28" s="548"/>
      <c r="BW28" s="549"/>
      <c r="BX28" s="547"/>
      <c r="BY28" s="495"/>
      <c r="BZ28" s="579" t="s">
        <v>113</v>
      </c>
      <c r="CA28" s="853" t="s">
        <v>43</v>
      </c>
      <c r="CB28" s="854" t="s">
        <v>111</v>
      </c>
      <c r="CC28" s="55" t="s">
        <v>2172</v>
      </c>
      <c r="CD28" s="843" t="s">
        <v>112</v>
      </c>
    </row>
    <row r="29" spans="1:82" ht="78.75" hidden="1" customHeight="1">
      <c r="A29" s="3"/>
      <c r="B29" s="5" t="s">
        <v>2773</v>
      </c>
      <c r="C29" s="3" t="str">
        <f t="shared" si="0"/>
        <v>Ⅰ.顧客対応 (1)　お客さまニーズに合致した提案の実施に向けた募集に関する態勢整備</v>
      </c>
      <c r="D29" s="3" t="str">
        <f t="shared" si="1"/>
        <v>①意向把握・確認義務</v>
      </c>
      <c r="E29" s="3" t="str">
        <f t="shared" si="5"/>
        <v>基本 1</v>
      </c>
      <c r="F29" s="3" t="str">
        <f t="shared" si="6"/>
        <v>1 
1-5-5</v>
      </c>
      <c r="G29" s="11" t="str">
        <f t="shared" si="7"/>
        <v xml:space="preserve">
＿ 意向把握・確認手法の実効性を検証し、お客さまからの苦情や金融ＡＤＲへの申し立て等も踏まえて必要な改善に努める等、代理店においてお客さまの目線に立ったＰＤＣＡサイクルを確立し適切に運営すること
＿＿ </v>
      </c>
      <c r="H29" s="21" t="str">
        <f t="shared" si="2"/>
        <v>2023: 0
2024: ▼選択</v>
      </c>
      <c r="I29" s="21" t="str">
        <f t="shared" si="11"/>
        <v xml:space="preserve"> ― </v>
      </c>
      <c r="J29" s="21" t="str">
        <f t="shared" si="11"/>
        <v xml:space="preserve"> ― </v>
      </c>
      <c r="K29" s="21" t="str">
        <f t="shared" si="8"/>
        <v>対象外</v>
      </c>
      <c r="L29" s="21" t="str">
        <f t="shared" si="9"/>
        <v>以下について、詳細説明欄の記載及び証跡資料により確認できた
・意向把握・確認手法の実効性の検証方法および必要であれば適宜改善を行うことは、「〇〇資料」P○に記載
・「〇〇資料」はイントラネットに掲載され、全従業員が閲覧可能である</v>
      </c>
      <c r="M29" s="21" t="str">
        <f t="shared" si="10"/>
        <v xml:space="preserve">
</v>
      </c>
      <c r="N29" s="3"/>
      <c r="O29" s="19" t="s">
        <v>2173</v>
      </c>
      <c r="P29" s="19" t="s">
        <v>2729</v>
      </c>
      <c r="Q29" s="19" t="s">
        <v>35</v>
      </c>
      <c r="R29" s="19"/>
      <c r="S29" s="19"/>
      <c r="T29" s="808"/>
      <c r="U29" s="809"/>
      <c r="V29" s="810"/>
      <c r="W29" s="811"/>
      <c r="X29" s="810"/>
      <c r="Y29" s="810"/>
      <c r="Z29" s="20"/>
      <c r="AA29" s="844" t="s">
        <v>34</v>
      </c>
      <c r="AB29" s="1204"/>
      <c r="AC29" s="844" t="s">
        <v>1998</v>
      </c>
      <c r="AD29" s="1207"/>
      <c r="AE29" s="844" t="s">
        <v>35</v>
      </c>
      <c r="AF29" s="1207"/>
      <c r="AG29" s="845" t="s">
        <v>36</v>
      </c>
      <c r="AH29" s="1210"/>
      <c r="AI29" s="594">
        <v>1</v>
      </c>
      <c r="AJ29" s="564" t="s">
        <v>114</v>
      </c>
      <c r="AK29" s="863"/>
      <c r="AL29" s="1215" t="s">
        <v>115</v>
      </c>
      <c r="AM29" s="1216"/>
      <c r="AN29" s="28">
        <f t="shared" si="12"/>
        <v>0</v>
      </c>
      <c r="AO29" s="28">
        <f t="shared" si="12"/>
        <v>0</v>
      </c>
      <c r="AP29" s="572">
        <f t="shared" si="12"/>
        <v>0</v>
      </c>
      <c r="AQ29" s="36">
        <f t="shared" si="12"/>
        <v>0</v>
      </c>
      <c r="AR29" s="573">
        <f t="shared" si="12"/>
        <v>0</v>
      </c>
      <c r="AS29" s="573">
        <f t="shared" si="12"/>
        <v>0</v>
      </c>
      <c r="AT29" s="36">
        <f t="shared" si="12"/>
        <v>0</v>
      </c>
      <c r="AU29" s="44">
        <f t="shared" si="12"/>
        <v>0</v>
      </c>
      <c r="AV29" s="591" t="s">
        <v>33</v>
      </c>
      <c r="AW29" s="592" t="s">
        <v>41</v>
      </c>
      <c r="AX29" s="592" t="s">
        <v>42</v>
      </c>
      <c r="AY29" s="592"/>
      <c r="AZ29" s="850" t="s">
        <v>33</v>
      </c>
      <c r="BA29" s="576" t="s">
        <v>46</v>
      </c>
      <c r="BB29" s="855"/>
      <c r="BC29" s="821"/>
      <c r="BD29" s="549"/>
      <c r="BE29" s="856" t="str">
        <f>IF(AND(AL29=AV29,AV29="○",AZ29="1.はい"),"○","▼選択")</f>
        <v>▼選択</v>
      </c>
      <c r="BF29" s="857" t="s">
        <v>16</v>
      </c>
      <c r="BG29" s="856" t="s">
        <v>31</v>
      </c>
      <c r="BH29" s="824" t="s">
        <v>6</v>
      </c>
      <c r="BI29" s="824" t="s">
        <v>7</v>
      </c>
      <c r="BJ29" s="856" t="s">
        <v>32</v>
      </c>
      <c r="BK29" s="856" t="s">
        <v>9</v>
      </c>
      <c r="BL29" s="546" t="s">
        <v>9</v>
      </c>
      <c r="BM29" s="828" t="s">
        <v>118</v>
      </c>
      <c r="BN29" s="852"/>
      <c r="BO29" s="852"/>
      <c r="BP29" s="852"/>
      <c r="BQ29" s="852"/>
      <c r="BR29" s="852"/>
      <c r="BS29" s="593"/>
      <c r="BT29" s="593"/>
      <c r="BU29" s="593"/>
      <c r="BV29" s="548"/>
      <c r="BW29" s="549"/>
      <c r="BX29" s="547"/>
      <c r="BY29" s="495"/>
      <c r="BZ29" s="579" t="s">
        <v>118</v>
      </c>
      <c r="CA29" s="853" t="s">
        <v>43</v>
      </c>
      <c r="CB29" s="862" t="s">
        <v>116</v>
      </c>
      <c r="CC29" s="55" t="s">
        <v>2173</v>
      </c>
      <c r="CD29" s="843" t="s">
        <v>117</v>
      </c>
    </row>
    <row r="30" spans="1:82" ht="110.25" hidden="1" customHeight="1">
      <c r="A30" s="3"/>
      <c r="B30" s="5" t="s">
        <v>2774</v>
      </c>
      <c r="C30" s="3" t="str">
        <f t="shared" si="0"/>
        <v>Ⅰ.顧客対応 (1)　お客さまニーズに合致した提案の実施に向けた募集に関する態勢整備</v>
      </c>
      <c r="D30" s="3" t="str">
        <f t="shared" si="1"/>
        <v>①意向把握・確認義務</v>
      </c>
      <c r="E30" s="3" t="str">
        <f t="shared" si="5"/>
        <v>基本 2</v>
      </c>
      <c r="F30" s="3" t="str">
        <f t="shared" si="6"/>
        <v xml:space="preserve">2 
</v>
      </c>
      <c r="G30" s="11" t="str">
        <f t="shared" si="7"/>
        <v xml:space="preserve">当初意向および最終意向について全件管理する態勢（当初意向および最終意向の記録・保存等）を整備している
＿ 
＿＿ </v>
      </c>
      <c r="H30" s="21" t="str">
        <f t="shared" si="2"/>
        <v>2023: 0
2024: ▼選択</v>
      </c>
      <c r="I30" s="21" t="str">
        <f t="shared" si="11"/>
        <v xml:space="preserve"> ― </v>
      </c>
      <c r="J30" s="21" t="str">
        <f t="shared" si="11"/>
        <v xml:space="preserve"> ― </v>
      </c>
      <c r="K30" s="21" t="str">
        <f t="shared" si="8"/>
        <v>▼選択</v>
      </c>
      <c r="L30" s="21" t="str">
        <f t="shared" si="9"/>
        <v>以下について、詳細説明欄の記載及び証跡資料により確認できた
・当初意向と最終意向を全て記録し保存する仕組みがあることは、「〇〇資料」P○に記載
・当初意向と最終意向を全記録・保存することを募集人に徹底していることは、「〇〇資料」P○に記載
・当初意向および最終意向が記録し保存されていることは、「〇〇資料」に記載</v>
      </c>
      <c r="M30" s="21" t="str">
        <f t="shared" si="10"/>
        <v xml:space="preserve">
</v>
      </c>
      <c r="N30" s="3"/>
      <c r="O30" s="19" t="s">
        <v>2174</v>
      </c>
      <c r="P30" s="19" t="s">
        <v>2729</v>
      </c>
      <c r="Q30" s="19" t="s">
        <v>35</v>
      </c>
      <c r="R30" s="19"/>
      <c r="S30" s="19"/>
      <c r="T30" s="808"/>
      <c r="U30" s="809"/>
      <c r="V30" s="810"/>
      <c r="W30" s="811"/>
      <c r="X30" s="810"/>
      <c r="Y30" s="810"/>
      <c r="Z30" s="20"/>
      <c r="AA30" s="844" t="s">
        <v>34</v>
      </c>
      <c r="AB30" s="1204"/>
      <c r="AC30" s="844" t="s">
        <v>1998</v>
      </c>
      <c r="AD30" s="1207"/>
      <c r="AE30" s="844" t="s">
        <v>35</v>
      </c>
      <c r="AF30" s="1207"/>
      <c r="AG30" s="845" t="s">
        <v>36</v>
      </c>
      <c r="AH30" s="1210"/>
      <c r="AI30" s="595">
        <v>2</v>
      </c>
      <c r="AJ30" s="551" t="s">
        <v>26</v>
      </c>
      <c r="AK30" s="1217" t="s">
        <v>119</v>
      </c>
      <c r="AL30" s="1218"/>
      <c r="AM30" s="1219"/>
      <c r="AN30" s="27">
        <f t="shared" si="12"/>
        <v>0</v>
      </c>
      <c r="AO30" s="27">
        <f t="shared" si="12"/>
        <v>0</v>
      </c>
      <c r="AP30" s="565">
        <f t="shared" si="12"/>
        <v>0</v>
      </c>
      <c r="AQ30" s="35">
        <f t="shared" si="12"/>
        <v>0</v>
      </c>
      <c r="AR30" s="566">
        <f t="shared" si="12"/>
        <v>0</v>
      </c>
      <c r="AS30" s="566">
        <f t="shared" si="12"/>
        <v>0</v>
      </c>
      <c r="AT30" s="35">
        <f t="shared" si="12"/>
        <v>0</v>
      </c>
      <c r="AU30" s="43">
        <f t="shared" si="12"/>
        <v>0</v>
      </c>
      <c r="AV30" s="596" t="s">
        <v>33</v>
      </c>
      <c r="AW30" s="597" t="s">
        <v>41</v>
      </c>
      <c r="AX30" s="597" t="s">
        <v>42</v>
      </c>
      <c r="AY30" s="597"/>
      <c r="AZ30" s="850" t="s">
        <v>33</v>
      </c>
      <c r="BA30" s="582" t="s">
        <v>123</v>
      </c>
      <c r="BB30" s="855"/>
      <c r="BC30" s="821"/>
      <c r="BD30" s="598" t="str">
        <f t="shared" ref="BD30:BD37" si="13">BL30</f>
        <v>▼選択</v>
      </c>
      <c r="BE30" s="859" t="s">
        <v>33</v>
      </c>
      <c r="BF30" s="633" t="s">
        <v>16</v>
      </c>
      <c r="BG30" s="859" t="s">
        <v>31</v>
      </c>
      <c r="BH30" s="824" t="s">
        <v>6</v>
      </c>
      <c r="BI30" s="824" t="s">
        <v>7</v>
      </c>
      <c r="BJ30" s="859" t="s">
        <v>32</v>
      </c>
      <c r="BK30" s="859"/>
      <c r="BL30" s="546" t="s">
        <v>33</v>
      </c>
      <c r="BM30" s="828" t="s">
        <v>3577</v>
      </c>
      <c r="BN30" s="852"/>
      <c r="BO30" s="852"/>
      <c r="BP30" s="852"/>
      <c r="BQ30" s="852"/>
      <c r="BR30" s="852"/>
      <c r="BS30" s="547"/>
      <c r="BT30" s="547"/>
      <c r="BU30" s="547"/>
      <c r="BV30" s="548"/>
      <c r="BW30" s="549"/>
      <c r="BX30" s="547"/>
      <c r="BY30" s="495"/>
      <c r="BZ30" s="579" t="s">
        <v>3578</v>
      </c>
      <c r="CA30" s="853" t="s">
        <v>120</v>
      </c>
      <c r="CB30" s="854" t="s">
        <v>121</v>
      </c>
      <c r="CC30" s="55" t="s">
        <v>2174</v>
      </c>
      <c r="CD30" s="843" t="s">
        <v>122</v>
      </c>
    </row>
    <row r="31" spans="1:82" ht="96" customHeight="1">
      <c r="A31" s="3"/>
      <c r="B31" s="5" t="s">
        <v>2775</v>
      </c>
      <c r="C31" s="3" t="str">
        <f t="shared" si="0"/>
        <v>Ⅰ.顧客対応 (1)　お客さまニーズに合致した提案の実施に向けた募集に関する態勢整備</v>
      </c>
      <c r="D31" s="3" t="str">
        <f t="shared" si="1"/>
        <v>①意向把握・確認義務</v>
      </c>
      <c r="E31" s="3" t="str">
        <f t="shared" si="5"/>
        <v>基本 3</v>
      </c>
      <c r="F31" s="3" t="str">
        <f t="shared" si="6"/>
        <v xml:space="preserve">3 
</v>
      </c>
      <c r="G31" s="11" t="str">
        <f t="shared" si="7"/>
        <v xml:space="preserve">意向把握・確認義務に関し、実施すべき事項（No.1～2の内容）を募集人に徹底（年１回以上の研修実施等）している
＿ 
＿＿ </v>
      </c>
      <c r="H31" s="21" t="str">
        <f t="shared" si="2"/>
        <v>2023: 0
2024: 1.はい</v>
      </c>
      <c r="I31" s="21" t="str">
        <f t="shared" si="11"/>
        <v xml:space="preserve"> ― </v>
      </c>
      <c r="J31" s="21" t="str">
        <f t="shared" si="11"/>
        <v xml:space="preserve"> ― </v>
      </c>
      <c r="K31" s="21" t="str">
        <f t="shared" si="8"/>
        <v>▼選択</v>
      </c>
      <c r="L31" s="21" t="str">
        <f t="shared" si="9"/>
        <v>以下について、詳細説明欄の記載及び証跡資料により確認できた
・教育項目と教育内容が不足していないことは、「〇〇資料」および詳細説明欄の記載にて確認
・募集行為を行う従業員全員に対して教育を行っていることは、「〇〇資料」および詳細説明欄の記載にて確認</v>
      </c>
      <c r="M31" s="21" t="str">
        <f t="shared" si="10"/>
        <v xml:space="preserve">
</v>
      </c>
      <c r="N31" s="3"/>
      <c r="O31" s="19" t="s">
        <v>2175</v>
      </c>
      <c r="P31" s="19" t="s">
        <v>2729</v>
      </c>
      <c r="Q31" s="19" t="s">
        <v>35</v>
      </c>
      <c r="R31" s="19"/>
      <c r="S31" s="19"/>
      <c r="T31" s="808"/>
      <c r="U31" s="809"/>
      <c r="V31" s="810"/>
      <c r="W31" s="811"/>
      <c r="X31" s="810"/>
      <c r="Y31" s="810"/>
      <c r="Z31" s="20"/>
      <c r="AA31" s="844" t="s">
        <v>34</v>
      </c>
      <c r="AB31" s="1204"/>
      <c r="AC31" s="844" t="s">
        <v>1998</v>
      </c>
      <c r="AD31" s="1207"/>
      <c r="AE31" s="844" t="s">
        <v>35</v>
      </c>
      <c r="AF31" s="1207"/>
      <c r="AG31" s="845" t="s">
        <v>36</v>
      </c>
      <c r="AH31" s="1210"/>
      <c r="AI31" s="599">
        <v>3</v>
      </c>
      <c r="AJ31" s="551" t="s">
        <v>26</v>
      </c>
      <c r="AK31" s="1217" t="s">
        <v>124</v>
      </c>
      <c r="AL31" s="1218"/>
      <c r="AM31" s="1219"/>
      <c r="AN31" s="27">
        <f t="shared" si="12"/>
        <v>0</v>
      </c>
      <c r="AO31" s="27">
        <f t="shared" si="12"/>
        <v>0</v>
      </c>
      <c r="AP31" s="565">
        <f t="shared" si="12"/>
        <v>0</v>
      </c>
      <c r="AQ31" s="35">
        <f t="shared" si="12"/>
        <v>0</v>
      </c>
      <c r="AR31" s="566">
        <f t="shared" si="12"/>
        <v>0</v>
      </c>
      <c r="AS31" s="566">
        <f t="shared" si="12"/>
        <v>0</v>
      </c>
      <c r="AT31" s="35">
        <f t="shared" si="12"/>
        <v>0</v>
      </c>
      <c r="AU31" s="43">
        <f t="shared" si="12"/>
        <v>0</v>
      </c>
      <c r="AV31" s="596" t="s">
        <v>33</v>
      </c>
      <c r="AW31" s="597" t="s">
        <v>41</v>
      </c>
      <c r="AX31" s="597" t="s">
        <v>42</v>
      </c>
      <c r="AY31" s="597"/>
      <c r="AZ31" s="850" t="s">
        <v>41</v>
      </c>
      <c r="BA31" s="582" t="s">
        <v>128</v>
      </c>
      <c r="BB31" s="547" t="s">
        <v>3579</v>
      </c>
      <c r="BC31" s="547" t="s">
        <v>3580</v>
      </c>
      <c r="BD31" s="598" t="str">
        <f t="shared" si="13"/>
        <v>▼選択</v>
      </c>
      <c r="BE31" s="859" t="s">
        <v>33</v>
      </c>
      <c r="BF31" s="633" t="s">
        <v>16</v>
      </c>
      <c r="BG31" s="859" t="s">
        <v>31</v>
      </c>
      <c r="BH31" s="824" t="s">
        <v>6</v>
      </c>
      <c r="BI31" s="824" t="s">
        <v>7</v>
      </c>
      <c r="BJ31" s="859" t="s">
        <v>32</v>
      </c>
      <c r="BK31" s="859"/>
      <c r="BL31" s="546" t="s">
        <v>33</v>
      </c>
      <c r="BM31" s="828" t="s">
        <v>3245</v>
      </c>
      <c r="BN31" s="852"/>
      <c r="BO31" s="852"/>
      <c r="BP31" s="852"/>
      <c r="BQ31" s="852"/>
      <c r="BR31" s="852"/>
      <c r="BS31" s="547"/>
      <c r="BT31" s="547"/>
      <c r="BU31" s="547"/>
      <c r="BV31" s="548"/>
      <c r="BW31" s="549"/>
      <c r="BX31" s="547"/>
      <c r="BY31" s="495"/>
      <c r="BZ31" s="579" t="s">
        <v>129</v>
      </c>
      <c r="CA31" s="853" t="s">
        <v>125</v>
      </c>
      <c r="CB31" s="854" t="s">
        <v>126</v>
      </c>
      <c r="CC31" s="55" t="s">
        <v>2175</v>
      </c>
      <c r="CD31" s="843" t="s">
        <v>127</v>
      </c>
    </row>
    <row r="32" spans="1:82" ht="78.75">
      <c r="A32" s="3"/>
      <c r="B32" s="5" t="s">
        <v>2776</v>
      </c>
      <c r="C32" s="3" t="str">
        <f t="shared" si="0"/>
        <v>Ⅰ.顧客対応 (1)　お客さまニーズに合致した提案の実施に向けた募集に関する態勢整備</v>
      </c>
      <c r="D32" s="3" t="str">
        <f t="shared" si="1"/>
        <v>①意向把握・確認義務</v>
      </c>
      <c r="E32" s="3" t="str">
        <f t="shared" si="5"/>
        <v>基本 4</v>
      </c>
      <c r="F32" s="3" t="str">
        <f t="shared" si="6"/>
        <v xml:space="preserve">4 
</v>
      </c>
      <c r="G32" s="11" t="str">
        <f t="shared" si="7"/>
        <v xml:space="preserve">公的保険制度に関して、お客様の意向を踏まえて情報提供を行う態勢を整備(公的保険制度の説明ツールの配備等)している
＿ 
＿＿ </v>
      </c>
      <c r="H32" s="21" t="str">
        <f t="shared" si="2"/>
        <v>2023: 0
2024: 1.はい</v>
      </c>
      <c r="I32" s="21" t="str">
        <f t="shared" si="11"/>
        <v xml:space="preserve"> ― </v>
      </c>
      <c r="J32" s="21" t="str">
        <f t="shared" si="11"/>
        <v xml:space="preserve"> ― </v>
      </c>
      <c r="K32" s="21" t="str">
        <f t="shared" si="8"/>
        <v>▼選択</v>
      </c>
      <c r="L32" s="21" t="str">
        <f t="shared" si="9"/>
        <v>以下について、詳細説明欄の記載及び証跡資料により確認できた
・お客さまの意向を踏まえ、公的保険制度に関する情報提供を行うことは、「〇〇資料」P○に記載
・お客さまに対して、公的保険制度に関する情報提供を行うツールがあることは、「〇〇資料」を確認</v>
      </c>
      <c r="M32" s="21" t="str">
        <f t="shared" si="10"/>
        <v xml:space="preserve">
</v>
      </c>
      <c r="N32" s="3"/>
      <c r="O32" s="19" t="s">
        <v>2176</v>
      </c>
      <c r="P32" s="19" t="s">
        <v>2729</v>
      </c>
      <c r="Q32" s="19" t="s">
        <v>35</v>
      </c>
      <c r="R32" s="19"/>
      <c r="S32" s="19"/>
      <c r="T32" s="808"/>
      <c r="U32" s="809"/>
      <c r="V32" s="810"/>
      <c r="W32" s="811"/>
      <c r="X32" s="810"/>
      <c r="Y32" s="810"/>
      <c r="Z32" s="20"/>
      <c r="AA32" s="844" t="s">
        <v>34</v>
      </c>
      <c r="AB32" s="1204"/>
      <c r="AC32" s="844" t="s">
        <v>1998</v>
      </c>
      <c r="AD32" s="1207"/>
      <c r="AE32" s="844" t="s">
        <v>35</v>
      </c>
      <c r="AF32" s="1207"/>
      <c r="AG32" s="845" t="s">
        <v>36</v>
      </c>
      <c r="AH32" s="1210"/>
      <c r="AI32" s="599">
        <v>4</v>
      </c>
      <c r="AJ32" s="551" t="s">
        <v>26</v>
      </c>
      <c r="AK32" s="1217" t="s">
        <v>130</v>
      </c>
      <c r="AL32" s="1218"/>
      <c r="AM32" s="1219"/>
      <c r="AN32" s="27">
        <f t="shared" si="12"/>
        <v>0</v>
      </c>
      <c r="AO32" s="27">
        <f t="shared" si="12"/>
        <v>0</v>
      </c>
      <c r="AP32" s="565">
        <f t="shared" si="12"/>
        <v>0</v>
      </c>
      <c r="AQ32" s="35">
        <f t="shared" si="12"/>
        <v>0</v>
      </c>
      <c r="AR32" s="566">
        <f t="shared" si="12"/>
        <v>0</v>
      </c>
      <c r="AS32" s="566">
        <f t="shared" si="12"/>
        <v>0</v>
      </c>
      <c r="AT32" s="35">
        <f t="shared" si="12"/>
        <v>0</v>
      </c>
      <c r="AU32" s="43">
        <f t="shared" si="12"/>
        <v>0</v>
      </c>
      <c r="AV32" s="596" t="s">
        <v>33</v>
      </c>
      <c r="AW32" s="597" t="s">
        <v>41</v>
      </c>
      <c r="AX32" s="597" t="s">
        <v>42</v>
      </c>
      <c r="AY32" s="597"/>
      <c r="AZ32" s="850" t="s">
        <v>41</v>
      </c>
      <c r="BA32" s="582" t="s">
        <v>134</v>
      </c>
      <c r="BB32" s="547" t="s">
        <v>3581</v>
      </c>
      <c r="BC32" s="547" t="s">
        <v>3582</v>
      </c>
      <c r="BD32" s="598" t="str">
        <f t="shared" si="13"/>
        <v>▼選択</v>
      </c>
      <c r="BE32" s="859" t="s">
        <v>33</v>
      </c>
      <c r="BF32" s="633" t="s">
        <v>16</v>
      </c>
      <c r="BG32" s="859" t="s">
        <v>31</v>
      </c>
      <c r="BH32" s="824" t="s">
        <v>6</v>
      </c>
      <c r="BI32" s="824" t="s">
        <v>7</v>
      </c>
      <c r="BJ32" s="859" t="s">
        <v>32</v>
      </c>
      <c r="BK32" s="859"/>
      <c r="BL32" s="546" t="s">
        <v>33</v>
      </c>
      <c r="BM32" s="828" t="s">
        <v>3246</v>
      </c>
      <c r="BN32" s="852"/>
      <c r="BO32" s="852"/>
      <c r="BP32" s="852"/>
      <c r="BQ32" s="852"/>
      <c r="BR32" s="852"/>
      <c r="BS32" s="547"/>
      <c r="BT32" s="547"/>
      <c r="BU32" s="547"/>
      <c r="BV32" s="548"/>
      <c r="BW32" s="549"/>
      <c r="BX32" s="547"/>
      <c r="BY32" s="495"/>
      <c r="BZ32" s="579" t="s">
        <v>135</v>
      </c>
      <c r="CA32" s="832" t="s">
        <v>131</v>
      </c>
      <c r="CB32" s="833" t="s">
        <v>132</v>
      </c>
      <c r="CC32" s="55" t="s">
        <v>2176</v>
      </c>
      <c r="CD32" s="843" t="s">
        <v>133</v>
      </c>
    </row>
    <row r="33" spans="1:82" ht="87.75" customHeight="1">
      <c r="A33" s="3"/>
      <c r="B33" s="5" t="s">
        <v>2777</v>
      </c>
      <c r="C33" s="3" t="str">
        <f t="shared" si="0"/>
        <v>Ⅰ.顧客対応 (1)　お客さまニーズに合致した提案の実施に向けた募集に関する態勢整備</v>
      </c>
      <c r="D33" s="3" t="str">
        <f t="shared" si="1"/>
        <v>①意向把握・確認義務</v>
      </c>
      <c r="E33" s="3" t="str">
        <f t="shared" si="5"/>
        <v>基本 5</v>
      </c>
      <c r="F33" s="3" t="str">
        <f t="shared" si="6"/>
        <v xml:space="preserve">5 
</v>
      </c>
      <c r="G33" s="11" t="str">
        <f t="shared" si="7"/>
        <v xml:space="preserve">公的保険制度に関して、募集人に教育を実施している
＿ 
＿＿ </v>
      </c>
      <c r="H33" s="21" t="str">
        <f t="shared" si="2"/>
        <v>2023: 0
2024: 1.はい</v>
      </c>
      <c r="I33" s="21" t="str">
        <f t="shared" si="11"/>
        <v xml:space="preserve"> ― </v>
      </c>
      <c r="J33" s="21" t="str">
        <f t="shared" si="11"/>
        <v xml:space="preserve"> ― </v>
      </c>
      <c r="K33" s="21" t="str">
        <f t="shared" si="8"/>
        <v>▼選択</v>
      </c>
      <c r="L33" s="21" t="str">
        <f t="shared" si="9"/>
        <v>以下について、詳細説明欄の記載及び証跡資料により確認できた
・公的保険制度に関する教育内容となっていることは、「○○資料」を確認
・募集行為を行う従業員全員に対して教育を行っていることは、「○○資料」および詳細説明欄の記載を確認</v>
      </c>
      <c r="M33" s="21" t="str">
        <f t="shared" si="10"/>
        <v xml:space="preserve">
</v>
      </c>
      <c r="N33" s="3"/>
      <c r="O33" s="19" t="s">
        <v>2177</v>
      </c>
      <c r="P33" s="19" t="s">
        <v>2729</v>
      </c>
      <c r="Q33" s="19" t="s">
        <v>35</v>
      </c>
      <c r="R33" s="19"/>
      <c r="S33" s="19"/>
      <c r="T33" s="808"/>
      <c r="U33" s="809"/>
      <c r="V33" s="810"/>
      <c r="W33" s="811"/>
      <c r="X33" s="810"/>
      <c r="Y33" s="810"/>
      <c r="Z33" s="20"/>
      <c r="AA33" s="864" t="s">
        <v>34</v>
      </c>
      <c r="AB33" s="1205"/>
      <c r="AC33" s="864" t="s">
        <v>1998</v>
      </c>
      <c r="AD33" s="1208"/>
      <c r="AE33" s="864" t="s">
        <v>35</v>
      </c>
      <c r="AF33" s="1208"/>
      <c r="AG33" s="865" t="s">
        <v>36</v>
      </c>
      <c r="AH33" s="1211"/>
      <c r="AI33" s="600">
        <v>5</v>
      </c>
      <c r="AJ33" s="601" t="s">
        <v>26</v>
      </c>
      <c r="AK33" s="1217" t="s">
        <v>136</v>
      </c>
      <c r="AL33" s="1218"/>
      <c r="AM33" s="1219"/>
      <c r="AN33" s="27">
        <f t="shared" si="12"/>
        <v>0</v>
      </c>
      <c r="AO33" s="27">
        <f t="shared" si="12"/>
        <v>0</v>
      </c>
      <c r="AP33" s="565">
        <f t="shared" si="12"/>
        <v>0</v>
      </c>
      <c r="AQ33" s="35">
        <f t="shared" si="12"/>
        <v>0</v>
      </c>
      <c r="AR33" s="566">
        <f t="shared" si="12"/>
        <v>0</v>
      </c>
      <c r="AS33" s="566">
        <f t="shared" si="12"/>
        <v>0</v>
      </c>
      <c r="AT33" s="35">
        <f t="shared" si="12"/>
        <v>0</v>
      </c>
      <c r="AU33" s="43">
        <f t="shared" si="12"/>
        <v>0</v>
      </c>
      <c r="AV33" s="596" t="s">
        <v>33</v>
      </c>
      <c r="AW33" s="597" t="s">
        <v>41</v>
      </c>
      <c r="AX33" s="597" t="s">
        <v>42</v>
      </c>
      <c r="AY33" s="597"/>
      <c r="AZ33" s="850" t="s">
        <v>41</v>
      </c>
      <c r="BA33" s="582" t="s">
        <v>138</v>
      </c>
      <c r="BB33" s="547" t="s">
        <v>3583</v>
      </c>
      <c r="BC33" s="547" t="s">
        <v>3584</v>
      </c>
      <c r="BD33" s="598" t="str">
        <f t="shared" si="13"/>
        <v>▼選択</v>
      </c>
      <c r="BE33" s="859" t="s">
        <v>33</v>
      </c>
      <c r="BF33" s="633" t="s">
        <v>16</v>
      </c>
      <c r="BG33" s="859" t="s">
        <v>31</v>
      </c>
      <c r="BH33" s="824" t="s">
        <v>6</v>
      </c>
      <c r="BI33" s="824" t="s">
        <v>7</v>
      </c>
      <c r="BJ33" s="859" t="s">
        <v>32</v>
      </c>
      <c r="BK33" s="859"/>
      <c r="BL33" s="546" t="s">
        <v>33</v>
      </c>
      <c r="BM33" s="828" t="s">
        <v>3247</v>
      </c>
      <c r="BN33" s="852"/>
      <c r="BO33" s="852"/>
      <c r="BP33" s="852"/>
      <c r="BQ33" s="852"/>
      <c r="BR33" s="852"/>
      <c r="BS33" s="547"/>
      <c r="BT33" s="547"/>
      <c r="BU33" s="547"/>
      <c r="BV33" s="548"/>
      <c r="BW33" s="549"/>
      <c r="BX33" s="547"/>
      <c r="BY33" s="495"/>
      <c r="BZ33" s="579" t="s">
        <v>139</v>
      </c>
      <c r="CA33" s="832" t="s">
        <v>131</v>
      </c>
      <c r="CB33" s="833" t="s">
        <v>132</v>
      </c>
      <c r="CC33" s="55" t="s">
        <v>2177</v>
      </c>
      <c r="CD33" s="843" t="s">
        <v>137</v>
      </c>
    </row>
    <row r="34" spans="1:82" ht="157.5" hidden="1" customHeight="1">
      <c r="A34" s="3"/>
      <c r="B34" s="5" t="s">
        <v>2778</v>
      </c>
      <c r="C34" s="3" t="str">
        <f t="shared" si="0"/>
        <v>Ⅰ.顧客対応 (1)　お客さまニーズに合致した提案の実施に向けた募集に関する態勢整備</v>
      </c>
      <c r="D34" s="3" t="str">
        <f t="shared" si="1"/>
        <v>①意向把握・確認義務</v>
      </c>
      <c r="E34" s="3" t="str">
        <f t="shared" si="5"/>
        <v>応用 6</v>
      </c>
      <c r="F34" s="3" t="str">
        <f t="shared" si="6"/>
        <v xml:space="preserve">6 
</v>
      </c>
      <c r="G34" s="11" t="str">
        <f t="shared" si="7"/>
        <v xml:space="preserve">商談ごとの対応履歴について、当初意向から最終意向のプロセスについて全件管理する態勢を整備している（契約締結までの経緯について明確に記録されている）
＿ 
＿＿ </v>
      </c>
      <c r="H34" s="21" t="str">
        <f t="shared" si="2"/>
        <v>2023: 0
2024: ▼選択</v>
      </c>
      <c r="I34" s="21" t="str">
        <f t="shared" si="11"/>
        <v xml:space="preserve"> ― </v>
      </c>
      <c r="J34" s="21" t="str">
        <f t="shared" si="11"/>
        <v xml:space="preserve"> ― </v>
      </c>
      <c r="K34" s="21" t="str">
        <f t="shared" si="8"/>
        <v>▼選択</v>
      </c>
      <c r="L34" s="21" t="str">
        <f t="shared" si="9"/>
        <v>以下について、詳細説明欄の記載及び証跡資料により確認できた
・当初意向と最終意向のみならず、意向の変遷が第三者にもわかるよう、プロセスについても全件記録し保管することは、「○○資料」P○に記載
・プロセスを全件記録できる仕組みがあることは、「○○資料」P○を確認
・プロセスについても全件記録することが徹底されていることは、「○○資料」P○を確認
・当初意向から最終意向までのプロセスが記録し保存されていることは、「○○資料」を確認</v>
      </c>
      <c r="M34" s="21" t="str">
        <f t="shared" si="10"/>
        <v xml:space="preserve">
</v>
      </c>
      <c r="N34" s="3"/>
      <c r="O34" s="19" t="s">
        <v>2178</v>
      </c>
      <c r="P34" s="19" t="s">
        <v>2729</v>
      </c>
      <c r="Q34" s="19" t="s">
        <v>35</v>
      </c>
      <c r="R34" s="19"/>
      <c r="S34" s="19"/>
      <c r="T34" s="808"/>
      <c r="U34" s="809"/>
      <c r="V34" s="810"/>
      <c r="W34" s="811"/>
      <c r="X34" s="810"/>
      <c r="Y34" s="810"/>
      <c r="Z34" s="20"/>
      <c r="AA34" s="835" t="s">
        <v>1996</v>
      </c>
      <c r="AB34" s="1203" t="s">
        <v>21</v>
      </c>
      <c r="AC34" s="836" t="s">
        <v>1998</v>
      </c>
      <c r="AD34" s="1206" t="s">
        <v>22</v>
      </c>
      <c r="AE34" s="835" t="s">
        <v>1969</v>
      </c>
      <c r="AF34" s="1206" t="s">
        <v>23</v>
      </c>
      <c r="AG34" s="866" t="s">
        <v>140</v>
      </c>
      <c r="AH34" s="1236" t="s">
        <v>141</v>
      </c>
      <c r="AI34" s="602">
        <v>6</v>
      </c>
      <c r="AJ34" s="551" t="s">
        <v>26</v>
      </c>
      <c r="AK34" s="1217" t="s">
        <v>142</v>
      </c>
      <c r="AL34" s="1218"/>
      <c r="AM34" s="1219"/>
      <c r="AN34" s="27">
        <f t="shared" si="12"/>
        <v>0</v>
      </c>
      <c r="AO34" s="27">
        <f t="shared" si="12"/>
        <v>0</v>
      </c>
      <c r="AP34" s="565">
        <f t="shared" si="12"/>
        <v>0</v>
      </c>
      <c r="AQ34" s="35">
        <f t="shared" si="12"/>
        <v>0</v>
      </c>
      <c r="AR34" s="566">
        <f t="shared" si="12"/>
        <v>0</v>
      </c>
      <c r="AS34" s="566">
        <f t="shared" si="12"/>
        <v>0</v>
      </c>
      <c r="AT34" s="35">
        <f t="shared" si="12"/>
        <v>0</v>
      </c>
      <c r="AU34" s="43">
        <f t="shared" si="12"/>
        <v>0</v>
      </c>
      <c r="AV34" s="596" t="s">
        <v>33</v>
      </c>
      <c r="AW34" s="597" t="s">
        <v>41</v>
      </c>
      <c r="AX34" s="597" t="s">
        <v>42</v>
      </c>
      <c r="AY34" s="597"/>
      <c r="AZ34" s="850" t="s">
        <v>33</v>
      </c>
      <c r="BA34" s="582" t="s">
        <v>143</v>
      </c>
      <c r="BB34" s="855"/>
      <c r="BC34" s="821"/>
      <c r="BD34" s="603" t="str">
        <f t="shared" si="13"/>
        <v>▼選択</v>
      </c>
      <c r="BE34" s="859" t="s">
        <v>33</v>
      </c>
      <c r="BF34" s="633" t="s">
        <v>16</v>
      </c>
      <c r="BG34" s="859" t="s">
        <v>31</v>
      </c>
      <c r="BH34" s="824" t="s">
        <v>6</v>
      </c>
      <c r="BI34" s="824" t="s">
        <v>7</v>
      </c>
      <c r="BJ34" s="859" t="s">
        <v>32</v>
      </c>
      <c r="BK34" s="859"/>
      <c r="BL34" s="546" t="s">
        <v>33</v>
      </c>
      <c r="BM34" s="828" t="s">
        <v>3248</v>
      </c>
      <c r="BN34" s="852"/>
      <c r="BO34" s="852"/>
      <c r="BP34" s="852"/>
      <c r="BQ34" s="852"/>
      <c r="BR34" s="852"/>
      <c r="BS34" s="547"/>
      <c r="BT34" s="547"/>
      <c r="BU34" s="547"/>
      <c r="BV34" s="548"/>
      <c r="BW34" s="549"/>
      <c r="BX34" s="547"/>
      <c r="BY34" s="495"/>
      <c r="BZ34" s="579" t="s">
        <v>807</v>
      </c>
      <c r="CA34" s="853" t="s">
        <v>804</v>
      </c>
      <c r="CB34" s="854" t="s">
        <v>805</v>
      </c>
      <c r="CC34" s="55" t="s">
        <v>2178</v>
      </c>
      <c r="CD34" s="843" t="s">
        <v>806</v>
      </c>
    </row>
    <row r="35" spans="1:82" ht="110.25" hidden="1" customHeight="1">
      <c r="A35" s="3"/>
      <c r="B35" s="5" t="s">
        <v>2779</v>
      </c>
      <c r="C35" s="3" t="str">
        <f t="shared" si="0"/>
        <v>Ⅰ.顧客対応 (1)　お客さまニーズに合致した提案の実施に向けた募集に関する態勢整備</v>
      </c>
      <c r="D35" s="3" t="str">
        <f t="shared" si="1"/>
        <v>①意向把握・確認義務</v>
      </c>
      <c r="E35" s="3" t="str">
        <f t="shared" si="5"/>
        <v>応用 7</v>
      </c>
      <c r="F35" s="3" t="str">
        <f t="shared" si="6"/>
        <v xml:space="preserve">7 
</v>
      </c>
      <c r="G35" s="11" t="str">
        <f t="shared" si="7"/>
        <v xml:space="preserve">当初意向から最終意向に変更があった場合の合理性について、担当募集人以外による定期的な検証・確認を行う態勢（お客さま対応記録の検証等）を整備している
＿ 
＿＿ </v>
      </c>
      <c r="H35" s="21" t="str">
        <f t="shared" si="2"/>
        <v>2023: 0
2024: ▼選択</v>
      </c>
      <c r="I35" s="21" t="str">
        <f t="shared" si="11"/>
        <v xml:space="preserve"> ― </v>
      </c>
      <c r="J35" s="21" t="str">
        <f t="shared" si="11"/>
        <v xml:space="preserve"> ― </v>
      </c>
      <c r="K35" s="21" t="str">
        <f t="shared" si="8"/>
        <v>▼選択</v>
      </c>
      <c r="L35" s="21" t="str">
        <f t="shared" si="9"/>
        <v>以下について、詳細説明欄の記載及び証跡資料により確認できた
・当初意向から最終意向に変更があった場合の合理性（正当性）について、担当募集人以外による定期的な検証・確認を行うことのルール化は、「○○資料」P○に記載
・当初意向から最終意向に変更があった場合の合理性について、担当募集人以外による定期的な検証・確認が行われていることは、「○○資料」を確認</v>
      </c>
      <c r="M35" s="21" t="str">
        <f t="shared" si="10"/>
        <v xml:space="preserve">
</v>
      </c>
      <c r="N35" s="3"/>
      <c r="O35" s="19" t="s">
        <v>2179</v>
      </c>
      <c r="P35" s="19" t="s">
        <v>2729</v>
      </c>
      <c r="Q35" s="19" t="s">
        <v>35</v>
      </c>
      <c r="R35" s="19"/>
      <c r="S35" s="19"/>
      <c r="T35" s="808"/>
      <c r="U35" s="809"/>
      <c r="V35" s="810"/>
      <c r="W35" s="811"/>
      <c r="X35" s="810"/>
      <c r="Y35" s="810"/>
      <c r="Z35" s="20"/>
      <c r="AA35" s="844" t="s">
        <v>34</v>
      </c>
      <c r="AB35" s="1204"/>
      <c r="AC35" s="844" t="s">
        <v>1998</v>
      </c>
      <c r="AD35" s="1207"/>
      <c r="AE35" s="844" t="s">
        <v>35</v>
      </c>
      <c r="AF35" s="1207"/>
      <c r="AG35" s="867" t="s">
        <v>140</v>
      </c>
      <c r="AH35" s="1237"/>
      <c r="AI35" s="550">
        <v>7</v>
      </c>
      <c r="AJ35" s="551" t="s">
        <v>26</v>
      </c>
      <c r="AK35" s="1239" t="s">
        <v>3585</v>
      </c>
      <c r="AL35" s="1240"/>
      <c r="AM35" s="1240"/>
      <c r="AN35" s="27">
        <f t="shared" si="12"/>
        <v>0</v>
      </c>
      <c r="AO35" s="27">
        <f t="shared" si="12"/>
        <v>0</v>
      </c>
      <c r="AP35" s="565">
        <f t="shared" si="12"/>
        <v>0</v>
      </c>
      <c r="AQ35" s="35">
        <f t="shared" si="12"/>
        <v>0</v>
      </c>
      <c r="AR35" s="566">
        <f t="shared" si="12"/>
        <v>0</v>
      </c>
      <c r="AS35" s="566">
        <f t="shared" si="12"/>
        <v>0</v>
      </c>
      <c r="AT35" s="35">
        <f t="shared" si="12"/>
        <v>0</v>
      </c>
      <c r="AU35" s="43">
        <f t="shared" si="12"/>
        <v>0</v>
      </c>
      <c r="AV35" s="596" t="s">
        <v>33</v>
      </c>
      <c r="AW35" s="597" t="s">
        <v>41</v>
      </c>
      <c r="AX35" s="597" t="s">
        <v>42</v>
      </c>
      <c r="AY35" s="597"/>
      <c r="AZ35" s="850" t="s">
        <v>33</v>
      </c>
      <c r="BA35" s="582" t="s">
        <v>144</v>
      </c>
      <c r="BB35" s="855"/>
      <c r="BC35" s="821"/>
      <c r="BD35" s="603" t="str">
        <f t="shared" si="13"/>
        <v>▼選択</v>
      </c>
      <c r="BE35" s="859" t="s">
        <v>33</v>
      </c>
      <c r="BF35" s="633" t="s">
        <v>16</v>
      </c>
      <c r="BG35" s="859" t="s">
        <v>31</v>
      </c>
      <c r="BH35" s="824" t="s">
        <v>6</v>
      </c>
      <c r="BI35" s="824" t="s">
        <v>7</v>
      </c>
      <c r="BJ35" s="859" t="s">
        <v>32</v>
      </c>
      <c r="BK35" s="859"/>
      <c r="BL35" s="546" t="s">
        <v>33</v>
      </c>
      <c r="BM35" s="828" t="s">
        <v>3249</v>
      </c>
      <c r="BN35" s="852"/>
      <c r="BO35" s="852"/>
      <c r="BP35" s="852"/>
      <c r="BQ35" s="852"/>
      <c r="BR35" s="852"/>
      <c r="BS35" s="547"/>
      <c r="BT35" s="547"/>
      <c r="BU35" s="547"/>
      <c r="BV35" s="548"/>
      <c r="BW35" s="549"/>
      <c r="BX35" s="547"/>
      <c r="BY35" s="495"/>
      <c r="BZ35" s="579" t="s">
        <v>3586</v>
      </c>
      <c r="CA35" s="853" t="s">
        <v>808</v>
      </c>
      <c r="CB35" s="854" t="s">
        <v>809</v>
      </c>
      <c r="CC35" s="55" t="s">
        <v>2179</v>
      </c>
      <c r="CD35" s="843" t="s">
        <v>810</v>
      </c>
    </row>
    <row r="36" spans="1:82" ht="94.5" hidden="1" customHeight="1">
      <c r="A36" s="3"/>
      <c r="B36" s="5" t="s">
        <v>2780</v>
      </c>
      <c r="C36" s="3" t="str">
        <f t="shared" si="0"/>
        <v>Ⅰ.顧客対応 (1)　お客さまニーズに合致した提案の実施に向けた募集に関する態勢整備</v>
      </c>
      <c r="D36" s="3" t="str">
        <f t="shared" si="1"/>
        <v>①意向把握・確認義務</v>
      </c>
      <c r="E36" s="3" t="str">
        <f t="shared" si="5"/>
        <v>応用 8</v>
      </c>
      <c r="F36" s="3" t="str">
        <f t="shared" si="6"/>
        <v xml:space="preserve">8 
</v>
      </c>
      <c r="G36" s="11" t="str">
        <f t="shared" si="7"/>
        <v xml:space="preserve">No.7の検証・確認を行う主体が営業部門からの独立性を確保した担当部門・担当者である
＿ 
＿＿ </v>
      </c>
      <c r="H36" s="21" t="str">
        <f t="shared" si="2"/>
        <v>2023: 0
2024: ▼選択</v>
      </c>
      <c r="I36" s="21" t="str">
        <f t="shared" si="11"/>
        <v xml:space="preserve"> ― </v>
      </c>
      <c r="J36" s="21" t="str">
        <f t="shared" si="11"/>
        <v xml:space="preserve"> ― </v>
      </c>
      <c r="K36" s="21" t="str">
        <f t="shared" si="8"/>
        <v>▼選択</v>
      </c>
      <c r="L36" s="21" t="str">
        <f t="shared" si="9"/>
        <v>以下について、詳細説明欄の記載及び証跡資料により確認できた
・当初意向から最終意向に変更があった場合の合理性（正当性）について、営業部門から独立した担当部門・担当者による定期的な検証・確認が行われていることは、「○○資料」P○に記載
・No.7が達成</v>
      </c>
      <c r="M36" s="21" t="str">
        <f t="shared" si="10"/>
        <v xml:space="preserve">
</v>
      </c>
      <c r="N36" s="3"/>
      <c r="O36" s="19" t="s">
        <v>2180</v>
      </c>
      <c r="P36" s="19" t="s">
        <v>2729</v>
      </c>
      <c r="Q36" s="19" t="s">
        <v>35</v>
      </c>
      <c r="R36" s="19"/>
      <c r="S36" s="19"/>
      <c r="T36" s="808"/>
      <c r="U36" s="809"/>
      <c r="V36" s="810"/>
      <c r="W36" s="811"/>
      <c r="X36" s="810"/>
      <c r="Y36" s="810"/>
      <c r="Z36" s="20"/>
      <c r="AA36" s="844" t="s">
        <v>34</v>
      </c>
      <c r="AB36" s="1204"/>
      <c r="AC36" s="844" t="s">
        <v>1998</v>
      </c>
      <c r="AD36" s="1207"/>
      <c r="AE36" s="844" t="s">
        <v>35</v>
      </c>
      <c r="AF36" s="1207"/>
      <c r="AG36" s="867" t="s">
        <v>140</v>
      </c>
      <c r="AH36" s="1237"/>
      <c r="AI36" s="602">
        <v>8</v>
      </c>
      <c r="AJ36" s="551" t="s">
        <v>26</v>
      </c>
      <c r="AK36" s="1232" t="s">
        <v>145</v>
      </c>
      <c r="AL36" s="1232"/>
      <c r="AM36" s="1232"/>
      <c r="AN36" s="27">
        <f t="shared" si="12"/>
        <v>0</v>
      </c>
      <c r="AO36" s="27">
        <f t="shared" si="12"/>
        <v>0</v>
      </c>
      <c r="AP36" s="565">
        <f t="shared" si="12"/>
        <v>0</v>
      </c>
      <c r="AQ36" s="35">
        <f t="shared" si="12"/>
        <v>0</v>
      </c>
      <c r="AR36" s="566">
        <f t="shared" si="12"/>
        <v>0</v>
      </c>
      <c r="AS36" s="566">
        <f t="shared" si="12"/>
        <v>0</v>
      </c>
      <c r="AT36" s="35">
        <f t="shared" si="12"/>
        <v>0</v>
      </c>
      <c r="AU36" s="43">
        <f t="shared" si="12"/>
        <v>0</v>
      </c>
      <c r="AV36" s="596" t="s">
        <v>33</v>
      </c>
      <c r="AW36" s="597" t="s">
        <v>41</v>
      </c>
      <c r="AX36" s="597" t="s">
        <v>42</v>
      </c>
      <c r="AY36" s="597"/>
      <c r="AZ36" s="850" t="s">
        <v>33</v>
      </c>
      <c r="BA36" s="582" t="s">
        <v>144</v>
      </c>
      <c r="BB36" s="851"/>
      <c r="BC36" s="821"/>
      <c r="BD36" s="603" t="str">
        <f t="shared" si="13"/>
        <v>▼選択</v>
      </c>
      <c r="BE36" s="859" t="s">
        <v>33</v>
      </c>
      <c r="BF36" s="633" t="s">
        <v>16</v>
      </c>
      <c r="BG36" s="859" t="s">
        <v>31</v>
      </c>
      <c r="BH36" s="824" t="s">
        <v>6</v>
      </c>
      <c r="BI36" s="824" t="s">
        <v>7</v>
      </c>
      <c r="BJ36" s="859" t="s">
        <v>32</v>
      </c>
      <c r="BK36" s="859"/>
      <c r="BL36" s="546" t="s">
        <v>33</v>
      </c>
      <c r="BM36" s="828" t="s">
        <v>3250</v>
      </c>
      <c r="BN36" s="829"/>
      <c r="BO36" s="829"/>
      <c r="BP36" s="829"/>
      <c r="BQ36" s="829"/>
      <c r="BR36" s="829"/>
      <c r="BS36" s="547"/>
      <c r="BT36" s="547"/>
      <c r="BU36" s="547"/>
      <c r="BV36" s="548"/>
      <c r="BW36" s="549"/>
      <c r="BX36" s="547"/>
      <c r="BY36" s="495"/>
      <c r="BZ36" s="579" t="s">
        <v>3587</v>
      </c>
      <c r="CA36" s="853" t="s">
        <v>811</v>
      </c>
      <c r="CB36" s="854" t="s">
        <v>812</v>
      </c>
      <c r="CC36" s="55" t="s">
        <v>2180</v>
      </c>
      <c r="CD36" s="843" t="s">
        <v>813</v>
      </c>
    </row>
    <row r="37" spans="1:82" ht="94.5" hidden="1" customHeight="1">
      <c r="A37" s="3"/>
      <c r="B37" s="5" t="s">
        <v>2781</v>
      </c>
      <c r="C37" s="3" t="str">
        <f t="shared" si="0"/>
        <v>Ⅰ.顧客対応 (1)　お客さまニーズに合致した提案の実施に向けた募集に関する態勢整備</v>
      </c>
      <c r="D37" s="3" t="str">
        <f t="shared" si="1"/>
        <v>①意向把握・確認義務</v>
      </c>
      <c r="E37" s="3" t="str">
        <f t="shared" si="5"/>
        <v>応用 9</v>
      </c>
      <c r="F37" s="3" t="str">
        <f t="shared" si="6"/>
        <v xml:space="preserve">9 
</v>
      </c>
      <c r="G37" s="11" t="str">
        <f t="shared" si="7"/>
        <v xml:space="preserve">お客さまニーズの把握・実現に向け、お客さまに対してリテラシー（知識・理解力）向上に向けた取組みを実施している
＿ 
＿＿ </v>
      </c>
      <c r="H37" s="21" t="str">
        <f t="shared" si="2"/>
        <v>2023: 0
2024: ▼選択</v>
      </c>
      <c r="I37" s="21" t="str">
        <f t="shared" si="11"/>
        <v xml:space="preserve"> ― </v>
      </c>
      <c r="J37" s="21" t="str">
        <f t="shared" si="11"/>
        <v xml:space="preserve"> ― </v>
      </c>
      <c r="K37" s="21" t="str">
        <f t="shared" si="8"/>
        <v>▼選択</v>
      </c>
      <c r="L37" s="21" t="str">
        <f t="shared" si="9"/>
        <v>以下について、詳細説明欄の記載及び証跡資料により確認できた
・お客さまに対して、保険や公的保険制度等に関する知識の向上に向けた取組みを実施していることは、「○○資料」に記載</v>
      </c>
      <c r="M37" s="21" t="str">
        <f t="shared" si="10"/>
        <v xml:space="preserve">
</v>
      </c>
      <c r="N37" s="3"/>
      <c r="O37" s="19" t="s">
        <v>2181</v>
      </c>
      <c r="P37" s="19" t="s">
        <v>2729</v>
      </c>
      <c r="Q37" s="19" t="s">
        <v>35</v>
      </c>
      <c r="R37" s="19"/>
      <c r="S37" s="19"/>
      <c r="T37" s="808"/>
      <c r="U37" s="809"/>
      <c r="V37" s="810"/>
      <c r="W37" s="811"/>
      <c r="X37" s="810"/>
      <c r="Y37" s="810"/>
      <c r="Z37" s="20"/>
      <c r="AA37" s="844" t="s">
        <v>34</v>
      </c>
      <c r="AB37" s="1204"/>
      <c r="AC37" s="844" t="s">
        <v>1998</v>
      </c>
      <c r="AD37" s="1207"/>
      <c r="AE37" s="844" t="s">
        <v>35</v>
      </c>
      <c r="AF37" s="1207"/>
      <c r="AG37" s="867" t="s">
        <v>140</v>
      </c>
      <c r="AH37" s="1237"/>
      <c r="AI37" s="602">
        <v>9</v>
      </c>
      <c r="AJ37" s="601" t="s">
        <v>26</v>
      </c>
      <c r="AK37" s="1233" t="s">
        <v>146</v>
      </c>
      <c r="AL37" s="1234"/>
      <c r="AM37" s="1235"/>
      <c r="AN37" s="27">
        <f t="shared" si="12"/>
        <v>0</v>
      </c>
      <c r="AO37" s="27">
        <f t="shared" si="12"/>
        <v>0</v>
      </c>
      <c r="AP37" s="565">
        <f t="shared" si="12"/>
        <v>0</v>
      </c>
      <c r="AQ37" s="35">
        <f t="shared" si="12"/>
        <v>0</v>
      </c>
      <c r="AR37" s="566">
        <f t="shared" si="12"/>
        <v>0</v>
      </c>
      <c r="AS37" s="566">
        <f t="shared" si="12"/>
        <v>0</v>
      </c>
      <c r="AT37" s="35">
        <f t="shared" si="12"/>
        <v>0</v>
      </c>
      <c r="AU37" s="43">
        <f t="shared" si="12"/>
        <v>0</v>
      </c>
      <c r="AV37" s="596" t="s">
        <v>33</v>
      </c>
      <c r="AW37" s="597" t="s">
        <v>41</v>
      </c>
      <c r="AX37" s="597" t="s">
        <v>42</v>
      </c>
      <c r="AY37" s="597"/>
      <c r="AZ37" s="850" t="s">
        <v>33</v>
      </c>
      <c r="BA37" s="582" t="s">
        <v>147</v>
      </c>
      <c r="BB37" s="855"/>
      <c r="BC37" s="821"/>
      <c r="BD37" s="603" t="str">
        <f t="shared" si="13"/>
        <v>▼選択</v>
      </c>
      <c r="BE37" s="859" t="s">
        <v>33</v>
      </c>
      <c r="BF37" s="633" t="s">
        <v>16</v>
      </c>
      <c r="BG37" s="859" t="s">
        <v>31</v>
      </c>
      <c r="BH37" s="824" t="s">
        <v>6</v>
      </c>
      <c r="BI37" s="824" t="s">
        <v>7</v>
      </c>
      <c r="BJ37" s="859" t="s">
        <v>32</v>
      </c>
      <c r="BK37" s="859"/>
      <c r="BL37" s="546" t="s">
        <v>33</v>
      </c>
      <c r="BM37" s="828" t="s">
        <v>3251</v>
      </c>
      <c r="BN37" s="852"/>
      <c r="BO37" s="852"/>
      <c r="BP37" s="852"/>
      <c r="BQ37" s="852"/>
      <c r="BR37" s="852"/>
      <c r="BS37" s="547"/>
      <c r="BT37" s="547"/>
      <c r="BU37" s="547"/>
      <c r="BV37" s="548"/>
      <c r="BW37" s="549"/>
      <c r="BX37" s="547"/>
      <c r="BY37" s="495"/>
      <c r="BZ37" s="579" t="s">
        <v>817</v>
      </c>
      <c r="CA37" s="853" t="s">
        <v>814</v>
      </c>
      <c r="CB37" s="854" t="s">
        <v>815</v>
      </c>
      <c r="CC37" s="55" t="s">
        <v>2181</v>
      </c>
      <c r="CD37" s="843" t="s">
        <v>816</v>
      </c>
    </row>
    <row r="38" spans="1:82" ht="85.5" hidden="1" customHeight="1">
      <c r="A38" s="3"/>
      <c r="B38" s="5" t="s">
        <v>2782</v>
      </c>
      <c r="C38" s="3" t="str">
        <f t="shared" si="0"/>
        <v>Ⅰ.顧客対応 (1)　お客さまニーズに合致した提案の実施に向けた募集に関する態勢整備</v>
      </c>
      <c r="D38" s="3" t="str">
        <f t="shared" si="1"/>
        <v>①意向把握・確認義務</v>
      </c>
      <c r="E38" s="3" t="str">
        <f t="shared" si="5"/>
        <v>応用 ①EX</v>
      </c>
      <c r="F38" s="3" t="str">
        <f t="shared" si="6"/>
        <v xml:space="preserve">①EX 
</v>
      </c>
      <c r="G38" s="11" t="str">
        <f t="shared" si="7"/>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8" s="21" t="str">
        <f t="shared" si="2"/>
        <v>2023: 0
2024: 4.--</v>
      </c>
      <c r="I38" s="21" t="str">
        <f t="shared" si="11"/>
        <v xml:space="preserve"> ― </v>
      </c>
      <c r="J38" s="21" t="str">
        <f t="shared" si="11"/>
        <v xml:space="preserve"> ― </v>
      </c>
      <c r="K38" s="21" t="str">
        <f t="shared" si="8"/>
        <v>▼選択</v>
      </c>
      <c r="L38" s="21" t="str">
        <f t="shared" si="9"/>
        <v>①意向把握・確認義務 に関する貴社取組み［お客さまへアピールしたい取組み／募集人等従業者に好評な取組み］として認識しました。（［ ］内は判定時に不要文言を削除する）</v>
      </c>
      <c r="M38" s="21" t="str">
        <f t="shared" si="10"/>
        <v xml:space="preserve">
</v>
      </c>
      <c r="N38" s="3"/>
      <c r="O38" s="19" t="s">
        <v>2182</v>
      </c>
      <c r="P38" s="19" t="s">
        <v>2729</v>
      </c>
      <c r="Q38" s="19" t="s">
        <v>35</v>
      </c>
      <c r="R38" s="19"/>
      <c r="S38" s="19"/>
      <c r="T38" s="808"/>
      <c r="U38" s="809"/>
      <c r="V38" s="810"/>
      <c r="W38" s="811"/>
      <c r="X38" s="810"/>
      <c r="Y38" s="810"/>
      <c r="Z38" s="20"/>
      <c r="AA38" s="864" t="s">
        <v>34</v>
      </c>
      <c r="AB38" s="1205"/>
      <c r="AC38" s="864" t="s">
        <v>1998</v>
      </c>
      <c r="AD38" s="1208"/>
      <c r="AE38" s="864" t="s">
        <v>35</v>
      </c>
      <c r="AF38" s="1208"/>
      <c r="AG38" s="868" t="s">
        <v>140</v>
      </c>
      <c r="AH38" s="1238"/>
      <c r="AI38" s="604" t="s">
        <v>148</v>
      </c>
      <c r="AJ38" s="601"/>
      <c r="AK38" s="1229" t="s">
        <v>2017</v>
      </c>
      <c r="AL38" s="1230"/>
      <c r="AM38" s="1231"/>
      <c r="AN38" s="30">
        <f t="shared" si="12"/>
        <v>0</v>
      </c>
      <c r="AO38" s="30">
        <f t="shared" si="12"/>
        <v>0</v>
      </c>
      <c r="AP38" s="605">
        <f t="shared" si="12"/>
        <v>0</v>
      </c>
      <c r="AQ38" s="35">
        <f t="shared" si="12"/>
        <v>0</v>
      </c>
      <c r="AR38" s="566">
        <f t="shared" si="12"/>
        <v>0</v>
      </c>
      <c r="AS38" s="566">
        <f t="shared" si="12"/>
        <v>0</v>
      </c>
      <c r="AT38" s="35">
        <f t="shared" si="12"/>
        <v>0</v>
      </c>
      <c r="AU38" s="43">
        <f t="shared" si="12"/>
        <v>0</v>
      </c>
      <c r="AV38" s="596" t="s">
        <v>33</v>
      </c>
      <c r="AW38" s="597" t="s">
        <v>41</v>
      </c>
      <c r="AX38" s="606" t="s">
        <v>877</v>
      </c>
      <c r="AY38" s="597"/>
      <c r="AZ38" s="850" t="s">
        <v>877</v>
      </c>
      <c r="BA38" s="607" t="s">
        <v>147</v>
      </c>
      <c r="BB38" s="851"/>
      <c r="BC38" s="547"/>
      <c r="BD38" s="549"/>
      <c r="BE38" s="620" t="str">
        <f>IF(AND(AL38=AV38,AV38="○",AZ38="1.はい"),"○","▼選択")</f>
        <v>▼選択</v>
      </c>
      <c r="BF38" s="861" t="s">
        <v>16</v>
      </c>
      <c r="BG38" s="620" t="s">
        <v>31</v>
      </c>
      <c r="BH38" s="824" t="s">
        <v>6</v>
      </c>
      <c r="BI38" s="824" t="s">
        <v>7</v>
      </c>
      <c r="BJ38" s="620" t="s">
        <v>32</v>
      </c>
      <c r="BK38" s="620"/>
      <c r="BL38" s="546" t="s">
        <v>33</v>
      </c>
      <c r="BM38" s="828" t="s">
        <v>3252</v>
      </c>
      <c r="BN38" s="829"/>
      <c r="BO38" s="829"/>
      <c r="BP38" s="829"/>
      <c r="BQ38" s="829"/>
      <c r="BR38" s="829"/>
      <c r="BS38" s="547"/>
      <c r="BT38" s="547"/>
      <c r="BU38" s="547"/>
      <c r="BV38" s="548"/>
      <c r="BW38" s="549"/>
      <c r="BX38" s="547"/>
      <c r="BY38" s="495"/>
      <c r="BZ38" s="579" t="s">
        <v>2018</v>
      </c>
      <c r="CA38" s="832" t="s">
        <v>818</v>
      </c>
      <c r="CB38" s="854" t="s">
        <v>819</v>
      </c>
      <c r="CC38" s="55" t="s">
        <v>2182</v>
      </c>
      <c r="CD38" s="843" t="s">
        <v>820</v>
      </c>
    </row>
    <row r="39" spans="1:82" ht="57" hidden="1" customHeight="1">
      <c r="A39" s="3"/>
      <c r="B39" s="5" t="s">
        <v>2783</v>
      </c>
      <c r="C39" s="3" t="str">
        <f t="shared" si="0"/>
        <v>Ⅰ.顧客対応 (1)　お客さまニーズに合致した提案の実施に向けた募集に関する態勢整備</v>
      </c>
      <c r="D39" s="3" t="str">
        <f t="shared" si="1"/>
        <v>②情報提供義務（重要事項説明）</v>
      </c>
      <c r="E39" s="3" t="str">
        <f t="shared" si="5"/>
        <v>基本 10</v>
      </c>
      <c r="F39" s="3" t="str">
        <f t="shared" si="6"/>
        <v xml:space="preserve">10 
</v>
      </c>
      <c r="G39" s="11" t="str">
        <f t="shared" si="7"/>
        <v xml:space="preserve">以下の事項が明文化され従業員がいつでも閲覧可能な状態になっている
※全て「1.はい」であれば達成
＿ 
＿＿ </v>
      </c>
      <c r="H39" s="21" t="str">
        <f t="shared" si="2"/>
        <v>2023: 0
2024: －</v>
      </c>
      <c r="I39" s="21" t="str">
        <f t="shared" si="11"/>
        <v xml:space="preserve"> ― </v>
      </c>
      <c r="J39" s="21" t="str">
        <f t="shared" si="11"/>
        <v xml:space="preserve"> ― </v>
      </c>
      <c r="K39" s="21" t="str">
        <f t="shared" si="8"/>
        <v>▼選択</v>
      </c>
      <c r="L39" s="21">
        <f t="shared" si="9"/>
        <v>0</v>
      </c>
      <c r="M39" s="21" t="str">
        <f t="shared" si="10"/>
        <v xml:space="preserve">
</v>
      </c>
      <c r="N39" s="3"/>
      <c r="O39" s="19" t="s">
        <v>2183</v>
      </c>
      <c r="P39" s="19" t="s">
        <v>2729</v>
      </c>
      <c r="Q39" s="19" t="s">
        <v>150</v>
      </c>
      <c r="R39" s="19"/>
      <c r="S39" s="19"/>
      <c r="T39" s="808"/>
      <c r="U39" s="809"/>
      <c r="V39" s="810"/>
      <c r="W39" s="811"/>
      <c r="X39" s="810"/>
      <c r="Y39" s="810"/>
      <c r="Z39" s="20"/>
      <c r="AA39" s="835" t="s">
        <v>1996</v>
      </c>
      <c r="AB39" s="1203" t="s">
        <v>21</v>
      </c>
      <c r="AC39" s="836" t="s">
        <v>1998</v>
      </c>
      <c r="AD39" s="1206" t="s">
        <v>22</v>
      </c>
      <c r="AE39" s="869" t="s">
        <v>1970</v>
      </c>
      <c r="AF39" s="1206" t="s">
        <v>149</v>
      </c>
      <c r="AG39" s="837" t="s">
        <v>36</v>
      </c>
      <c r="AH39" s="1209" t="s">
        <v>25</v>
      </c>
      <c r="AI39" s="550">
        <v>10</v>
      </c>
      <c r="AJ39" s="551" t="s">
        <v>26</v>
      </c>
      <c r="AK39" s="1212" t="s">
        <v>821</v>
      </c>
      <c r="AL39" s="1218"/>
      <c r="AM39" s="1219"/>
      <c r="AN39" s="27">
        <f t="shared" si="12"/>
        <v>0</v>
      </c>
      <c r="AO39" s="27">
        <f t="shared" si="12"/>
        <v>0</v>
      </c>
      <c r="AP39" s="565">
        <f t="shared" si="12"/>
        <v>0</v>
      </c>
      <c r="AQ39" s="35">
        <f t="shared" si="12"/>
        <v>0</v>
      </c>
      <c r="AR39" s="566">
        <f t="shared" si="12"/>
        <v>0</v>
      </c>
      <c r="AS39" s="566">
        <f t="shared" si="12"/>
        <v>0</v>
      </c>
      <c r="AT39" s="35">
        <f t="shared" si="12"/>
        <v>0</v>
      </c>
      <c r="AU39" s="43">
        <f t="shared" si="12"/>
        <v>0</v>
      </c>
      <c r="AV39" s="608"/>
      <c r="AW39" s="609"/>
      <c r="AX39" s="609"/>
      <c r="AY39" s="609"/>
      <c r="AZ39" s="822" t="s">
        <v>661</v>
      </c>
      <c r="BA39" s="559" t="s">
        <v>29</v>
      </c>
      <c r="BB39" s="562"/>
      <c r="BC39" s="562"/>
      <c r="BD39" s="598" t="str">
        <f>BL39</f>
        <v>▼選択</v>
      </c>
      <c r="BE39" s="859" t="s">
        <v>33</v>
      </c>
      <c r="BF39" s="633" t="s">
        <v>16</v>
      </c>
      <c r="BG39" s="859" t="s">
        <v>31</v>
      </c>
      <c r="BH39" s="824" t="s">
        <v>6</v>
      </c>
      <c r="BI39" s="824" t="s">
        <v>7</v>
      </c>
      <c r="BJ39" s="859" t="s">
        <v>32</v>
      </c>
      <c r="BK39" s="859"/>
      <c r="BL39" s="561" t="s">
        <v>33</v>
      </c>
      <c r="BM39" s="839"/>
      <c r="BN39" s="840"/>
      <c r="BO39" s="840"/>
      <c r="BP39" s="840"/>
      <c r="BQ39" s="840"/>
      <c r="BR39" s="840"/>
      <c r="BS39" s="562"/>
      <c r="BT39" s="562"/>
      <c r="BU39" s="562"/>
      <c r="BV39" s="548"/>
      <c r="BW39" s="549"/>
      <c r="BX39" s="547"/>
      <c r="BY39" s="495"/>
      <c r="BZ39" s="562"/>
      <c r="CA39" s="841"/>
      <c r="CB39" s="842"/>
      <c r="CC39" s="55" t="s">
        <v>2183</v>
      </c>
      <c r="CD39" s="843" t="s">
        <v>822</v>
      </c>
    </row>
    <row r="40" spans="1:82" ht="57" hidden="1" customHeight="1">
      <c r="A40" s="3"/>
      <c r="B40" s="5" t="s">
        <v>2784</v>
      </c>
      <c r="C40" s="3" t="str">
        <f t="shared" si="0"/>
        <v>Ⅰ.顧客対応 (1)　お客さまニーズに合致した提案の実施に向けた募集に関する態勢整備</v>
      </c>
      <c r="D40" s="3" t="str">
        <f t="shared" si="1"/>
        <v>②情報提供義務（重要事項説明）</v>
      </c>
      <c r="E40" s="3" t="str">
        <f t="shared" si="5"/>
        <v>基本 10</v>
      </c>
      <c r="F40" s="3" t="str">
        <f t="shared" si="6"/>
        <v>10 
10-1</v>
      </c>
      <c r="G40" s="11" t="str">
        <f t="shared" si="7"/>
        <v xml:space="preserve">
＿ 【権限等の明示】保険募集を行うに際してあらかじめ以下の事項を明示すること
＿＿ </v>
      </c>
      <c r="H40" s="21" t="str">
        <f t="shared" si="2"/>
        <v>2023: 0
2024: －</v>
      </c>
      <c r="I40" s="21" t="str">
        <f t="shared" si="11"/>
        <v xml:space="preserve"> ― </v>
      </c>
      <c r="J40" s="21" t="str">
        <f t="shared" si="11"/>
        <v xml:space="preserve"> ― </v>
      </c>
      <c r="K40" s="21" t="str">
        <f t="shared" si="8"/>
        <v xml:space="preserve"> ― </v>
      </c>
      <c r="L40" s="21" t="str">
        <f t="shared" si="9"/>
        <v xml:space="preserve"> ― </v>
      </c>
      <c r="M40" s="21" t="str">
        <f t="shared" si="10"/>
        <v xml:space="preserve">
</v>
      </c>
      <c r="N40" s="3"/>
      <c r="O40" s="19" t="s">
        <v>2184</v>
      </c>
      <c r="P40" s="19" t="s">
        <v>2729</v>
      </c>
      <c r="Q40" s="19" t="s">
        <v>150</v>
      </c>
      <c r="R40" s="19"/>
      <c r="S40" s="19"/>
      <c r="T40" s="808"/>
      <c r="U40" s="809"/>
      <c r="V40" s="810"/>
      <c r="W40" s="811"/>
      <c r="X40" s="810"/>
      <c r="Y40" s="810"/>
      <c r="Z40" s="20"/>
      <c r="AA40" s="844" t="s">
        <v>34</v>
      </c>
      <c r="AB40" s="1204"/>
      <c r="AC40" s="844" t="s">
        <v>1998</v>
      </c>
      <c r="AD40" s="1207"/>
      <c r="AE40" s="870" t="s">
        <v>150</v>
      </c>
      <c r="AF40" s="1207"/>
      <c r="AG40" s="845" t="s">
        <v>36</v>
      </c>
      <c r="AH40" s="1210"/>
      <c r="AI40" s="563">
        <v>10</v>
      </c>
      <c r="AJ40" s="564" t="s">
        <v>151</v>
      </c>
      <c r="AK40" s="871"/>
      <c r="AL40" s="1220" t="s">
        <v>152</v>
      </c>
      <c r="AM40" s="1221"/>
      <c r="AN40" s="27">
        <f t="shared" si="12"/>
        <v>0</v>
      </c>
      <c r="AO40" s="27">
        <f t="shared" si="12"/>
        <v>0</v>
      </c>
      <c r="AP40" s="565">
        <f t="shared" si="12"/>
        <v>0</v>
      </c>
      <c r="AQ40" s="35">
        <f t="shared" si="12"/>
        <v>0</v>
      </c>
      <c r="AR40" s="566">
        <f t="shared" si="12"/>
        <v>0</v>
      </c>
      <c r="AS40" s="566">
        <f t="shared" si="12"/>
        <v>0</v>
      </c>
      <c r="AT40" s="35">
        <f t="shared" si="12"/>
        <v>0</v>
      </c>
      <c r="AU40" s="43">
        <f t="shared" si="12"/>
        <v>0</v>
      </c>
      <c r="AV40" s="608"/>
      <c r="AW40" s="609"/>
      <c r="AX40" s="609"/>
      <c r="AY40" s="609"/>
      <c r="AZ40" s="822" t="s">
        <v>661</v>
      </c>
      <c r="BA40" s="559" t="s">
        <v>29</v>
      </c>
      <c r="BB40" s="562"/>
      <c r="BC40" s="562"/>
      <c r="BD40" s="568"/>
      <c r="BE40" s="847"/>
      <c r="BF40" s="571"/>
      <c r="BG40" s="847"/>
      <c r="BH40" s="847"/>
      <c r="BI40" s="847"/>
      <c r="BJ40" s="847"/>
      <c r="BK40" s="571"/>
      <c r="BL40" s="569"/>
      <c r="BM40" s="839"/>
      <c r="BN40" s="840"/>
      <c r="BO40" s="840"/>
      <c r="BP40" s="840"/>
      <c r="BQ40" s="840"/>
      <c r="BR40" s="840"/>
      <c r="BS40" s="562"/>
      <c r="BT40" s="562"/>
      <c r="BU40" s="562"/>
      <c r="BV40" s="570"/>
      <c r="BW40" s="571"/>
      <c r="BX40" s="562"/>
      <c r="BY40" s="495"/>
      <c r="BZ40" s="562"/>
      <c r="CA40" s="841"/>
      <c r="CB40" s="842"/>
      <c r="CC40" s="55" t="s">
        <v>2184</v>
      </c>
      <c r="CD40" s="843" t="s">
        <v>823</v>
      </c>
    </row>
    <row r="41" spans="1:82" ht="94.5" hidden="1">
      <c r="A41" s="3"/>
      <c r="B41" s="5" t="s">
        <v>2785</v>
      </c>
      <c r="C41" s="3" t="str">
        <f t="shared" si="0"/>
        <v>Ⅰ.顧客対応 (1)　お客さまニーズに合致した提案の実施に向けた募集に関する態勢整備</v>
      </c>
      <c r="D41" s="3" t="str">
        <f t="shared" si="1"/>
        <v>②情報提供義務（重要事項説明）</v>
      </c>
      <c r="E41" s="3" t="str">
        <f t="shared" si="5"/>
        <v>基本 10</v>
      </c>
      <c r="F41" s="3" t="str">
        <f t="shared" si="6"/>
        <v>10 
10-1-1</v>
      </c>
      <c r="G41" s="11" t="str">
        <f t="shared" si="7"/>
        <v xml:space="preserve">
＿ 
＿＿ 保険募集人としての権限（保険契約の締結の媒介）</v>
      </c>
      <c r="H41" s="21" t="str">
        <f t="shared" si="2"/>
        <v>2023: 0
2024: ▼選択</v>
      </c>
      <c r="I41" s="21" t="str">
        <f t="shared" si="11"/>
        <v xml:space="preserve"> ― </v>
      </c>
      <c r="J41" s="21" t="str">
        <f t="shared" si="11"/>
        <v xml:space="preserve"> ― </v>
      </c>
      <c r="K41" s="21" t="str">
        <f t="shared" si="8"/>
        <v>▼選択</v>
      </c>
      <c r="L41" s="21" t="str">
        <f t="shared" si="9"/>
        <v>以下について、詳細説明欄の記載及び証跡資料により確認できた
・保険募集を行う際にあらかじめお客さまに対し明示すべき事項として、保険募集人としての権限（保険契約の締結の媒介）を説明することは、「○○資料」P○に記載
・「○○資料」はイントラネットに掲載され、全従業員が閲覧可能である</v>
      </c>
      <c r="M41" s="21" t="str">
        <f t="shared" si="10"/>
        <v xml:space="preserve">
</v>
      </c>
      <c r="N41" s="3"/>
      <c r="O41" s="19" t="s">
        <v>2185</v>
      </c>
      <c r="P41" s="19" t="s">
        <v>2729</v>
      </c>
      <c r="Q41" s="19" t="s">
        <v>150</v>
      </c>
      <c r="R41" s="19"/>
      <c r="S41" s="19"/>
      <c r="T41" s="808"/>
      <c r="U41" s="809"/>
      <c r="V41" s="810"/>
      <c r="W41" s="811"/>
      <c r="X41" s="810"/>
      <c r="Y41" s="810"/>
      <c r="Z41" s="20"/>
      <c r="AA41" s="844" t="s">
        <v>34</v>
      </c>
      <c r="AB41" s="1204"/>
      <c r="AC41" s="844" t="s">
        <v>1998</v>
      </c>
      <c r="AD41" s="1207"/>
      <c r="AE41" s="870" t="s">
        <v>150</v>
      </c>
      <c r="AF41" s="1207"/>
      <c r="AG41" s="845" t="s">
        <v>36</v>
      </c>
      <c r="AH41" s="1210"/>
      <c r="AI41" s="563">
        <v>10</v>
      </c>
      <c r="AJ41" s="564" t="s">
        <v>153</v>
      </c>
      <c r="AK41" s="848"/>
      <c r="AL41" s="872"/>
      <c r="AM41" s="469" t="s">
        <v>154</v>
      </c>
      <c r="AN41" s="27">
        <f t="shared" si="12"/>
        <v>0</v>
      </c>
      <c r="AO41" s="27">
        <f t="shared" si="12"/>
        <v>0</v>
      </c>
      <c r="AP41" s="565">
        <f t="shared" si="12"/>
        <v>0</v>
      </c>
      <c r="AQ41" s="35">
        <f t="shared" si="12"/>
        <v>0</v>
      </c>
      <c r="AR41" s="566">
        <f t="shared" si="12"/>
        <v>0</v>
      </c>
      <c r="AS41" s="566">
        <f t="shared" si="12"/>
        <v>0</v>
      </c>
      <c r="AT41" s="35">
        <f t="shared" si="12"/>
        <v>0</v>
      </c>
      <c r="AU41" s="43">
        <f t="shared" si="12"/>
        <v>0</v>
      </c>
      <c r="AV41" s="596" t="s">
        <v>33</v>
      </c>
      <c r="AW41" s="597" t="s">
        <v>41</v>
      </c>
      <c r="AX41" s="597" t="s">
        <v>42</v>
      </c>
      <c r="AY41" s="597"/>
      <c r="AZ41" s="850" t="s">
        <v>33</v>
      </c>
      <c r="BA41" s="582" t="s">
        <v>46</v>
      </c>
      <c r="BB41" s="855"/>
      <c r="BC41" s="821"/>
      <c r="BD41" s="549"/>
      <c r="BE41" s="859" t="str">
        <f>IF(AND(AL41=AV41,AV41="○",AZ41="1.はい"),"○","▼選択")</f>
        <v>▼選択</v>
      </c>
      <c r="BF41" s="633" t="s">
        <v>16</v>
      </c>
      <c r="BG41" s="859" t="s">
        <v>31</v>
      </c>
      <c r="BH41" s="824" t="s">
        <v>6</v>
      </c>
      <c r="BI41" s="824" t="s">
        <v>7</v>
      </c>
      <c r="BJ41" s="859" t="s">
        <v>32</v>
      </c>
      <c r="BK41" s="859"/>
      <c r="BL41" s="546" t="s">
        <v>33</v>
      </c>
      <c r="BM41" s="828" t="s">
        <v>3253</v>
      </c>
      <c r="BN41" s="852"/>
      <c r="BO41" s="852"/>
      <c r="BP41" s="852"/>
      <c r="BQ41" s="852"/>
      <c r="BR41" s="852"/>
      <c r="BS41" s="547"/>
      <c r="BT41" s="547"/>
      <c r="BU41" s="547"/>
      <c r="BV41" s="548"/>
      <c r="BW41" s="549"/>
      <c r="BX41" s="547"/>
      <c r="BY41" s="495"/>
      <c r="BZ41" s="579" t="s">
        <v>827</v>
      </c>
      <c r="CA41" s="853" t="s">
        <v>824</v>
      </c>
      <c r="CB41" s="854" t="s">
        <v>825</v>
      </c>
      <c r="CC41" s="55" t="s">
        <v>2185</v>
      </c>
      <c r="CD41" s="843" t="s">
        <v>826</v>
      </c>
    </row>
    <row r="42" spans="1:82" ht="47.25" hidden="1">
      <c r="A42" s="3"/>
      <c r="B42" s="5" t="s">
        <v>2786</v>
      </c>
      <c r="C42" s="3" t="str">
        <f t="shared" si="0"/>
        <v>Ⅰ.顧客対応 (1)　お客さまニーズに合致した提案の実施に向けた募集に関する態勢整備</v>
      </c>
      <c r="D42" s="3" t="str">
        <f t="shared" si="1"/>
        <v>②情報提供義務（重要事項説明）</v>
      </c>
      <c r="E42" s="3" t="str">
        <f t="shared" si="5"/>
        <v>基本 10</v>
      </c>
      <c r="F42" s="3" t="str">
        <f t="shared" si="6"/>
        <v>10 
10-1-2</v>
      </c>
      <c r="G42" s="11" t="str">
        <f t="shared" si="7"/>
        <v xml:space="preserve">
＿ 
＿＿ 所属保険会社等の商号、名称または氏名</v>
      </c>
      <c r="H42" s="21" t="str">
        <f t="shared" si="2"/>
        <v>2023: 0
2024: ▼選択</v>
      </c>
      <c r="I42" s="21" t="str">
        <f t="shared" si="11"/>
        <v xml:space="preserve"> ― </v>
      </c>
      <c r="J42" s="21" t="str">
        <f t="shared" si="11"/>
        <v xml:space="preserve"> ― </v>
      </c>
      <c r="K42" s="21" t="str">
        <f t="shared" si="8"/>
        <v>▼選択</v>
      </c>
      <c r="L42" s="21" t="str">
        <f t="shared" si="9"/>
        <v>所属保険会社等の商号、名称または氏名を明示することは、代理店チャネルにおいて本項目と次項目は事実上同義となることから、次項目の達成を以って本項目も達成とする</v>
      </c>
      <c r="M42" s="21" t="str">
        <f t="shared" si="10"/>
        <v xml:space="preserve">
</v>
      </c>
      <c r="N42" s="3"/>
      <c r="O42" s="19" t="s">
        <v>2186</v>
      </c>
      <c r="P42" s="19" t="s">
        <v>2729</v>
      </c>
      <c r="Q42" s="19" t="s">
        <v>150</v>
      </c>
      <c r="R42" s="19"/>
      <c r="S42" s="19"/>
      <c r="T42" s="808"/>
      <c r="U42" s="809"/>
      <c r="V42" s="810"/>
      <c r="W42" s="811"/>
      <c r="X42" s="810"/>
      <c r="Y42" s="810"/>
      <c r="Z42" s="20"/>
      <c r="AA42" s="844" t="s">
        <v>34</v>
      </c>
      <c r="AB42" s="1204"/>
      <c r="AC42" s="844" t="s">
        <v>1998</v>
      </c>
      <c r="AD42" s="1207"/>
      <c r="AE42" s="870" t="s">
        <v>150</v>
      </c>
      <c r="AF42" s="1207"/>
      <c r="AG42" s="845" t="s">
        <v>36</v>
      </c>
      <c r="AH42" s="1210"/>
      <c r="AI42" s="563">
        <v>10</v>
      </c>
      <c r="AJ42" s="564" t="s">
        <v>155</v>
      </c>
      <c r="AK42" s="848"/>
      <c r="AL42" s="872"/>
      <c r="AM42" s="469" t="s">
        <v>156</v>
      </c>
      <c r="AN42" s="27">
        <f t="shared" si="12"/>
        <v>0</v>
      </c>
      <c r="AO42" s="27">
        <f t="shared" si="12"/>
        <v>0</v>
      </c>
      <c r="AP42" s="565">
        <f t="shared" si="12"/>
        <v>0</v>
      </c>
      <c r="AQ42" s="35">
        <f t="shared" si="12"/>
        <v>0</v>
      </c>
      <c r="AR42" s="566">
        <f t="shared" si="12"/>
        <v>0</v>
      </c>
      <c r="AS42" s="566">
        <f t="shared" si="12"/>
        <v>0</v>
      </c>
      <c r="AT42" s="35">
        <f t="shared" si="12"/>
        <v>0</v>
      </c>
      <c r="AU42" s="43">
        <f t="shared" si="12"/>
        <v>0</v>
      </c>
      <c r="AV42" s="596" t="s">
        <v>33</v>
      </c>
      <c r="AW42" s="597" t="s">
        <v>41</v>
      </c>
      <c r="AX42" s="597" t="s">
        <v>42</v>
      </c>
      <c r="AY42" s="597"/>
      <c r="AZ42" s="850" t="s">
        <v>33</v>
      </c>
      <c r="BA42" s="582" t="s">
        <v>46</v>
      </c>
      <c r="BB42" s="855"/>
      <c r="BC42" s="821"/>
      <c r="BD42" s="549"/>
      <c r="BE42" s="859" t="str">
        <f>IF(AND(AL42=AV42,AV42="○",AZ42="1.はい"),"○","▼選択")</f>
        <v>▼選択</v>
      </c>
      <c r="BF42" s="633" t="s">
        <v>16</v>
      </c>
      <c r="BG42" s="859" t="s">
        <v>31</v>
      </c>
      <c r="BH42" s="824" t="s">
        <v>6</v>
      </c>
      <c r="BI42" s="824" t="s">
        <v>7</v>
      </c>
      <c r="BJ42" s="859" t="s">
        <v>32</v>
      </c>
      <c r="BK42" s="859"/>
      <c r="BL42" s="546" t="s">
        <v>33</v>
      </c>
      <c r="BM42" s="828" t="s">
        <v>3254</v>
      </c>
      <c r="BN42" s="852"/>
      <c r="BO42" s="852"/>
      <c r="BP42" s="852"/>
      <c r="BQ42" s="852"/>
      <c r="BR42" s="852"/>
      <c r="BS42" s="547"/>
      <c r="BT42" s="547"/>
      <c r="BU42" s="547"/>
      <c r="BV42" s="548"/>
      <c r="BW42" s="549"/>
      <c r="BX42" s="547"/>
      <c r="BY42" s="495"/>
      <c r="BZ42" s="579" t="s">
        <v>157</v>
      </c>
      <c r="CA42" s="853" t="s">
        <v>824</v>
      </c>
      <c r="CB42" s="854" t="s">
        <v>828</v>
      </c>
      <c r="CC42" s="55" t="s">
        <v>2186</v>
      </c>
      <c r="CD42" s="843" t="s">
        <v>829</v>
      </c>
    </row>
    <row r="43" spans="1:82" ht="78.75" hidden="1">
      <c r="A43" s="3"/>
      <c r="B43" s="5" t="s">
        <v>2787</v>
      </c>
      <c r="C43" s="3" t="str">
        <f t="shared" si="0"/>
        <v>Ⅰ.顧客対応 (1)　お客さまニーズに合致した提案の実施に向けた募集に関する態勢整備</v>
      </c>
      <c r="D43" s="3" t="str">
        <f t="shared" si="1"/>
        <v>②情報提供義務（重要事項説明）</v>
      </c>
      <c r="E43" s="3" t="str">
        <f t="shared" si="5"/>
        <v>基本 10</v>
      </c>
      <c r="F43" s="3" t="str">
        <f t="shared" si="6"/>
        <v>10 
10-1-3</v>
      </c>
      <c r="G43" s="11" t="str">
        <f t="shared" si="7"/>
        <v xml:space="preserve">
＿ 
＿＿ 取扱える保険会社の範囲（専属・乗合の別や保険会社の数等）</v>
      </c>
      <c r="H43" s="21" t="str">
        <f t="shared" si="2"/>
        <v>2023: 0
2024: ▼選択</v>
      </c>
      <c r="I43" s="21" t="str">
        <f t="shared" si="11"/>
        <v xml:space="preserve"> ― </v>
      </c>
      <c r="J43" s="21" t="str">
        <f t="shared" si="11"/>
        <v xml:space="preserve"> ― </v>
      </c>
      <c r="K43" s="21" t="str">
        <f t="shared" si="8"/>
        <v>▼選択</v>
      </c>
      <c r="L43" s="21" t="str">
        <f t="shared" si="9"/>
        <v>以下について、詳細説明欄の記載及び証跡資料により確認できた
・専属・乗合の別や取扱保険会社一覧を提示することは、「○○資料」P○に記載
・「○○資料」はイントラネットに掲載され、全従業員が閲覧可能である</v>
      </c>
      <c r="M43" s="21" t="str">
        <f t="shared" si="10"/>
        <v xml:space="preserve">
</v>
      </c>
      <c r="N43" s="3"/>
      <c r="O43" s="19" t="s">
        <v>2187</v>
      </c>
      <c r="P43" s="19" t="s">
        <v>2729</v>
      </c>
      <c r="Q43" s="19" t="s">
        <v>150</v>
      </c>
      <c r="R43" s="19"/>
      <c r="S43" s="19"/>
      <c r="T43" s="808"/>
      <c r="U43" s="809"/>
      <c r="V43" s="810"/>
      <c r="W43" s="811"/>
      <c r="X43" s="810"/>
      <c r="Y43" s="810"/>
      <c r="Z43" s="20"/>
      <c r="AA43" s="844" t="s">
        <v>34</v>
      </c>
      <c r="AB43" s="1204"/>
      <c r="AC43" s="844" t="s">
        <v>1998</v>
      </c>
      <c r="AD43" s="1207"/>
      <c r="AE43" s="870" t="s">
        <v>150</v>
      </c>
      <c r="AF43" s="1207"/>
      <c r="AG43" s="845" t="s">
        <v>36</v>
      </c>
      <c r="AH43" s="1210"/>
      <c r="AI43" s="563">
        <v>10</v>
      </c>
      <c r="AJ43" s="564" t="s">
        <v>158</v>
      </c>
      <c r="AK43" s="848"/>
      <c r="AL43" s="872"/>
      <c r="AM43" s="469" t="s">
        <v>159</v>
      </c>
      <c r="AN43" s="27">
        <f t="shared" si="12"/>
        <v>0</v>
      </c>
      <c r="AO43" s="27">
        <f t="shared" si="12"/>
        <v>0</v>
      </c>
      <c r="AP43" s="565">
        <f t="shared" si="12"/>
        <v>0</v>
      </c>
      <c r="AQ43" s="35">
        <f t="shared" si="12"/>
        <v>0</v>
      </c>
      <c r="AR43" s="566">
        <f t="shared" si="12"/>
        <v>0</v>
      </c>
      <c r="AS43" s="566">
        <f t="shared" si="12"/>
        <v>0</v>
      </c>
      <c r="AT43" s="35">
        <f t="shared" si="12"/>
        <v>0</v>
      </c>
      <c r="AU43" s="43">
        <f t="shared" si="12"/>
        <v>0</v>
      </c>
      <c r="AV43" s="596" t="s">
        <v>33</v>
      </c>
      <c r="AW43" s="597" t="s">
        <v>41</v>
      </c>
      <c r="AX43" s="597" t="s">
        <v>42</v>
      </c>
      <c r="AY43" s="597"/>
      <c r="AZ43" s="850" t="s">
        <v>33</v>
      </c>
      <c r="BA43" s="582" t="s">
        <v>46</v>
      </c>
      <c r="BB43" s="855"/>
      <c r="BC43" s="821"/>
      <c r="BD43" s="549"/>
      <c r="BE43" s="859" t="str">
        <f>IF(AND(AL43=AV43,AV43="○",AZ43="1.はい"),"○","▼選択")</f>
        <v>▼選択</v>
      </c>
      <c r="BF43" s="633" t="s">
        <v>16</v>
      </c>
      <c r="BG43" s="859" t="s">
        <v>31</v>
      </c>
      <c r="BH43" s="824" t="s">
        <v>6</v>
      </c>
      <c r="BI43" s="824" t="s">
        <v>7</v>
      </c>
      <c r="BJ43" s="859" t="s">
        <v>32</v>
      </c>
      <c r="BK43" s="859"/>
      <c r="BL43" s="546" t="s">
        <v>33</v>
      </c>
      <c r="BM43" s="828" t="s">
        <v>3255</v>
      </c>
      <c r="BN43" s="852"/>
      <c r="BO43" s="852"/>
      <c r="BP43" s="852"/>
      <c r="BQ43" s="852"/>
      <c r="BR43" s="852"/>
      <c r="BS43" s="547"/>
      <c r="BT43" s="547"/>
      <c r="BU43" s="547"/>
      <c r="BV43" s="548"/>
      <c r="BW43" s="549"/>
      <c r="BX43" s="547"/>
      <c r="BY43" s="495"/>
      <c r="BZ43" s="579" t="s">
        <v>832</v>
      </c>
      <c r="CA43" s="853" t="s">
        <v>824</v>
      </c>
      <c r="CB43" s="854" t="s">
        <v>830</v>
      </c>
      <c r="CC43" s="55" t="s">
        <v>2187</v>
      </c>
      <c r="CD43" s="843" t="s">
        <v>831</v>
      </c>
    </row>
    <row r="44" spans="1:82" ht="94.5" hidden="1">
      <c r="A44" s="3"/>
      <c r="B44" s="5" t="s">
        <v>2788</v>
      </c>
      <c r="C44" s="3" t="str">
        <f t="shared" si="0"/>
        <v>Ⅰ.顧客対応 (1)　お客さまニーズに合致した提案の実施に向けた募集に関する態勢整備</v>
      </c>
      <c r="D44" s="3" t="str">
        <f t="shared" si="1"/>
        <v>②情報提供義務（重要事項説明）</v>
      </c>
      <c r="E44" s="3" t="str">
        <f t="shared" si="5"/>
        <v>基本 10</v>
      </c>
      <c r="F44" s="3" t="str">
        <f t="shared" si="6"/>
        <v>10 
10-1-4</v>
      </c>
      <c r="G44" s="11" t="str">
        <f t="shared" si="7"/>
        <v xml:space="preserve">
＿ 
＿＿ 告知受領権の有無</v>
      </c>
      <c r="H44" s="21" t="str">
        <f t="shared" si="2"/>
        <v>2023: 0
2024: ▼選択</v>
      </c>
      <c r="I44" s="21" t="str">
        <f t="shared" si="11"/>
        <v xml:space="preserve"> ― </v>
      </c>
      <c r="J44" s="21" t="str">
        <f t="shared" si="11"/>
        <v xml:space="preserve"> ― </v>
      </c>
      <c r="K44" s="21" t="str">
        <f t="shared" si="8"/>
        <v>▼選択</v>
      </c>
      <c r="L44" s="21" t="str">
        <f t="shared" si="9"/>
        <v>以下について、詳細説明欄の記載及び証跡資料により確認できた
・生命保険募集人には告知受領権がないため、生命保険募集人に話をしていただくだけでは告知したことにならず、お客さま自身で告知書に記入していただく必要があることは、「○○資料」P○に記載
・「○○資料」はイントラネットに掲載され、全従業員が閲覧可能である</v>
      </c>
      <c r="M44" s="21" t="str">
        <f t="shared" si="10"/>
        <v xml:space="preserve">
</v>
      </c>
      <c r="N44" s="3"/>
      <c r="O44" s="19" t="s">
        <v>2188</v>
      </c>
      <c r="P44" s="19" t="s">
        <v>2729</v>
      </c>
      <c r="Q44" s="19" t="s">
        <v>150</v>
      </c>
      <c r="R44" s="19"/>
      <c r="S44" s="19"/>
      <c r="T44" s="808"/>
      <c r="U44" s="809"/>
      <c r="V44" s="810"/>
      <c r="W44" s="811"/>
      <c r="X44" s="810"/>
      <c r="Y44" s="810"/>
      <c r="Z44" s="20"/>
      <c r="AA44" s="844" t="s">
        <v>34</v>
      </c>
      <c r="AB44" s="1204"/>
      <c r="AC44" s="844" t="s">
        <v>1998</v>
      </c>
      <c r="AD44" s="1207"/>
      <c r="AE44" s="870" t="s">
        <v>150</v>
      </c>
      <c r="AF44" s="1207"/>
      <c r="AG44" s="845" t="s">
        <v>36</v>
      </c>
      <c r="AH44" s="1210"/>
      <c r="AI44" s="563">
        <v>10</v>
      </c>
      <c r="AJ44" s="564" t="s">
        <v>160</v>
      </c>
      <c r="AK44" s="848"/>
      <c r="AL44" s="872"/>
      <c r="AM44" s="469" t="s">
        <v>161</v>
      </c>
      <c r="AN44" s="27">
        <f t="shared" si="12"/>
        <v>0</v>
      </c>
      <c r="AO44" s="27">
        <f t="shared" si="12"/>
        <v>0</v>
      </c>
      <c r="AP44" s="565">
        <f t="shared" si="12"/>
        <v>0</v>
      </c>
      <c r="AQ44" s="35">
        <f t="shared" si="12"/>
        <v>0</v>
      </c>
      <c r="AR44" s="566">
        <f t="shared" si="12"/>
        <v>0</v>
      </c>
      <c r="AS44" s="566">
        <f t="shared" si="12"/>
        <v>0</v>
      </c>
      <c r="AT44" s="35">
        <f t="shared" si="12"/>
        <v>0</v>
      </c>
      <c r="AU44" s="43">
        <f t="shared" si="12"/>
        <v>0</v>
      </c>
      <c r="AV44" s="596" t="s">
        <v>33</v>
      </c>
      <c r="AW44" s="597" t="s">
        <v>41</v>
      </c>
      <c r="AX44" s="597" t="s">
        <v>42</v>
      </c>
      <c r="AY44" s="597"/>
      <c r="AZ44" s="850" t="s">
        <v>33</v>
      </c>
      <c r="BA44" s="582" t="s">
        <v>46</v>
      </c>
      <c r="BB44" s="855"/>
      <c r="BC44" s="821"/>
      <c r="BD44" s="549"/>
      <c r="BE44" s="859" t="str">
        <f>IF(AND(AL44=AV44,AV44="○",AZ44="1.はい"),"○","▼選択")</f>
        <v>▼選択</v>
      </c>
      <c r="BF44" s="633" t="s">
        <v>16</v>
      </c>
      <c r="BG44" s="859" t="s">
        <v>31</v>
      </c>
      <c r="BH44" s="824" t="s">
        <v>6</v>
      </c>
      <c r="BI44" s="824" t="s">
        <v>7</v>
      </c>
      <c r="BJ44" s="859" t="s">
        <v>32</v>
      </c>
      <c r="BK44" s="859"/>
      <c r="BL44" s="546" t="s">
        <v>33</v>
      </c>
      <c r="BM44" s="828" t="s">
        <v>3256</v>
      </c>
      <c r="BN44" s="852"/>
      <c r="BO44" s="852"/>
      <c r="BP44" s="852"/>
      <c r="BQ44" s="852"/>
      <c r="BR44" s="852"/>
      <c r="BS44" s="547"/>
      <c r="BT44" s="547"/>
      <c r="BU44" s="547"/>
      <c r="BV44" s="548"/>
      <c r="BW44" s="549"/>
      <c r="BX44" s="547"/>
      <c r="BY44" s="495"/>
      <c r="BZ44" s="579" t="s">
        <v>835</v>
      </c>
      <c r="CA44" s="853" t="s">
        <v>824</v>
      </c>
      <c r="CB44" s="854" t="s">
        <v>833</v>
      </c>
      <c r="CC44" s="55" t="s">
        <v>2188</v>
      </c>
      <c r="CD44" s="843" t="s">
        <v>834</v>
      </c>
    </row>
    <row r="45" spans="1:82" ht="110.25" hidden="1" customHeight="1">
      <c r="A45" s="3"/>
      <c r="B45" s="5" t="s">
        <v>2789</v>
      </c>
      <c r="C45" s="3" t="str">
        <f t="shared" si="0"/>
        <v>Ⅰ.顧客対応 (1)　お客さまニーズに合致した提案の実施に向けた募集に関する態勢整備</v>
      </c>
      <c r="D45" s="3" t="str">
        <f t="shared" si="1"/>
        <v>②情報提供義務（重要事項説明）</v>
      </c>
      <c r="E45" s="3" t="str">
        <f t="shared" si="5"/>
        <v>基本 10</v>
      </c>
      <c r="F45" s="3" t="str">
        <f t="shared" si="6"/>
        <v>10 
10-2</v>
      </c>
      <c r="G45" s="11" t="str">
        <f t="shared" si="7"/>
        <v xml:space="preserve">
＿ 【お客さま属性を踏まえた対応】
お客さまのニーズに合致した提案を行い、お客さまの知識・経験・財産の状況・契約締結時の目的・その他お客さまの状況（年齢、障がいの有無等）を踏まえた上で契約の内容およびそのリスク等をお客さまに対して適切かつ十分に説明すること
＿＿ </v>
      </c>
      <c r="H45" s="21" t="str">
        <f t="shared" si="2"/>
        <v>2023: 0
2024: ▼選択</v>
      </c>
      <c r="I45" s="21" t="str">
        <f t="shared" si="11"/>
        <v xml:space="preserve"> ― </v>
      </c>
      <c r="J45" s="21" t="str">
        <f t="shared" si="11"/>
        <v xml:space="preserve"> ― </v>
      </c>
      <c r="K45" s="21" t="str">
        <f t="shared" si="8"/>
        <v>▼選択</v>
      </c>
      <c r="L45" s="21" t="str">
        <f t="shared" si="9"/>
        <v>以下について、詳細説明欄の記載及び証跡資料により確認できた
・お客さまのニーズに合致した提案を行い、お客さまの知識・経験・財産の状況・契約締結時の目的・年齢等を踏まえた上で契約の内容およびそのリスク等をお客さまに対して適切かつ十分に説明することは、「○○資料」P○に記載
・「○○資料」はイントラネットに掲載され、全従業員が閲覧可能である</v>
      </c>
      <c r="M45" s="21" t="str">
        <f t="shared" si="10"/>
        <v xml:space="preserve">
</v>
      </c>
      <c r="N45" s="3"/>
      <c r="O45" s="19" t="s">
        <v>2189</v>
      </c>
      <c r="P45" s="19" t="s">
        <v>2729</v>
      </c>
      <c r="Q45" s="19" t="s">
        <v>150</v>
      </c>
      <c r="R45" s="19"/>
      <c r="S45" s="19"/>
      <c r="T45" s="808"/>
      <c r="U45" s="809"/>
      <c r="V45" s="810"/>
      <c r="W45" s="811"/>
      <c r="X45" s="810"/>
      <c r="Y45" s="810"/>
      <c r="Z45" s="20"/>
      <c r="AA45" s="844" t="s">
        <v>34</v>
      </c>
      <c r="AB45" s="1204"/>
      <c r="AC45" s="844" t="s">
        <v>1998</v>
      </c>
      <c r="AD45" s="1207"/>
      <c r="AE45" s="870" t="s">
        <v>150</v>
      </c>
      <c r="AF45" s="1207"/>
      <c r="AG45" s="845" t="s">
        <v>36</v>
      </c>
      <c r="AH45" s="1210"/>
      <c r="AI45" s="563">
        <v>10</v>
      </c>
      <c r="AJ45" s="564" t="s">
        <v>162</v>
      </c>
      <c r="AK45" s="848"/>
      <c r="AL45" s="1222" t="s">
        <v>163</v>
      </c>
      <c r="AM45" s="1223"/>
      <c r="AN45" s="610">
        <f t="shared" si="12"/>
        <v>0</v>
      </c>
      <c r="AO45" s="610">
        <f t="shared" si="12"/>
        <v>0</v>
      </c>
      <c r="AP45" s="549">
        <f t="shared" si="12"/>
        <v>0</v>
      </c>
      <c r="AQ45" s="611">
        <f t="shared" si="12"/>
        <v>0</v>
      </c>
      <c r="AR45" s="612">
        <f t="shared" si="12"/>
        <v>0</v>
      </c>
      <c r="AS45" s="612">
        <f t="shared" si="12"/>
        <v>0</v>
      </c>
      <c r="AT45" s="611">
        <f t="shared" si="12"/>
        <v>0</v>
      </c>
      <c r="AU45" s="613">
        <f t="shared" si="12"/>
        <v>0</v>
      </c>
      <c r="AV45" s="596" t="s">
        <v>33</v>
      </c>
      <c r="AW45" s="597" t="s">
        <v>41</v>
      </c>
      <c r="AX45" s="597" t="s">
        <v>42</v>
      </c>
      <c r="AY45" s="614"/>
      <c r="AZ45" s="850" t="s">
        <v>33</v>
      </c>
      <c r="BA45" s="582" t="s">
        <v>46</v>
      </c>
      <c r="BB45" s="855"/>
      <c r="BC45" s="821"/>
      <c r="BD45" s="549"/>
      <c r="BE45" s="859" t="str">
        <f>IF(AND(AL45=AV45,AV45="○",AZ45="1.はい"),"○","▼選択")</f>
        <v>▼選択</v>
      </c>
      <c r="BF45" s="861" t="s">
        <v>16</v>
      </c>
      <c r="BG45" s="859" t="s">
        <v>31</v>
      </c>
      <c r="BH45" s="824" t="s">
        <v>6</v>
      </c>
      <c r="BI45" s="824" t="s">
        <v>7</v>
      </c>
      <c r="BJ45" s="859" t="s">
        <v>32</v>
      </c>
      <c r="BK45" s="620"/>
      <c r="BL45" s="546" t="s">
        <v>33</v>
      </c>
      <c r="BM45" s="828" t="s">
        <v>3257</v>
      </c>
      <c r="BN45" s="852"/>
      <c r="BO45" s="852"/>
      <c r="BP45" s="852"/>
      <c r="BQ45" s="852"/>
      <c r="BR45" s="852"/>
      <c r="BS45" s="547"/>
      <c r="BT45" s="547"/>
      <c r="BU45" s="547"/>
      <c r="BV45" s="548"/>
      <c r="BW45" s="549"/>
      <c r="BX45" s="547"/>
      <c r="BY45" s="495"/>
      <c r="BZ45" s="579" t="s">
        <v>838</v>
      </c>
      <c r="CA45" s="853" t="s">
        <v>824</v>
      </c>
      <c r="CB45" s="854" t="s">
        <v>836</v>
      </c>
      <c r="CC45" s="55" t="s">
        <v>2189</v>
      </c>
      <c r="CD45" s="843" t="s">
        <v>837</v>
      </c>
    </row>
    <row r="46" spans="1:82" ht="57" hidden="1" customHeight="1">
      <c r="A46" s="3"/>
      <c r="B46" s="5" t="s">
        <v>2790</v>
      </c>
      <c r="C46" s="3" t="str">
        <f t="shared" si="0"/>
        <v>Ⅰ.顧客対応 (1)　お客さまニーズに合致した提案の実施に向けた募集に関する態勢整備</v>
      </c>
      <c r="D46" s="3" t="str">
        <f t="shared" si="1"/>
        <v>②情報提供義務（重要事項説明）</v>
      </c>
      <c r="E46" s="3" t="str">
        <f t="shared" si="5"/>
        <v>基本 10</v>
      </c>
      <c r="F46" s="3" t="str">
        <f t="shared" si="6"/>
        <v>10 
10-3</v>
      </c>
      <c r="G46" s="11" t="str">
        <f t="shared" si="7"/>
        <v xml:space="preserve">
＿ 【重要事項の説明義務】
契約締結前に以下の事項を行うこと
＿＿ </v>
      </c>
      <c r="H46" s="21" t="str">
        <f t="shared" si="2"/>
        <v>2023: 0
2024: －</v>
      </c>
      <c r="I46" s="21" t="str">
        <f t="shared" si="11"/>
        <v xml:space="preserve"> ― </v>
      </c>
      <c r="J46" s="21" t="str">
        <f t="shared" si="11"/>
        <v xml:space="preserve"> ― </v>
      </c>
      <c r="K46" s="21" t="str">
        <f t="shared" si="8"/>
        <v xml:space="preserve"> ― </v>
      </c>
      <c r="L46" s="21" t="str">
        <f t="shared" si="9"/>
        <v xml:space="preserve"> ― </v>
      </c>
      <c r="M46" s="21" t="str">
        <f t="shared" si="10"/>
        <v xml:space="preserve">
</v>
      </c>
      <c r="N46" s="3"/>
      <c r="O46" s="19" t="s">
        <v>2190</v>
      </c>
      <c r="P46" s="19" t="s">
        <v>2729</v>
      </c>
      <c r="Q46" s="19" t="s">
        <v>150</v>
      </c>
      <c r="R46" s="19"/>
      <c r="S46" s="19"/>
      <c r="T46" s="808"/>
      <c r="U46" s="809"/>
      <c r="V46" s="810"/>
      <c r="W46" s="811"/>
      <c r="X46" s="810"/>
      <c r="Y46" s="810"/>
      <c r="Z46" s="20"/>
      <c r="AA46" s="844" t="s">
        <v>34</v>
      </c>
      <c r="AB46" s="1204"/>
      <c r="AC46" s="844" t="s">
        <v>1998</v>
      </c>
      <c r="AD46" s="1207"/>
      <c r="AE46" s="870" t="s">
        <v>150</v>
      </c>
      <c r="AF46" s="1207"/>
      <c r="AG46" s="845" t="s">
        <v>36</v>
      </c>
      <c r="AH46" s="1210"/>
      <c r="AI46" s="563">
        <v>10</v>
      </c>
      <c r="AJ46" s="564" t="s">
        <v>164</v>
      </c>
      <c r="AK46" s="846"/>
      <c r="AL46" s="1220" t="s">
        <v>2151</v>
      </c>
      <c r="AM46" s="1221"/>
      <c r="AN46" s="27">
        <f t="shared" si="12"/>
        <v>0</v>
      </c>
      <c r="AO46" s="27">
        <f t="shared" si="12"/>
        <v>0</v>
      </c>
      <c r="AP46" s="565">
        <f t="shared" si="12"/>
        <v>0</v>
      </c>
      <c r="AQ46" s="35">
        <f t="shared" si="12"/>
        <v>0</v>
      </c>
      <c r="AR46" s="566">
        <f t="shared" si="12"/>
        <v>0</v>
      </c>
      <c r="AS46" s="566">
        <f t="shared" si="12"/>
        <v>0</v>
      </c>
      <c r="AT46" s="35">
        <f t="shared" si="12"/>
        <v>0</v>
      </c>
      <c r="AU46" s="43">
        <f t="shared" si="12"/>
        <v>0</v>
      </c>
      <c r="AV46" s="608"/>
      <c r="AW46" s="609"/>
      <c r="AX46" s="609"/>
      <c r="AY46" s="609"/>
      <c r="AZ46" s="822" t="s">
        <v>661</v>
      </c>
      <c r="BA46" s="559" t="s">
        <v>29</v>
      </c>
      <c r="BB46" s="562"/>
      <c r="BC46" s="562"/>
      <c r="BD46" s="568"/>
      <c r="BE46" s="847"/>
      <c r="BF46" s="571"/>
      <c r="BG46" s="847"/>
      <c r="BH46" s="847"/>
      <c r="BI46" s="847"/>
      <c r="BJ46" s="847"/>
      <c r="BK46" s="571"/>
      <c r="BL46" s="569"/>
      <c r="BM46" s="839"/>
      <c r="BN46" s="840"/>
      <c r="BO46" s="840"/>
      <c r="BP46" s="840"/>
      <c r="BQ46" s="840"/>
      <c r="BR46" s="840"/>
      <c r="BS46" s="562"/>
      <c r="BT46" s="562"/>
      <c r="BU46" s="562"/>
      <c r="BV46" s="570"/>
      <c r="BW46" s="571"/>
      <c r="BX46" s="562"/>
      <c r="BY46" s="495"/>
      <c r="BZ46" s="562"/>
      <c r="CA46" s="841"/>
      <c r="CB46" s="842"/>
      <c r="CC46" s="55" t="s">
        <v>2190</v>
      </c>
      <c r="CD46" s="843" t="s">
        <v>839</v>
      </c>
    </row>
    <row r="47" spans="1:82" ht="94.5" hidden="1">
      <c r="A47" s="3"/>
      <c r="B47" s="5" t="s">
        <v>2791</v>
      </c>
      <c r="C47" s="3" t="str">
        <f t="shared" si="0"/>
        <v>Ⅰ.顧客対応 (1)　お客さまニーズに合致した提案の実施に向けた募集に関する態勢整備</v>
      </c>
      <c r="D47" s="3" t="str">
        <f t="shared" si="1"/>
        <v>②情報提供義務（重要事項説明）</v>
      </c>
      <c r="E47" s="3" t="str">
        <f t="shared" si="5"/>
        <v>基本 10</v>
      </c>
      <c r="F47" s="3" t="str">
        <f t="shared" si="6"/>
        <v>10 
10-3-1</v>
      </c>
      <c r="G47" s="11" t="str">
        <f t="shared" si="7"/>
        <v xml:space="preserve">
＿ 
＿＿ 「ご契約のしおり／約款」「契約締結前交付書面（契約概要／注意喚起情報）」もしくは「契約概要」および「注意喚起情報」をお客さまに交付すること</v>
      </c>
      <c r="H47" s="21" t="str">
        <f t="shared" si="2"/>
        <v>2023: 0
2024: ▼選択</v>
      </c>
      <c r="I47" s="21" t="str">
        <f t="shared" si="11"/>
        <v xml:space="preserve"> ― </v>
      </c>
      <c r="J47" s="21" t="str">
        <f t="shared" si="11"/>
        <v xml:space="preserve"> ― </v>
      </c>
      <c r="K47" s="21" t="str">
        <f t="shared" si="8"/>
        <v>▼選択</v>
      </c>
      <c r="L47" s="21" t="str">
        <f t="shared" si="9"/>
        <v>以下について、詳細説明欄の記載及び証跡資料により確認できた
・契約締結前に「ご契約のしおり／約款」「契約締結前交付書面（契約概要／注意喚起情報）」もしくは「契約概要」および「注意喚起情報」をお客さまに交付することは、「○○資料」P○に記載
・「○○資料」はイントラネットに掲載され、全従業員が閲覧可能である</v>
      </c>
      <c r="M47" s="21" t="str">
        <f t="shared" si="10"/>
        <v xml:space="preserve">
</v>
      </c>
      <c r="N47" s="3"/>
      <c r="O47" s="19" t="s">
        <v>2191</v>
      </c>
      <c r="P47" s="19" t="s">
        <v>2729</v>
      </c>
      <c r="Q47" s="19" t="s">
        <v>150</v>
      </c>
      <c r="R47" s="19"/>
      <c r="S47" s="19"/>
      <c r="T47" s="808"/>
      <c r="U47" s="809"/>
      <c r="V47" s="810"/>
      <c r="W47" s="811"/>
      <c r="X47" s="810"/>
      <c r="Y47" s="810"/>
      <c r="Z47" s="20"/>
      <c r="AA47" s="844" t="s">
        <v>34</v>
      </c>
      <c r="AB47" s="1204"/>
      <c r="AC47" s="844" t="s">
        <v>1998</v>
      </c>
      <c r="AD47" s="1207"/>
      <c r="AE47" s="870" t="s">
        <v>150</v>
      </c>
      <c r="AF47" s="1207"/>
      <c r="AG47" s="845" t="s">
        <v>36</v>
      </c>
      <c r="AH47" s="1210"/>
      <c r="AI47" s="563">
        <v>10</v>
      </c>
      <c r="AJ47" s="564" t="s">
        <v>165</v>
      </c>
      <c r="AK47" s="848"/>
      <c r="AL47" s="848"/>
      <c r="AM47" s="469" t="s">
        <v>166</v>
      </c>
      <c r="AN47" s="27">
        <f t="shared" si="12"/>
        <v>0</v>
      </c>
      <c r="AO47" s="27">
        <f t="shared" si="12"/>
        <v>0</v>
      </c>
      <c r="AP47" s="565">
        <f t="shared" si="12"/>
        <v>0</v>
      </c>
      <c r="AQ47" s="35">
        <f t="shared" si="12"/>
        <v>0</v>
      </c>
      <c r="AR47" s="566">
        <f t="shared" si="12"/>
        <v>0</v>
      </c>
      <c r="AS47" s="566">
        <f t="shared" si="12"/>
        <v>0</v>
      </c>
      <c r="AT47" s="35">
        <f t="shared" si="12"/>
        <v>0</v>
      </c>
      <c r="AU47" s="43">
        <f t="shared" si="12"/>
        <v>0</v>
      </c>
      <c r="AV47" s="596" t="s">
        <v>33</v>
      </c>
      <c r="AW47" s="597" t="s">
        <v>41</v>
      </c>
      <c r="AX47" s="597" t="s">
        <v>42</v>
      </c>
      <c r="AY47" s="597"/>
      <c r="AZ47" s="850" t="s">
        <v>33</v>
      </c>
      <c r="BA47" s="582" t="s">
        <v>46</v>
      </c>
      <c r="BB47" s="855"/>
      <c r="BC47" s="821"/>
      <c r="BD47" s="549"/>
      <c r="BE47" s="859" t="str">
        <f>IF(AND(AL47=AV47,AV47="○",AZ47="1.はい"),"○","▼選択")</f>
        <v>▼選択</v>
      </c>
      <c r="BF47" s="633" t="s">
        <v>16</v>
      </c>
      <c r="BG47" s="859" t="s">
        <v>31</v>
      </c>
      <c r="BH47" s="824" t="s">
        <v>6</v>
      </c>
      <c r="BI47" s="824" t="s">
        <v>7</v>
      </c>
      <c r="BJ47" s="859" t="s">
        <v>32</v>
      </c>
      <c r="BK47" s="859"/>
      <c r="BL47" s="546" t="s">
        <v>33</v>
      </c>
      <c r="BM47" s="828" t="s">
        <v>3258</v>
      </c>
      <c r="BN47" s="852"/>
      <c r="BO47" s="852"/>
      <c r="BP47" s="852"/>
      <c r="BQ47" s="852"/>
      <c r="BR47" s="852"/>
      <c r="BS47" s="547"/>
      <c r="BT47" s="547"/>
      <c r="BU47" s="547"/>
      <c r="BV47" s="548"/>
      <c r="BW47" s="549"/>
      <c r="BX47" s="547"/>
      <c r="BY47" s="495"/>
      <c r="BZ47" s="579" t="s">
        <v>842</v>
      </c>
      <c r="CA47" s="853" t="s">
        <v>824</v>
      </c>
      <c r="CB47" s="854" t="s">
        <v>840</v>
      </c>
      <c r="CC47" s="55" t="s">
        <v>2191</v>
      </c>
      <c r="CD47" s="843" t="s">
        <v>841</v>
      </c>
    </row>
    <row r="48" spans="1:82" ht="128.25" hidden="1">
      <c r="A48" s="3"/>
      <c r="B48" s="5" t="s">
        <v>2792</v>
      </c>
      <c r="C48" s="3" t="str">
        <f t="shared" si="0"/>
        <v>Ⅰ.顧客対応 (1)　お客さまニーズに合致した提案の実施に向けた募集に関する態勢整備</v>
      </c>
      <c r="D48" s="3" t="str">
        <f t="shared" si="1"/>
        <v>②情報提供義務（重要事項説明）</v>
      </c>
      <c r="E48" s="3" t="str">
        <f t="shared" si="5"/>
        <v>基本 10</v>
      </c>
      <c r="F48" s="3" t="str">
        <f t="shared" si="6"/>
        <v>10 
10-3-2</v>
      </c>
      <c r="G48" s="11" t="str">
        <f t="shared" si="7"/>
        <v xml:space="preserve">
＿ 
＿＿ 「契約概要」および「注意喚起情報」の書面の交付の際には少なくとも以下の３項目を口頭にて説明すること
　・当該書面を読むことが重要であること
　・主な免責事由等お客さまにとって特に不利益な情報が記載された部分を読むことが重要であること
　・特に、乗換、転換等の場合は、これらがお客さまに不利益になる可能性があること</v>
      </c>
      <c r="H48" s="21" t="str">
        <f t="shared" si="2"/>
        <v>2023: 0
2024: ▼選択</v>
      </c>
      <c r="I48" s="21" t="str">
        <f t="shared" si="11"/>
        <v xml:space="preserve"> ― </v>
      </c>
      <c r="J48" s="21" t="str">
        <f t="shared" si="11"/>
        <v xml:space="preserve"> ― </v>
      </c>
      <c r="K48" s="21" t="str">
        <f t="shared" si="8"/>
        <v>▼選択</v>
      </c>
      <c r="L48" s="21" t="str">
        <f t="shared" si="9"/>
        <v>以下について、詳細説明欄の記載及び証跡資料により確認できた
・お客さまに口頭で説明する事項として、①当該書面を読むことが重要であること、②主な免責事由等お客さまにとって特に不利益な情報が記載された部分を読むことが重要であること、③特に、乗換、転換等の場合は、お客さまにとって不利益となる可能性があることは、「○○資料」P○に記載
・「○○資料」はイントラネットに掲載され、全従業員が閲覧可能である</v>
      </c>
      <c r="M48" s="21" t="str">
        <f t="shared" si="10"/>
        <v xml:space="preserve">
</v>
      </c>
      <c r="N48" s="3"/>
      <c r="O48" s="19" t="s">
        <v>2192</v>
      </c>
      <c r="P48" s="19" t="s">
        <v>2729</v>
      </c>
      <c r="Q48" s="19" t="s">
        <v>150</v>
      </c>
      <c r="R48" s="19"/>
      <c r="S48" s="19"/>
      <c r="T48" s="808"/>
      <c r="U48" s="809"/>
      <c r="V48" s="810"/>
      <c r="W48" s="811"/>
      <c r="X48" s="810"/>
      <c r="Y48" s="810"/>
      <c r="Z48" s="20"/>
      <c r="AA48" s="844" t="s">
        <v>34</v>
      </c>
      <c r="AB48" s="1204"/>
      <c r="AC48" s="844" t="s">
        <v>1998</v>
      </c>
      <c r="AD48" s="1207"/>
      <c r="AE48" s="870" t="s">
        <v>150</v>
      </c>
      <c r="AF48" s="1207"/>
      <c r="AG48" s="845" t="s">
        <v>36</v>
      </c>
      <c r="AH48" s="1210"/>
      <c r="AI48" s="563">
        <v>10</v>
      </c>
      <c r="AJ48" s="564" t="s">
        <v>167</v>
      </c>
      <c r="AK48" s="848"/>
      <c r="AL48" s="848"/>
      <c r="AM48" s="469" t="s">
        <v>168</v>
      </c>
      <c r="AN48" s="27">
        <f t="shared" si="12"/>
        <v>0</v>
      </c>
      <c r="AO48" s="27">
        <f t="shared" si="12"/>
        <v>0</v>
      </c>
      <c r="AP48" s="565">
        <f t="shared" si="12"/>
        <v>0</v>
      </c>
      <c r="AQ48" s="35">
        <f t="shared" si="12"/>
        <v>0</v>
      </c>
      <c r="AR48" s="566">
        <f t="shared" si="12"/>
        <v>0</v>
      </c>
      <c r="AS48" s="566">
        <f t="shared" si="12"/>
        <v>0</v>
      </c>
      <c r="AT48" s="35">
        <f t="shared" si="12"/>
        <v>0</v>
      </c>
      <c r="AU48" s="43">
        <f t="shared" si="12"/>
        <v>0</v>
      </c>
      <c r="AV48" s="596" t="s">
        <v>33</v>
      </c>
      <c r="AW48" s="597" t="s">
        <v>41</v>
      </c>
      <c r="AX48" s="597" t="s">
        <v>42</v>
      </c>
      <c r="AY48" s="597"/>
      <c r="AZ48" s="850" t="s">
        <v>33</v>
      </c>
      <c r="BA48" s="582" t="s">
        <v>46</v>
      </c>
      <c r="BB48" s="855"/>
      <c r="BC48" s="821"/>
      <c r="BD48" s="549"/>
      <c r="BE48" s="859" t="str">
        <f>IF(AND(AL48=AV48,AV48="○",AZ48="1.はい"),"○","▼選択")</f>
        <v>▼選択</v>
      </c>
      <c r="BF48" s="633" t="s">
        <v>16</v>
      </c>
      <c r="BG48" s="859" t="s">
        <v>31</v>
      </c>
      <c r="BH48" s="824" t="s">
        <v>6</v>
      </c>
      <c r="BI48" s="824" t="s">
        <v>7</v>
      </c>
      <c r="BJ48" s="859" t="s">
        <v>32</v>
      </c>
      <c r="BK48" s="859"/>
      <c r="BL48" s="546" t="s">
        <v>33</v>
      </c>
      <c r="BM48" s="828" t="s">
        <v>3259</v>
      </c>
      <c r="BN48" s="852"/>
      <c r="BO48" s="852"/>
      <c r="BP48" s="852"/>
      <c r="BQ48" s="852"/>
      <c r="BR48" s="852"/>
      <c r="BS48" s="547"/>
      <c r="BT48" s="547"/>
      <c r="BU48" s="547"/>
      <c r="BV48" s="548"/>
      <c r="BW48" s="549"/>
      <c r="BX48" s="547"/>
      <c r="BY48" s="495"/>
      <c r="BZ48" s="579" t="s">
        <v>845</v>
      </c>
      <c r="CA48" s="853" t="s">
        <v>824</v>
      </c>
      <c r="CB48" s="854" t="s">
        <v>843</v>
      </c>
      <c r="CC48" s="55" t="s">
        <v>2192</v>
      </c>
      <c r="CD48" s="843" t="s">
        <v>844</v>
      </c>
    </row>
    <row r="49" spans="1:82" ht="110.25" hidden="1">
      <c r="A49" s="3"/>
      <c r="B49" s="5" t="s">
        <v>2793</v>
      </c>
      <c r="C49" s="3" t="str">
        <f t="shared" si="0"/>
        <v>Ⅰ.顧客対応 (1)　お客さまニーズに合致した提案の実施に向けた募集に関する態勢整備</v>
      </c>
      <c r="D49" s="3" t="str">
        <f t="shared" si="1"/>
        <v>②情報提供義務（重要事項説明）</v>
      </c>
      <c r="E49" s="3" t="str">
        <f t="shared" si="5"/>
        <v>基本 10</v>
      </c>
      <c r="F49" s="3" t="str">
        <f t="shared" si="6"/>
        <v>10 
10-3-3</v>
      </c>
      <c r="G49" s="11" t="str">
        <f t="shared" si="7"/>
        <v xml:space="preserve">
＿ 
＿＿ 「契約概要」および「注意喚起情報」の内容をお客さまが理解するための十分な時間を確保すること</v>
      </c>
      <c r="H49" s="21" t="str">
        <f t="shared" si="2"/>
        <v>2023: 0
2024: ▼選択</v>
      </c>
      <c r="I49" s="21" t="str">
        <f t="shared" si="11"/>
        <v xml:space="preserve"> ― </v>
      </c>
      <c r="J49" s="21" t="str">
        <f t="shared" si="11"/>
        <v xml:space="preserve"> ― </v>
      </c>
      <c r="K49" s="21" t="str">
        <f t="shared" si="8"/>
        <v>▼選択</v>
      </c>
      <c r="L49" s="21" t="str">
        <f t="shared" si="9"/>
        <v>以下について、詳細説明欄の記載及び証跡資料により確認できた
・契約締結前に「ご契約のしおり／約款」「契約締結前交付書面（契約概要／注意喚起情報）」もしくは「契約概要」および「注意喚起情報」の内容をお客さまが理解するための十分な時間を確保し、お客さまに内容をご理解いただくことは、「○○資料」P○に記載
・「○○資料」はイントラネットに掲載され、全従業員が閲覧可能である</v>
      </c>
      <c r="M49" s="21" t="str">
        <f t="shared" si="10"/>
        <v xml:space="preserve">
</v>
      </c>
      <c r="N49" s="3"/>
      <c r="O49" s="19" t="s">
        <v>2193</v>
      </c>
      <c r="P49" s="19" t="s">
        <v>2729</v>
      </c>
      <c r="Q49" s="19" t="s">
        <v>150</v>
      </c>
      <c r="R49" s="19"/>
      <c r="S49" s="19"/>
      <c r="T49" s="808"/>
      <c r="U49" s="809"/>
      <c r="V49" s="810"/>
      <c r="W49" s="811"/>
      <c r="X49" s="810"/>
      <c r="Y49" s="810"/>
      <c r="Z49" s="20"/>
      <c r="AA49" s="844" t="s">
        <v>34</v>
      </c>
      <c r="AB49" s="1204"/>
      <c r="AC49" s="844" t="s">
        <v>1998</v>
      </c>
      <c r="AD49" s="1207"/>
      <c r="AE49" s="870" t="s">
        <v>150</v>
      </c>
      <c r="AF49" s="1207"/>
      <c r="AG49" s="845" t="s">
        <v>36</v>
      </c>
      <c r="AH49" s="1210"/>
      <c r="AI49" s="594">
        <v>10</v>
      </c>
      <c r="AJ49" s="564" t="s">
        <v>169</v>
      </c>
      <c r="AK49" s="848"/>
      <c r="AL49" s="848"/>
      <c r="AM49" s="469" t="s">
        <v>170</v>
      </c>
      <c r="AN49" s="27">
        <f t="shared" si="12"/>
        <v>0</v>
      </c>
      <c r="AO49" s="27">
        <f t="shared" si="12"/>
        <v>0</v>
      </c>
      <c r="AP49" s="565">
        <f t="shared" si="12"/>
        <v>0</v>
      </c>
      <c r="AQ49" s="35">
        <f t="shared" si="12"/>
        <v>0</v>
      </c>
      <c r="AR49" s="566">
        <f t="shared" si="12"/>
        <v>0</v>
      </c>
      <c r="AS49" s="566">
        <f t="shared" si="12"/>
        <v>0</v>
      </c>
      <c r="AT49" s="35">
        <f t="shared" si="12"/>
        <v>0</v>
      </c>
      <c r="AU49" s="43">
        <f t="shared" si="12"/>
        <v>0</v>
      </c>
      <c r="AV49" s="596" t="s">
        <v>33</v>
      </c>
      <c r="AW49" s="597" t="s">
        <v>41</v>
      </c>
      <c r="AX49" s="597" t="s">
        <v>42</v>
      </c>
      <c r="AY49" s="597"/>
      <c r="AZ49" s="850" t="s">
        <v>33</v>
      </c>
      <c r="BA49" s="582" t="s">
        <v>46</v>
      </c>
      <c r="BB49" s="855"/>
      <c r="BC49" s="821"/>
      <c r="BD49" s="549"/>
      <c r="BE49" s="859" t="str">
        <f>IF(AND(AL49=AV49,AV49="○",AZ49="1.はい"),"○","▼選択")</f>
        <v>▼選択</v>
      </c>
      <c r="BF49" s="633" t="s">
        <v>16</v>
      </c>
      <c r="BG49" s="859" t="s">
        <v>31</v>
      </c>
      <c r="BH49" s="824" t="s">
        <v>6</v>
      </c>
      <c r="BI49" s="824" t="s">
        <v>7</v>
      </c>
      <c r="BJ49" s="859" t="s">
        <v>32</v>
      </c>
      <c r="BK49" s="859"/>
      <c r="BL49" s="546" t="s">
        <v>33</v>
      </c>
      <c r="BM49" s="828" t="s">
        <v>3260</v>
      </c>
      <c r="BN49" s="852"/>
      <c r="BO49" s="852"/>
      <c r="BP49" s="852"/>
      <c r="BQ49" s="852"/>
      <c r="BR49" s="852"/>
      <c r="BS49" s="547"/>
      <c r="BT49" s="547"/>
      <c r="BU49" s="547"/>
      <c r="BV49" s="548"/>
      <c r="BW49" s="549"/>
      <c r="BX49" s="547"/>
      <c r="BY49" s="495"/>
      <c r="BZ49" s="579" t="s">
        <v>848</v>
      </c>
      <c r="CA49" s="853" t="s">
        <v>824</v>
      </c>
      <c r="CB49" s="854" t="s">
        <v>846</v>
      </c>
      <c r="CC49" s="55" t="s">
        <v>2193</v>
      </c>
      <c r="CD49" s="843" t="s">
        <v>847</v>
      </c>
    </row>
    <row r="50" spans="1:82" ht="57" customHeight="1">
      <c r="A50" s="3"/>
      <c r="B50" s="5" t="s">
        <v>2794</v>
      </c>
      <c r="C50" s="3" t="str">
        <f t="shared" si="0"/>
        <v>Ⅰ.顧客対応 (1)　お客さまニーズに合致した提案の実施に向けた募集に関する態勢整備</v>
      </c>
      <c r="D50" s="3" t="str">
        <f t="shared" si="1"/>
        <v>②情報提供義務（重要事項説明）</v>
      </c>
      <c r="E50" s="3" t="str">
        <f t="shared" si="5"/>
        <v>基本 11</v>
      </c>
      <c r="F50" s="3" t="str">
        <f t="shared" si="6"/>
        <v xml:space="preserve">11 
</v>
      </c>
      <c r="G50" s="11" t="str">
        <f t="shared" si="7"/>
        <v xml:space="preserve">保険募集を行うに際し、募集人がお客さまに対し以下の事項を明示している
※全て「1.はい」であれば達成
＿ 
＿＿ </v>
      </c>
      <c r="H50" s="21" t="str">
        <f t="shared" si="2"/>
        <v>2023: 0
2024: －</v>
      </c>
      <c r="I50" s="21" t="str">
        <f t="shared" si="11"/>
        <v xml:space="preserve"> ― </v>
      </c>
      <c r="J50" s="21" t="str">
        <f t="shared" si="11"/>
        <v xml:space="preserve"> ― </v>
      </c>
      <c r="K50" s="21" t="str">
        <f t="shared" si="8"/>
        <v>▼選択</v>
      </c>
      <c r="L50" s="21">
        <f t="shared" si="9"/>
        <v>0</v>
      </c>
      <c r="M50" s="21" t="str">
        <f t="shared" si="10"/>
        <v xml:space="preserve">
</v>
      </c>
      <c r="N50" s="3"/>
      <c r="O50" s="19" t="s">
        <v>2194</v>
      </c>
      <c r="P50" s="19" t="s">
        <v>2729</v>
      </c>
      <c r="Q50" s="19" t="s">
        <v>150</v>
      </c>
      <c r="R50" s="19"/>
      <c r="S50" s="19"/>
      <c r="T50" s="808"/>
      <c r="U50" s="809"/>
      <c r="V50" s="810"/>
      <c r="W50" s="811"/>
      <c r="X50" s="810"/>
      <c r="Y50" s="810"/>
      <c r="Z50" s="20"/>
      <c r="AA50" s="844" t="s">
        <v>34</v>
      </c>
      <c r="AB50" s="1204"/>
      <c r="AC50" s="844" t="s">
        <v>1998</v>
      </c>
      <c r="AD50" s="1207"/>
      <c r="AE50" s="844" t="s">
        <v>150</v>
      </c>
      <c r="AF50" s="1207"/>
      <c r="AG50" s="845" t="s">
        <v>36</v>
      </c>
      <c r="AH50" s="1210"/>
      <c r="AI50" s="550">
        <v>11</v>
      </c>
      <c r="AJ50" s="551" t="s">
        <v>26</v>
      </c>
      <c r="AK50" s="1212" t="s">
        <v>849</v>
      </c>
      <c r="AL50" s="1218"/>
      <c r="AM50" s="1219"/>
      <c r="AN50" s="27">
        <f t="shared" si="12"/>
        <v>0</v>
      </c>
      <c r="AO50" s="27">
        <f t="shared" si="12"/>
        <v>0</v>
      </c>
      <c r="AP50" s="565">
        <f t="shared" si="12"/>
        <v>0</v>
      </c>
      <c r="AQ50" s="35">
        <f t="shared" si="12"/>
        <v>0</v>
      </c>
      <c r="AR50" s="566">
        <f t="shared" si="12"/>
        <v>0</v>
      </c>
      <c r="AS50" s="566">
        <f t="shared" si="12"/>
        <v>0</v>
      </c>
      <c r="AT50" s="35">
        <f t="shared" si="12"/>
        <v>0</v>
      </c>
      <c r="AU50" s="43">
        <f t="shared" si="12"/>
        <v>0</v>
      </c>
      <c r="AV50" s="608"/>
      <c r="AW50" s="609"/>
      <c r="AX50" s="609"/>
      <c r="AY50" s="609"/>
      <c r="AZ50" s="822" t="s">
        <v>661</v>
      </c>
      <c r="BA50" s="559" t="s">
        <v>29</v>
      </c>
      <c r="BB50" s="562"/>
      <c r="BC50" s="562"/>
      <c r="BD50" s="598" t="str">
        <f>BL50</f>
        <v>▼選択</v>
      </c>
      <c r="BE50" s="859" t="s">
        <v>33</v>
      </c>
      <c r="BF50" s="633" t="s">
        <v>16</v>
      </c>
      <c r="BG50" s="859" t="s">
        <v>31</v>
      </c>
      <c r="BH50" s="824" t="s">
        <v>6</v>
      </c>
      <c r="BI50" s="824" t="s">
        <v>7</v>
      </c>
      <c r="BJ50" s="859" t="s">
        <v>32</v>
      </c>
      <c r="BK50" s="859"/>
      <c r="BL50" s="561" t="s">
        <v>33</v>
      </c>
      <c r="BM50" s="839"/>
      <c r="BN50" s="840"/>
      <c r="BO50" s="840"/>
      <c r="BP50" s="840"/>
      <c r="BQ50" s="840"/>
      <c r="BR50" s="840"/>
      <c r="BS50" s="562"/>
      <c r="BT50" s="562"/>
      <c r="BU50" s="562"/>
      <c r="BV50" s="548"/>
      <c r="BW50" s="549"/>
      <c r="BX50" s="547"/>
      <c r="BY50" s="495"/>
      <c r="BZ50" s="562"/>
      <c r="CA50" s="841"/>
      <c r="CB50" s="842"/>
      <c r="CC50" s="55" t="s">
        <v>2194</v>
      </c>
      <c r="CD50" s="843" t="s">
        <v>850</v>
      </c>
    </row>
    <row r="51" spans="1:82" ht="47.25" customHeight="1">
      <c r="A51" s="3"/>
      <c r="B51" s="5" t="s">
        <v>2795</v>
      </c>
      <c r="C51" s="3" t="str">
        <f t="shared" si="0"/>
        <v>Ⅰ.顧客対応 (1)　お客さまニーズに合致した提案の実施に向けた募集に関する態勢整備</v>
      </c>
      <c r="D51" s="3" t="str">
        <f t="shared" si="1"/>
        <v>②情報提供義務（重要事項説明）</v>
      </c>
      <c r="E51" s="3" t="str">
        <f t="shared" si="5"/>
        <v>基本 11</v>
      </c>
      <c r="F51" s="3" t="str">
        <f t="shared" si="6"/>
        <v>11 
11-1</v>
      </c>
      <c r="G51" s="11" t="str">
        <f t="shared" si="7"/>
        <v xml:space="preserve">
＿ 保険募集人としての権限（保険契約の締結の媒介）
＿＿ </v>
      </c>
      <c r="H51" s="21" t="str">
        <f t="shared" si="2"/>
        <v>2023: 0
2024: 1.はい</v>
      </c>
      <c r="I51" s="21" t="str">
        <f t="shared" si="11"/>
        <v xml:space="preserve"> ― </v>
      </c>
      <c r="J51" s="21" t="str">
        <f t="shared" si="11"/>
        <v xml:space="preserve"> ― </v>
      </c>
      <c r="K51" s="21" t="str">
        <f t="shared" si="8"/>
        <v>▼選択</v>
      </c>
      <c r="L51" s="21" t="str">
        <f t="shared" si="9"/>
        <v>以下について、詳細説明欄の記載及び証跡資料により確認できた
・生命保険契約の締結の媒介を行うこと（保険募集人としての権限）のお客さまへの明示は、「○○資料」P○を確認</v>
      </c>
      <c r="M51" s="21" t="str">
        <f t="shared" si="10"/>
        <v xml:space="preserve">
</v>
      </c>
      <c r="N51" s="3"/>
      <c r="O51" s="19" t="s">
        <v>2195</v>
      </c>
      <c r="P51" s="19" t="s">
        <v>2729</v>
      </c>
      <c r="Q51" s="19" t="s">
        <v>150</v>
      </c>
      <c r="R51" s="19"/>
      <c r="S51" s="19"/>
      <c r="T51" s="808"/>
      <c r="U51" s="809"/>
      <c r="V51" s="810"/>
      <c r="W51" s="811"/>
      <c r="X51" s="810"/>
      <c r="Y51" s="810"/>
      <c r="Z51" s="20"/>
      <c r="AA51" s="844" t="s">
        <v>34</v>
      </c>
      <c r="AB51" s="1204"/>
      <c r="AC51" s="844" t="s">
        <v>1998</v>
      </c>
      <c r="AD51" s="1207"/>
      <c r="AE51" s="844" t="s">
        <v>150</v>
      </c>
      <c r="AF51" s="1207"/>
      <c r="AG51" s="845" t="s">
        <v>36</v>
      </c>
      <c r="AH51" s="1210"/>
      <c r="AI51" s="563">
        <v>11</v>
      </c>
      <c r="AJ51" s="564" t="s">
        <v>171</v>
      </c>
      <c r="AK51" s="848"/>
      <c r="AL51" s="1215" t="s">
        <v>154</v>
      </c>
      <c r="AM51" s="1216"/>
      <c r="AN51" s="28">
        <f t="shared" si="12"/>
        <v>0</v>
      </c>
      <c r="AO51" s="28">
        <f t="shared" si="12"/>
        <v>0</v>
      </c>
      <c r="AP51" s="572">
        <f t="shared" si="12"/>
        <v>0</v>
      </c>
      <c r="AQ51" s="36">
        <f t="shared" si="12"/>
        <v>0</v>
      </c>
      <c r="AR51" s="573">
        <f t="shared" si="12"/>
        <v>0</v>
      </c>
      <c r="AS51" s="573">
        <f t="shared" si="12"/>
        <v>0</v>
      </c>
      <c r="AT51" s="36">
        <f t="shared" si="12"/>
        <v>0</v>
      </c>
      <c r="AU51" s="44">
        <f t="shared" si="12"/>
        <v>0</v>
      </c>
      <c r="AV51" s="596" t="s">
        <v>33</v>
      </c>
      <c r="AW51" s="597" t="s">
        <v>41</v>
      </c>
      <c r="AX51" s="597" t="s">
        <v>42</v>
      </c>
      <c r="AY51" s="592"/>
      <c r="AZ51" s="850" t="s">
        <v>41</v>
      </c>
      <c r="BA51" s="582" t="s">
        <v>172</v>
      </c>
      <c r="BB51" s="547" t="s">
        <v>3588</v>
      </c>
      <c r="BC51" s="547" t="s">
        <v>3589</v>
      </c>
      <c r="BD51" s="549"/>
      <c r="BE51" s="859" t="str">
        <f>IF(AND(AL51=AV51,AV51="○",AZ51="1.はい"),"○","▼選択")</f>
        <v>▼選択</v>
      </c>
      <c r="BF51" s="857" t="s">
        <v>16</v>
      </c>
      <c r="BG51" s="859" t="s">
        <v>31</v>
      </c>
      <c r="BH51" s="824" t="s">
        <v>6</v>
      </c>
      <c r="BI51" s="824" t="s">
        <v>7</v>
      </c>
      <c r="BJ51" s="859" t="s">
        <v>32</v>
      </c>
      <c r="BK51" s="856"/>
      <c r="BL51" s="546" t="s">
        <v>33</v>
      </c>
      <c r="BM51" s="828" t="s">
        <v>3261</v>
      </c>
      <c r="BN51" s="852"/>
      <c r="BO51" s="852"/>
      <c r="BP51" s="852"/>
      <c r="BQ51" s="852"/>
      <c r="BR51" s="852"/>
      <c r="BS51" s="547"/>
      <c r="BT51" s="547"/>
      <c r="BU51" s="547"/>
      <c r="BV51" s="548"/>
      <c r="BW51" s="549"/>
      <c r="BX51" s="547"/>
      <c r="BY51" s="495"/>
      <c r="BZ51" s="579" t="s">
        <v>854</v>
      </c>
      <c r="CA51" s="853" t="s">
        <v>851</v>
      </c>
      <c r="CB51" s="854" t="s">
        <v>852</v>
      </c>
      <c r="CC51" s="55" t="s">
        <v>2195</v>
      </c>
      <c r="CD51" s="843" t="s">
        <v>853</v>
      </c>
    </row>
    <row r="52" spans="1:82" ht="47.25" customHeight="1">
      <c r="A52" s="3"/>
      <c r="B52" s="5" t="s">
        <v>2796</v>
      </c>
      <c r="C52" s="3" t="str">
        <f t="shared" si="0"/>
        <v>Ⅰ.顧客対応 (1)　お客さまニーズに合致した提案の実施に向けた募集に関する態勢整備</v>
      </c>
      <c r="D52" s="3" t="str">
        <f t="shared" si="1"/>
        <v>②情報提供義務（重要事項説明）</v>
      </c>
      <c r="E52" s="3" t="str">
        <f t="shared" si="5"/>
        <v>基本 11</v>
      </c>
      <c r="F52" s="3" t="str">
        <f t="shared" si="6"/>
        <v>11 
11-2</v>
      </c>
      <c r="G52" s="11" t="str">
        <f t="shared" si="7"/>
        <v xml:space="preserve">
＿ 所属保険会社等の商号、名称または氏名
＿＿ </v>
      </c>
      <c r="H52" s="21" t="str">
        <f t="shared" si="2"/>
        <v>2023: 0
2024: 1.はい</v>
      </c>
      <c r="I52" s="21" t="str">
        <f t="shared" si="11"/>
        <v xml:space="preserve"> ― </v>
      </c>
      <c r="J52" s="21" t="str">
        <f t="shared" si="11"/>
        <v xml:space="preserve"> ― </v>
      </c>
      <c r="K52" s="21" t="str">
        <f t="shared" si="8"/>
        <v>▼選択</v>
      </c>
      <c r="L52" s="21" t="str">
        <f t="shared" si="9"/>
        <v>所属保険会社等の商号、名称または氏名を明示することは、代理店チャネルにおいて本項目と次項目は事実上同義となることから、次項目の達成を以って本項目も達成とする</v>
      </c>
      <c r="M52" s="21" t="str">
        <f t="shared" si="10"/>
        <v xml:space="preserve">
</v>
      </c>
      <c r="N52" s="3"/>
      <c r="O52" s="19" t="s">
        <v>2196</v>
      </c>
      <c r="P52" s="19" t="s">
        <v>2729</v>
      </c>
      <c r="Q52" s="19" t="s">
        <v>150</v>
      </c>
      <c r="R52" s="19"/>
      <c r="S52" s="19"/>
      <c r="T52" s="808"/>
      <c r="U52" s="809"/>
      <c r="V52" s="810"/>
      <c r="W52" s="811"/>
      <c r="X52" s="810"/>
      <c r="Y52" s="810"/>
      <c r="Z52" s="20"/>
      <c r="AA52" s="844" t="s">
        <v>34</v>
      </c>
      <c r="AB52" s="1204"/>
      <c r="AC52" s="844" t="s">
        <v>1998</v>
      </c>
      <c r="AD52" s="1207"/>
      <c r="AE52" s="844" t="s">
        <v>150</v>
      </c>
      <c r="AF52" s="1207"/>
      <c r="AG52" s="845" t="s">
        <v>36</v>
      </c>
      <c r="AH52" s="1210"/>
      <c r="AI52" s="563">
        <v>11</v>
      </c>
      <c r="AJ52" s="564" t="s">
        <v>173</v>
      </c>
      <c r="AK52" s="848"/>
      <c r="AL52" s="1215" t="s">
        <v>156</v>
      </c>
      <c r="AM52" s="1216"/>
      <c r="AN52" s="28">
        <f t="shared" si="12"/>
        <v>0</v>
      </c>
      <c r="AO52" s="28">
        <f t="shared" si="12"/>
        <v>0</v>
      </c>
      <c r="AP52" s="572">
        <f t="shared" si="12"/>
        <v>0</v>
      </c>
      <c r="AQ52" s="36">
        <f t="shared" si="12"/>
        <v>0</v>
      </c>
      <c r="AR52" s="573">
        <f t="shared" si="12"/>
        <v>0</v>
      </c>
      <c r="AS52" s="573">
        <f t="shared" si="12"/>
        <v>0</v>
      </c>
      <c r="AT52" s="36">
        <f t="shared" si="12"/>
        <v>0</v>
      </c>
      <c r="AU52" s="44">
        <f t="shared" si="12"/>
        <v>0</v>
      </c>
      <c r="AV52" s="596" t="s">
        <v>33</v>
      </c>
      <c r="AW52" s="597" t="s">
        <v>41</v>
      </c>
      <c r="AX52" s="597" t="s">
        <v>42</v>
      </c>
      <c r="AY52" s="592"/>
      <c r="AZ52" s="850" t="s">
        <v>41</v>
      </c>
      <c r="BA52" s="582" t="s">
        <v>172</v>
      </c>
      <c r="BB52" s="547" t="s">
        <v>3588</v>
      </c>
      <c r="BC52" s="547" t="s">
        <v>3589</v>
      </c>
      <c r="BD52" s="549"/>
      <c r="BE52" s="859" t="str">
        <f>IF(AND(AL52=AV52,AV52="○",AZ52="1.はい"),"○","▼選択")</f>
        <v>▼選択</v>
      </c>
      <c r="BF52" s="857" t="s">
        <v>16</v>
      </c>
      <c r="BG52" s="859" t="s">
        <v>31</v>
      </c>
      <c r="BH52" s="824" t="s">
        <v>6</v>
      </c>
      <c r="BI52" s="824" t="s">
        <v>7</v>
      </c>
      <c r="BJ52" s="859" t="s">
        <v>32</v>
      </c>
      <c r="BK52" s="856"/>
      <c r="BL52" s="546" t="s">
        <v>33</v>
      </c>
      <c r="BM52" s="828" t="s">
        <v>3262</v>
      </c>
      <c r="BN52" s="852"/>
      <c r="BO52" s="852"/>
      <c r="BP52" s="852"/>
      <c r="BQ52" s="852"/>
      <c r="BR52" s="852"/>
      <c r="BS52" s="547"/>
      <c r="BT52" s="547"/>
      <c r="BU52" s="547"/>
      <c r="BV52" s="548"/>
      <c r="BW52" s="549"/>
      <c r="BX52" s="547"/>
      <c r="BY52" s="495"/>
      <c r="BZ52" s="579" t="s">
        <v>174</v>
      </c>
      <c r="CA52" s="853" t="s">
        <v>851</v>
      </c>
      <c r="CB52" s="854" t="s">
        <v>855</v>
      </c>
      <c r="CC52" s="55" t="s">
        <v>2196</v>
      </c>
      <c r="CD52" s="843" t="s">
        <v>856</v>
      </c>
    </row>
    <row r="53" spans="1:82" ht="47.25" customHeight="1">
      <c r="A53" s="3"/>
      <c r="B53" s="5" t="s">
        <v>2797</v>
      </c>
      <c r="C53" s="3" t="str">
        <f t="shared" si="0"/>
        <v>Ⅰ.顧客対応 (1)　お客さまニーズに合致した提案の実施に向けた募集に関する態勢整備</v>
      </c>
      <c r="D53" s="3" t="str">
        <f t="shared" si="1"/>
        <v>②情報提供義務（重要事項説明）</v>
      </c>
      <c r="E53" s="3" t="str">
        <f t="shared" si="5"/>
        <v>基本 11</v>
      </c>
      <c r="F53" s="3" t="str">
        <f t="shared" si="6"/>
        <v>11 
11-3</v>
      </c>
      <c r="G53" s="11" t="str">
        <f t="shared" si="7"/>
        <v xml:space="preserve">
＿ 取扱える保険会社の範囲（専属・乗合の別や保険会社の数等）
＿＿ </v>
      </c>
      <c r="H53" s="21" t="str">
        <f t="shared" si="2"/>
        <v>2023: 0
2024: 1.はい</v>
      </c>
      <c r="I53" s="21" t="str">
        <f t="shared" si="11"/>
        <v xml:space="preserve"> ― </v>
      </c>
      <c r="J53" s="21" t="str">
        <f t="shared" si="11"/>
        <v xml:space="preserve"> ― </v>
      </c>
      <c r="K53" s="21" t="str">
        <f t="shared" si="8"/>
        <v>▼選択</v>
      </c>
      <c r="L53" s="21" t="str">
        <f t="shared" si="9"/>
        <v>以下について、詳細説明欄の記載及び証跡資料により確認できた
・専属・乗合の別や取扱保険会社一覧のお客さまへの明示は、「○○資料」P○を確認</v>
      </c>
      <c r="M53" s="21" t="str">
        <f t="shared" si="10"/>
        <v xml:space="preserve">
</v>
      </c>
      <c r="N53" s="3"/>
      <c r="O53" s="19" t="s">
        <v>2197</v>
      </c>
      <c r="P53" s="19" t="s">
        <v>2729</v>
      </c>
      <c r="Q53" s="19" t="s">
        <v>150</v>
      </c>
      <c r="R53" s="19"/>
      <c r="S53" s="19"/>
      <c r="T53" s="808"/>
      <c r="U53" s="809"/>
      <c r="V53" s="810"/>
      <c r="W53" s="811"/>
      <c r="X53" s="810"/>
      <c r="Y53" s="810"/>
      <c r="Z53" s="20"/>
      <c r="AA53" s="844" t="s">
        <v>34</v>
      </c>
      <c r="AB53" s="1204"/>
      <c r="AC53" s="844" t="s">
        <v>1998</v>
      </c>
      <c r="AD53" s="1207"/>
      <c r="AE53" s="844" t="s">
        <v>150</v>
      </c>
      <c r="AF53" s="1207"/>
      <c r="AG53" s="845" t="s">
        <v>36</v>
      </c>
      <c r="AH53" s="1210"/>
      <c r="AI53" s="563">
        <v>11</v>
      </c>
      <c r="AJ53" s="564" t="s">
        <v>175</v>
      </c>
      <c r="AK53" s="848"/>
      <c r="AL53" s="1215" t="s">
        <v>159</v>
      </c>
      <c r="AM53" s="1216"/>
      <c r="AN53" s="28">
        <f t="shared" si="12"/>
        <v>0</v>
      </c>
      <c r="AO53" s="28">
        <f t="shared" si="12"/>
        <v>0</v>
      </c>
      <c r="AP53" s="572">
        <f t="shared" si="12"/>
        <v>0</v>
      </c>
      <c r="AQ53" s="36">
        <f t="shared" si="12"/>
        <v>0</v>
      </c>
      <c r="AR53" s="573">
        <f t="shared" si="12"/>
        <v>0</v>
      </c>
      <c r="AS53" s="573">
        <f t="shared" si="12"/>
        <v>0</v>
      </c>
      <c r="AT53" s="36">
        <f t="shared" si="12"/>
        <v>0</v>
      </c>
      <c r="AU53" s="44">
        <f t="shared" si="12"/>
        <v>0</v>
      </c>
      <c r="AV53" s="596" t="s">
        <v>33</v>
      </c>
      <c r="AW53" s="597" t="s">
        <v>41</v>
      </c>
      <c r="AX53" s="597" t="s">
        <v>42</v>
      </c>
      <c r="AY53" s="592"/>
      <c r="AZ53" s="850" t="s">
        <v>41</v>
      </c>
      <c r="BA53" s="582" t="s">
        <v>172</v>
      </c>
      <c r="BB53" s="547" t="s">
        <v>3588</v>
      </c>
      <c r="BC53" s="547" t="s">
        <v>3589</v>
      </c>
      <c r="BD53" s="549"/>
      <c r="BE53" s="859" t="str">
        <f>IF(AND(AL53=AV53,AV53="○",AZ53="1.はい"),"○","▼選択")</f>
        <v>▼選択</v>
      </c>
      <c r="BF53" s="857" t="s">
        <v>16</v>
      </c>
      <c r="BG53" s="859" t="s">
        <v>31</v>
      </c>
      <c r="BH53" s="824" t="s">
        <v>6</v>
      </c>
      <c r="BI53" s="824" t="s">
        <v>7</v>
      </c>
      <c r="BJ53" s="859" t="s">
        <v>32</v>
      </c>
      <c r="BK53" s="856"/>
      <c r="BL53" s="546" t="s">
        <v>33</v>
      </c>
      <c r="BM53" s="828" t="s">
        <v>3263</v>
      </c>
      <c r="BN53" s="852"/>
      <c r="BO53" s="852"/>
      <c r="BP53" s="852"/>
      <c r="BQ53" s="852"/>
      <c r="BR53" s="852"/>
      <c r="BS53" s="547"/>
      <c r="BT53" s="547"/>
      <c r="BU53" s="547"/>
      <c r="BV53" s="548"/>
      <c r="BW53" s="549"/>
      <c r="BX53" s="547"/>
      <c r="BY53" s="495"/>
      <c r="BZ53" s="579" t="s">
        <v>2019</v>
      </c>
      <c r="CA53" s="853" t="s">
        <v>851</v>
      </c>
      <c r="CB53" s="854" t="s">
        <v>857</v>
      </c>
      <c r="CC53" s="55" t="s">
        <v>2197</v>
      </c>
      <c r="CD53" s="843" t="s">
        <v>858</v>
      </c>
    </row>
    <row r="54" spans="1:82" ht="48.75" customHeight="1">
      <c r="A54" s="3"/>
      <c r="B54" s="5" t="s">
        <v>2798</v>
      </c>
      <c r="C54" s="3" t="str">
        <f t="shared" si="0"/>
        <v>Ⅰ.顧客対応 (1)　お客さまニーズに合致した提案の実施に向けた募集に関する態勢整備</v>
      </c>
      <c r="D54" s="3" t="str">
        <f t="shared" si="1"/>
        <v>②情報提供義務（重要事項説明）</v>
      </c>
      <c r="E54" s="3" t="str">
        <f t="shared" si="5"/>
        <v>基本 11</v>
      </c>
      <c r="F54" s="3" t="str">
        <f t="shared" si="6"/>
        <v>11 
11-4</v>
      </c>
      <c r="G54" s="11" t="str">
        <f t="shared" si="7"/>
        <v xml:space="preserve">
＿ 告知受領権の有無
＿＿ </v>
      </c>
      <c r="H54" s="21" t="str">
        <f t="shared" si="2"/>
        <v>2023: 0
2024: 1.はい</v>
      </c>
      <c r="I54" s="21" t="str">
        <f t="shared" si="11"/>
        <v xml:space="preserve"> ― </v>
      </c>
      <c r="J54" s="21" t="str">
        <f t="shared" si="11"/>
        <v xml:space="preserve"> ― </v>
      </c>
      <c r="K54" s="21" t="str">
        <f t="shared" si="8"/>
        <v>▼選択</v>
      </c>
      <c r="L54" s="21" t="str">
        <f t="shared" si="9"/>
        <v>以下についてお客さまへ明示していることは、詳細説明欄の記載及び証跡資料により確認できた
・生命保険募集人には告知受領権がないことは「○○資料」P○を確認
・生命保険募集人に話をしていただくだけでは告知したことにならず、お客さま自身で告知書に記入していただく必要があることは「○○資料」P○を確認</v>
      </c>
      <c r="M54" s="21" t="str">
        <f t="shared" si="10"/>
        <v xml:space="preserve">
</v>
      </c>
      <c r="N54" s="3"/>
      <c r="O54" s="19" t="s">
        <v>2198</v>
      </c>
      <c r="P54" s="19" t="s">
        <v>2729</v>
      </c>
      <c r="Q54" s="19" t="s">
        <v>150</v>
      </c>
      <c r="R54" s="19"/>
      <c r="S54" s="19"/>
      <c r="T54" s="808"/>
      <c r="U54" s="809"/>
      <c r="V54" s="810"/>
      <c r="W54" s="811"/>
      <c r="X54" s="810"/>
      <c r="Y54" s="810"/>
      <c r="Z54" s="20"/>
      <c r="AA54" s="844" t="s">
        <v>34</v>
      </c>
      <c r="AB54" s="1204"/>
      <c r="AC54" s="844" t="s">
        <v>1998</v>
      </c>
      <c r="AD54" s="1207"/>
      <c r="AE54" s="844" t="s">
        <v>150</v>
      </c>
      <c r="AF54" s="1207"/>
      <c r="AG54" s="845" t="s">
        <v>36</v>
      </c>
      <c r="AH54" s="1210"/>
      <c r="AI54" s="594">
        <v>11</v>
      </c>
      <c r="AJ54" s="564" t="s">
        <v>176</v>
      </c>
      <c r="AK54" s="848"/>
      <c r="AL54" s="1215" t="s">
        <v>161</v>
      </c>
      <c r="AM54" s="1216"/>
      <c r="AN54" s="28">
        <f t="shared" si="12"/>
        <v>0</v>
      </c>
      <c r="AO54" s="28">
        <f t="shared" si="12"/>
        <v>0</v>
      </c>
      <c r="AP54" s="572">
        <f t="shared" si="12"/>
        <v>0</v>
      </c>
      <c r="AQ54" s="36">
        <f t="shared" si="12"/>
        <v>0</v>
      </c>
      <c r="AR54" s="573">
        <f t="shared" si="12"/>
        <v>0</v>
      </c>
      <c r="AS54" s="573">
        <f t="shared" si="12"/>
        <v>0</v>
      </c>
      <c r="AT54" s="36">
        <f t="shared" si="12"/>
        <v>0</v>
      </c>
      <c r="AU54" s="44">
        <f t="shared" si="12"/>
        <v>0</v>
      </c>
      <c r="AV54" s="596" t="s">
        <v>33</v>
      </c>
      <c r="AW54" s="597" t="s">
        <v>41</v>
      </c>
      <c r="AX54" s="597" t="s">
        <v>42</v>
      </c>
      <c r="AY54" s="592"/>
      <c r="AZ54" s="850" t="s">
        <v>41</v>
      </c>
      <c r="BA54" s="582" t="s">
        <v>172</v>
      </c>
      <c r="BB54" s="547" t="s">
        <v>3588</v>
      </c>
      <c r="BC54" s="547" t="s">
        <v>3589</v>
      </c>
      <c r="BD54" s="549"/>
      <c r="BE54" s="859" t="str">
        <f>IF(AND(AL54=AV54,AV54="○",AZ54="1.はい"),"○","▼選択")</f>
        <v>▼選択</v>
      </c>
      <c r="BF54" s="857" t="s">
        <v>16</v>
      </c>
      <c r="BG54" s="859" t="s">
        <v>31</v>
      </c>
      <c r="BH54" s="824" t="s">
        <v>6</v>
      </c>
      <c r="BI54" s="824" t="s">
        <v>7</v>
      </c>
      <c r="BJ54" s="859" t="s">
        <v>32</v>
      </c>
      <c r="BK54" s="856"/>
      <c r="BL54" s="546" t="s">
        <v>33</v>
      </c>
      <c r="BM54" s="828" t="s">
        <v>3264</v>
      </c>
      <c r="BN54" s="852"/>
      <c r="BO54" s="852"/>
      <c r="BP54" s="852"/>
      <c r="BQ54" s="852"/>
      <c r="BR54" s="852"/>
      <c r="BS54" s="547"/>
      <c r="BT54" s="547"/>
      <c r="BU54" s="547"/>
      <c r="BV54" s="548"/>
      <c r="BW54" s="549"/>
      <c r="BX54" s="547"/>
      <c r="BY54" s="495"/>
      <c r="BZ54" s="579" t="s">
        <v>2020</v>
      </c>
      <c r="CA54" s="853" t="s">
        <v>851</v>
      </c>
      <c r="CB54" s="854" t="s">
        <v>859</v>
      </c>
      <c r="CC54" s="55" t="s">
        <v>2198</v>
      </c>
      <c r="CD54" s="843" t="s">
        <v>860</v>
      </c>
    </row>
    <row r="55" spans="1:82" ht="57" hidden="1" customHeight="1">
      <c r="A55" s="3"/>
      <c r="B55" s="5" t="s">
        <v>2799</v>
      </c>
      <c r="C55" s="3" t="str">
        <f t="shared" si="0"/>
        <v>Ⅰ.顧客対応 (1)　お客さまニーズに合致した提案の実施に向けた募集に関する態勢整備</v>
      </c>
      <c r="D55" s="3" t="str">
        <f t="shared" si="1"/>
        <v>②情報提供義務（重要事項説明）</v>
      </c>
      <c r="E55" s="3" t="str">
        <f t="shared" si="5"/>
        <v>基本 12</v>
      </c>
      <c r="F55" s="3" t="str">
        <f t="shared" si="6"/>
        <v xml:space="preserve">12 
</v>
      </c>
      <c r="G55" s="11" t="str">
        <f t="shared" si="7"/>
        <v xml:space="preserve">契約締結前に、募集人がお客さまに対し以下の事項を行っている
※全て「1.はい」であれば達成
＿ 
＿＿ </v>
      </c>
      <c r="H55" s="21" t="str">
        <f t="shared" si="2"/>
        <v>2023: 0
2024: －</v>
      </c>
      <c r="I55" s="21" t="str">
        <f t="shared" si="11"/>
        <v xml:space="preserve"> ― </v>
      </c>
      <c r="J55" s="21" t="str">
        <f t="shared" si="11"/>
        <v xml:space="preserve"> ― </v>
      </c>
      <c r="K55" s="21" t="str">
        <f t="shared" si="8"/>
        <v>▼選択</v>
      </c>
      <c r="L55" s="21">
        <f t="shared" si="9"/>
        <v>0</v>
      </c>
      <c r="M55" s="21" t="str">
        <f t="shared" si="10"/>
        <v xml:space="preserve">
</v>
      </c>
      <c r="N55" s="3"/>
      <c r="O55" s="19" t="s">
        <v>2199</v>
      </c>
      <c r="P55" s="19" t="s">
        <v>2729</v>
      </c>
      <c r="Q55" s="19" t="s">
        <v>150</v>
      </c>
      <c r="R55" s="19"/>
      <c r="S55" s="19"/>
      <c r="T55" s="808"/>
      <c r="U55" s="809"/>
      <c r="V55" s="810"/>
      <c r="W55" s="811"/>
      <c r="X55" s="810"/>
      <c r="Y55" s="810"/>
      <c r="Z55" s="20"/>
      <c r="AA55" s="844" t="s">
        <v>34</v>
      </c>
      <c r="AB55" s="1204"/>
      <c r="AC55" s="844" t="s">
        <v>1998</v>
      </c>
      <c r="AD55" s="1207"/>
      <c r="AE55" s="844" t="s">
        <v>150</v>
      </c>
      <c r="AF55" s="1207"/>
      <c r="AG55" s="845" t="s">
        <v>36</v>
      </c>
      <c r="AH55" s="1210"/>
      <c r="AI55" s="550">
        <v>12</v>
      </c>
      <c r="AJ55" s="551" t="s">
        <v>26</v>
      </c>
      <c r="AK55" s="1212" t="s">
        <v>861</v>
      </c>
      <c r="AL55" s="1218"/>
      <c r="AM55" s="1219"/>
      <c r="AN55" s="27">
        <f t="shared" si="12"/>
        <v>0</v>
      </c>
      <c r="AO55" s="27">
        <f t="shared" si="12"/>
        <v>0</v>
      </c>
      <c r="AP55" s="565">
        <f t="shared" si="12"/>
        <v>0</v>
      </c>
      <c r="AQ55" s="35">
        <f t="shared" si="12"/>
        <v>0</v>
      </c>
      <c r="AR55" s="566">
        <f t="shared" si="12"/>
        <v>0</v>
      </c>
      <c r="AS55" s="566">
        <f t="shared" si="12"/>
        <v>0</v>
      </c>
      <c r="AT55" s="35">
        <f t="shared" si="12"/>
        <v>0</v>
      </c>
      <c r="AU55" s="43">
        <f t="shared" si="12"/>
        <v>0</v>
      </c>
      <c r="AV55" s="608"/>
      <c r="AW55" s="609"/>
      <c r="AX55" s="609"/>
      <c r="AY55" s="609"/>
      <c r="AZ55" s="822" t="s">
        <v>661</v>
      </c>
      <c r="BA55" s="559" t="s">
        <v>29</v>
      </c>
      <c r="BB55" s="562"/>
      <c r="BC55" s="562"/>
      <c r="BD55" s="598" t="str">
        <f>BL55</f>
        <v>▼選択</v>
      </c>
      <c r="BE55" s="859" t="s">
        <v>33</v>
      </c>
      <c r="BF55" s="857" t="s">
        <v>16</v>
      </c>
      <c r="BG55" s="859" t="s">
        <v>31</v>
      </c>
      <c r="BH55" s="824" t="s">
        <v>6</v>
      </c>
      <c r="BI55" s="824" t="s">
        <v>7</v>
      </c>
      <c r="BJ55" s="859" t="s">
        <v>32</v>
      </c>
      <c r="BK55" s="856"/>
      <c r="BL55" s="561" t="s">
        <v>33</v>
      </c>
      <c r="BM55" s="839"/>
      <c r="BN55" s="840"/>
      <c r="BO55" s="840"/>
      <c r="BP55" s="840"/>
      <c r="BQ55" s="840"/>
      <c r="BR55" s="840"/>
      <c r="BS55" s="562"/>
      <c r="BT55" s="562"/>
      <c r="BU55" s="562"/>
      <c r="BV55" s="548"/>
      <c r="BW55" s="549"/>
      <c r="BX55" s="547"/>
      <c r="BY55" s="495"/>
      <c r="BZ55" s="562"/>
      <c r="CA55" s="841"/>
      <c r="CB55" s="842"/>
      <c r="CC55" s="55" t="s">
        <v>2199</v>
      </c>
      <c r="CD55" s="843" t="s">
        <v>862</v>
      </c>
    </row>
    <row r="56" spans="1:82" ht="78.75" hidden="1" customHeight="1">
      <c r="A56" s="3"/>
      <c r="B56" s="5" t="s">
        <v>2800</v>
      </c>
      <c r="C56" s="3" t="str">
        <f t="shared" si="0"/>
        <v>Ⅰ.顧客対応 (1)　お客さまニーズに合致した提案の実施に向けた募集に関する態勢整備</v>
      </c>
      <c r="D56" s="3" t="str">
        <f t="shared" si="1"/>
        <v>②情報提供義務（重要事項説明）</v>
      </c>
      <c r="E56" s="3" t="str">
        <f t="shared" si="5"/>
        <v>基本 12</v>
      </c>
      <c r="F56" s="3" t="str">
        <f t="shared" si="6"/>
        <v>12 
12-1</v>
      </c>
      <c r="G56" s="11" t="str">
        <f t="shared" si="7"/>
        <v xml:space="preserve">
＿ 「ご契約のしおり／約款」「契約締結前交付書面（契約概要／注意喚起情報）」もしくは「契約概要」および「注意喚起情報」のお客さまへの交付ならびに適切な情報の提供
＿＿ </v>
      </c>
      <c r="H56" s="21" t="str">
        <f t="shared" si="2"/>
        <v>2023: 0
2024: ▼選択</v>
      </c>
      <c r="I56" s="21" t="str">
        <f t="shared" si="11"/>
        <v xml:space="preserve"> ― </v>
      </c>
      <c r="J56" s="21" t="str">
        <f t="shared" si="11"/>
        <v xml:space="preserve"> ― </v>
      </c>
      <c r="K56" s="21" t="str">
        <f t="shared" si="8"/>
        <v>▼選択</v>
      </c>
      <c r="L56" s="21" t="str">
        <f t="shared" si="9"/>
        <v>以下について、詳細説明欄の記載及び証跡資料により確認できた
・「ご契約のしおり／約款」「契約締結前交付書面（契約概要／注意喚起情報）」（または「契約概要」および「注意喚起情報」）をお客さまへ交付していることは、「○○資料」を確認
・適切な情報の提供を行っていることは、「○○資料」を確認</v>
      </c>
      <c r="M56" s="21" t="str">
        <f t="shared" si="10"/>
        <v xml:space="preserve">
</v>
      </c>
      <c r="N56" s="3"/>
      <c r="O56" s="19" t="s">
        <v>2200</v>
      </c>
      <c r="P56" s="19" t="s">
        <v>2729</v>
      </c>
      <c r="Q56" s="19" t="s">
        <v>150</v>
      </c>
      <c r="R56" s="19"/>
      <c r="S56" s="19"/>
      <c r="T56" s="808"/>
      <c r="U56" s="809"/>
      <c r="V56" s="810"/>
      <c r="W56" s="811"/>
      <c r="X56" s="810"/>
      <c r="Y56" s="810"/>
      <c r="Z56" s="20"/>
      <c r="AA56" s="844" t="s">
        <v>34</v>
      </c>
      <c r="AB56" s="1204"/>
      <c r="AC56" s="844" t="s">
        <v>1998</v>
      </c>
      <c r="AD56" s="1207"/>
      <c r="AE56" s="844" t="s">
        <v>150</v>
      </c>
      <c r="AF56" s="1207"/>
      <c r="AG56" s="845" t="s">
        <v>36</v>
      </c>
      <c r="AH56" s="1210"/>
      <c r="AI56" s="563">
        <v>12</v>
      </c>
      <c r="AJ56" s="564" t="s">
        <v>177</v>
      </c>
      <c r="AK56" s="848"/>
      <c r="AL56" s="1215" t="s">
        <v>178</v>
      </c>
      <c r="AM56" s="1216"/>
      <c r="AN56" s="28">
        <f t="shared" si="12"/>
        <v>0</v>
      </c>
      <c r="AO56" s="28">
        <f t="shared" si="12"/>
        <v>0</v>
      </c>
      <c r="AP56" s="572">
        <f t="shared" si="12"/>
        <v>0</v>
      </c>
      <c r="AQ56" s="36">
        <f t="shared" si="12"/>
        <v>0</v>
      </c>
      <c r="AR56" s="573">
        <f t="shared" si="12"/>
        <v>0</v>
      </c>
      <c r="AS56" s="573">
        <f t="shared" si="12"/>
        <v>0</v>
      </c>
      <c r="AT56" s="36">
        <f t="shared" si="12"/>
        <v>0</v>
      </c>
      <c r="AU56" s="44">
        <f t="shared" si="12"/>
        <v>0</v>
      </c>
      <c r="AV56" s="596" t="s">
        <v>33</v>
      </c>
      <c r="AW56" s="597" t="s">
        <v>41</v>
      </c>
      <c r="AX56" s="597" t="s">
        <v>42</v>
      </c>
      <c r="AY56" s="592"/>
      <c r="AZ56" s="850" t="s">
        <v>33</v>
      </c>
      <c r="BA56" s="582" t="s">
        <v>179</v>
      </c>
      <c r="BB56" s="855"/>
      <c r="BC56" s="821"/>
      <c r="BD56" s="549"/>
      <c r="BE56" s="859" t="str">
        <f>IF(AND(AL56=AV56,AV56="○",AZ56="1.はい"),"○","▼選択")</f>
        <v>▼選択</v>
      </c>
      <c r="BF56" s="857" t="s">
        <v>16</v>
      </c>
      <c r="BG56" s="859" t="s">
        <v>31</v>
      </c>
      <c r="BH56" s="824" t="s">
        <v>6</v>
      </c>
      <c r="BI56" s="824" t="s">
        <v>7</v>
      </c>
      <c r="BJ56" s="859" t="s">
        <v>32</v>
      </c>
      <c r="BK56" s="856"/>
      <c r="BL56" s="546" t="s">
        <v>33</v>
      </c>
      <c r="BM56" s="828" t="s">
        <v>3265</v>
      </c>
      <c r="BN56" s="852"/>
      <c r="BO56" s="852"/>
      <c r="BP56" s="852"/>
      <c r="BQ56" s="852"/>
      <c r="BR56" s="852"/>
      <c r="BS56" s="547"/>
      <c r="BT56" s="547"/>
      <c r="BU56" s="547"/>
      <c r="BV56" s="548"/>
      <c r="BW56" s="549"/>
      <c r="BX56" s="547"/>
      <c r="BY56" s="495"/>
      <c r="BZ56" s="579" t="s">
        <v>866</v>
      </c>
      <c r="CA56" s="853" t="s">
        <v>863</v>
      </c>
      <c r="CB56" s="854" t="s">
        <v>864</v>
      </c>
      <c r="CC56" s="55" t="s">
        <v>2200</v>
      </c>
      <c r="CD56" s="843" t="s">
        <v>865</v>
      </c>
    </row>
    <row r="57" spans="1:82" ht="128.25" hidden="1" customHeight="1">
      <c r="A57" s="3"/>
      <c r="B57" s="5" t="s">
        <v>2801</v>
      </c>
      <c r="C57" s="3" t="str">
        <f t="shared" si="0"/>
        <v>Ⅰ.顧客対応 (1)　お客さまニーズに合致した提案の実施に向けた募集に関する態勢整備</v>
      </c>
      <c r="D57" s="3" t="str">
        <f t="shared" si="1"/>
        <v>②情報提供義務（重要事項説明）</v>
      </c>
      <c r="E57" s="3" t="str">
        <f t="shared" si="5"/>
        <v>基本 12</v>
      </c>
      <c r="F57" s="3" t="str">
        <f t="shared" si="6"/>
        <v>12 
12-2</v>
      </c>
      <c r="G57" s="11" t="str">
        <f t="shared" si="7"/>
        <v xml:space="preserve">
＿ 「契約概要」および「注意喚起情報」の書面の交付の際の以下の事項の口頭説明の実施
　・当該書面を読むことが重要であること
　・主な免責理由等お客さまにとって特に不利益な情報が記載された部分を読むことが重要であること
　・特に、乗換、転換等の場合には、これらがお客さまに不利益になる可能性があること
＿＿ </v>
      </c>
      <c r="H57" s="21" t="str">
        <f t="shared" si="2"/>
        <v>2023: 0
2024: ▼選択</v>
      </c>
      <c r="I57" s="21" t="str">
        <f t="shared" si="11"/>
        <v xml:space="preserve"> ― </v>
      </c>
      <c r="J57" s="21" t="str">
        <f t="shared" si="11"/>
        <v xml:space="preserve"> ― </v>
      </c>
      <c r="K57" s="21" t="str">
        <f t="shared" si="8"/>
        <v>▼選択</v>
      </c>
      <c r="L57" s="21" t="str">
        <f t="shared" si="9"/>
        <v>以下について、詳細説明欄の記載及び証跡資料により確認できた
・「契約概要」および「注意喚起情報」の書面の交付の際に設問に記載の３つの事項について口頭説明を行っていることは、「○○資料」を確認</v>
      </c>
      <c r="M57" s="21" t="str">
        <f t="shared" si="10"/>
        <v xml:space="preserve">
</v>
      </c>
      <c r="N57" s="3"/>
      <c r="O57" s="19" t="s">
        <v>2201</v>
      </c>
      <c r="P57" s="19" t="s">
        <v>2729</v>
      </c>
      <c r="Q57" s="19" t="s">
        <v>150</v>
      </c>
      <c r="R57" s="19"/>
      <c r="S57" s="19"/>
      <c r="T57" s="808"/>
      <c r="U57" s="809"/>
      <c r="V57" s="810"/>
      <c r="W57" s="811"/>
      <c r="X57" s="810"/>
      <c r="Y57" s="810"/>
      <c r="Z57" s="20"/>
      <c r="AA57" s="844" t="s">
        <v>34</v>
      </c>
      <c r="AB57" s="1204"/>
      <c r="AC57" s="844" t="s">
        <v>1998</v>
      </c>
      <c r="AD57" s="1207"/>
      <c r="AE57" s="844" t="s">
        <v>150</v>
      </c>
      <c r="AF57" s="1207"/>
      <c r="AG57" s="845" t="s">
        <v>36</v>
      </c>
      <c r="AH57" s="1210"/>
      <c r="AI57" s="563">
        <v>12</v>
      </c>
      <c r="AJ57" s="564" t="s">
        <v>180</v>
      </c>
      <c r="AK57" s="848"/>
      <c r="AL57" s="1215" t="s">
        <v>181</v>
      </c>
      <c r="AM57" s="1216"/>
      <c r="AN57" s="28">
        <f t="shared" si="12"/>
        <v>0</v>
      </c>
      <c r="AO57" s="28">
        <f t="shared" si="12"/>
        <v>0</v>
      </c>
      <c r="AP57" s="572">
        <f t="shared" si="12"/>
        <v>0</v>
      </c>
      <c r="AQ57" s="36">
        <f t="shared" si="12"/>
        <v>0</v>
      </c>
      <c r="AR57" s="573">
        <f t="shared" si="12"/>
        <v>0</v>
      </c>
      <c r="AS57" s="573">
        <f t="shared" si="12"/>
        <v>0</v>
      </c>
      <c r="AT57" s="36">
        <f t="shared" si="12"/>
        <v>0</v>
      </c>
      <c r="AU57" s="44">
        <f t="shared" si="12"/>
        <v>0</v>
      </c>
      <c r="AV57" s="596" t="s">
        <v>33</v>
      </c>
      <c r="AW57" s="597" t="s">
        <v>41</v>
      </c>
      <c r="AX57" s="597" t="s">
        <v>42</v>
      </c>
      <c r="AY57" s="592"/>
      <c r="AZ57" s="850" t="s">
        <v>33</v>
      </c>
      <c r="BA57" s="582" t="s">
        <v>182</v>
      </c>
      <c r="BB57" s="855"/>
      <c r="BC57" s="821"/>
      <c r="BD57" s="549"/>
      <c r="BE57" s="859" t="str">
        <f>IF(AND(AL57=AV57,AV57="○",AZ57="1.はい"),"○","▼選択")</f>
        <v>▼選択</v>
      </c>
      <c r="BF57" s="857" t="s">
        <v>16</v>
      </c>
      <c r="BG57" s="859" t="s">
        <v>31</v>
      </c>
      <c r="BH57" s="824" t="s">
        <v>6</v>
      </c>
      <c r="BI57" s="824" t="s">
        <v>7</v>
      </c>
      <c r="BJ57" s="859" t="s">
        <v>32</v>
      </c>
      <c r="BK57" s="856"/>
      <c r="BL57" s="546" t="s">
        <v>33</v>
      </c>
      <c r="BM57" s="828" t="s">
        <v>3266</v>
      </c>
      <c r="BN57" s="852"/>
      <c r="BO57" s="852"/>
      <c r="BP57" s="852"/>
      <c r="BQ57" s="852"/>
      <c r="BR57" s="852"/>
      <c r="BS57" s="547"/>
      <c r="BT57" s="547"/>
      <c r="BU57" s="547"/>
      <c r="BV57" s="548"/>
      <c r="BW57" s="549"/>
      <c r="BX57" s="547"/>
      <c r="BY57" s="495"/>
      <c r="BZ57" s="579" t="s">
        <v>869</v>
      </c>
      <c r="CA57" s="853" t="s">
        <v>863</v>
      </c>
      <c r="CB57" s="854" t="s">
        <v>867</v>
      </c>
      <c r="CC57" s="55" t="s">
        <v>2201</v>
      </c>
      <c r="CD57" s="843" t="s">
        <v>868</v>
      </c>
    </row>
    <row r="58" spans="1:82" ht="57" hidden="1" customHeight="1">
      <c r="A58" s="3"/>
      <c r="B58" s="5" t="s">
        <v>2802</v>
      </c>
      <c r="C58" s="3" t="str">
        <f t="shared" si="0"/>
        <v>Ⅰ.顧客対応 (1)　お客さまニーズに合致した提案の実施に向けた募集に関する態勢整備</v>
      </c>
      <c r="D58" s="3" t="str">
        <f t="shared" si="1"/>
        <v>②情報提供義務（重要事項説明）</v>
      </c>
      <c r="E58" s="3" t="str">
        <f t="shared" si="5"/>
        <v>基本 12</v>
      </c>
      <c r="F58" s="3" t="str">
        <f t="shared" si="6"/>
        <v>12 
12-3</v>
      </c>
      <c r="G58" s="11" t="str">
        <f t="shared" si="7"/>
        <v xml:space="preserve">
＿ 「契約概要」および「注意喚起情報」の内容をお客さまが理解するための十分な時間の確保
＿＿ </v>
      </c>
      <c r="H58" s="21" t="str">
        <f t="shared" si="2"/>
        <v>2023: 0
2024: ▼選択</v>
      </c>
      <c r="I58" s="21" t="str">
        <f t="shared" si="11"/>
        <v xml:space="preserve"> ― </v>
      </c>
      <c r="J58" s="21" t="str">
        <f t="shared" si="11"/>
        <v xml:space="preserve"> ― </v>
      </c>
      <c r="K58" s="21" t="str">
        <f t="shared" si="8"/>
        <v>▼選択</v>
      </c>
      <c r="L58" s="21" t="str">
        <f t="shared" si="9"/>
        <v>以下について、詳細説明欄の記載及び証跡資料により確認できた
・「契約概要」および「注意喚起情報」の内容をお客さまが理解するための十分な時間の確保することは、「○○資料」を確認</v>
      </c>
      <c r="M58" s="21" t="str">
        <f t="shared" si="10"/>
        <v xml:space="preserve">
</v>
      </c>
      <c r="N58" s="3"/>
      <c r="O58" s="19" t="s">
        <v>2202</v>
      </c>
      <c r="P58" s="19" t="s">
        <v>2729</v>
      </c>
      <c r="Q58" s="19" t="s">
        <v>150</v>
      </c>
      <c r="R58" s="19"/>
      <c r="S58" s="19"/>
      <c r="T58" s="808"/>
      <c r="U58" s="809"/>
      <c r="V58" s="810"/>
      <c r="W58" s="811"/>
      <c r="X58" s="810"/>
      <c r="Y58" s="810"/>
      <c r="Z58" s="20"/>
      <c r="AA58" s="844" t="s">
        <v>34</v>
      </c>
      <c r="AB58" s="1204"/>
      <c r="AC58" s="844" t="s">
        <v>1998</v>
      </c>
      <c r="AD58" s="1207"/>
      <c r="AE58" s="844" t="s">
        <v>150</v>
      </c>
      <c r="AF58" s="1207"/>
      <c r="AG58" s="845" t="s">
        <v>36</v>
      </c>
      <c r="AH58" s="1210"/>
      <c r="AI58" s="594">
        <v>12</v>
      </c>
      <c r="AJ58" s="564" t="s">
        <v>183</v>
      </c>
      <c r="AK58" s="848"/>
      <c r="AL58" s="1215" t="s">
        <v>184</v>
      </c>
      <c r="AM58" s="1216"/>
      <c r="AN58" s="28">
        <f t="shared" si="12"/>
        <v>0</v>
      </c>
      <c r="AO58" s="28">
        <f t="shared" si="12"/>
        <v>0</v>
      </c>
      <c r="AP58" s="572">
        <f t="shared" si="12"/>
        <v>0</v>
      </c>
      <c r="AQ58" s="36">
        <f t="shared" si="12"/>
        <v>0</v>
      </c>
      <c r="AR58" s="573">
        <f t="shared" si="12"/>
        <v>0</v>
      </c>
      <c r="AS58" s="573">
        <f t="shared" si="12"/>
        <v>0</v>
      </c>
      <c r="AT58" s="36">
        <f t="shared" si="12"/>
        <v>0</v>
      </c>
      <c r="AU58" s="44">
        <f t="shared" ref="AU58:AU121" si="14">Y58</f>
        <v>0</v>
      </c>
      <c r="AV58" s="596" t="s">
        <v>33</v>
      </c>
      <c r="AW58" s="597" t="s">
        <v>41</v>
      </c>
      <c r="AX58" s="597" t="s">
        <v>42</v>
      </c>
      <c r="AY58" s="592"/>
      <c r="AZ58" s="850" t="s">
        <v>33</v>
      </c>
      <c r="BA58" s="582" t="s">
        <v>185</v>
      </c>
      <c r="BB58" s="855"/>
      <c r="BC58" s="821"/>
      <c r="BD58" s="549"/>
      <c r="BE58" s="859" t="str">
        <f>IF(AND(AL58=AV58,AV58="○",AZ58="1.はい"),"○","▼選択")</f>
        <v>▼選択</v>
      </c>
      <c r="BF58" s="857" t="s">
        <v>16</v>
      </c>
      <c r="BG58" s="859" t="s">
        <v>31</v>
      </c>
      <c r="BH58" s="824" t="s">
        <v>6</v>
      </c>
      <c r="BI58" s="824" t="s">
        <v>7</v>
      </c>
      <c r="BJ58" s="859" t="s">
        <v>32</v>
      </c>
      <c r="BK58" s="856"/>
      <c r="BL58" s="546" t="s">
        <v>33</v>
      </c>
      <c r="BM58" s="828" t="s">
        <v>3267</v>
      </c>
      <c r="BN58" s="852"/>
      <c r="BO58" s="852"/>
      <c r="BP58" s="852"/>
      <c r="BQ58" s="852"/>
      <c r="BR58" s="852"/>
      <c r="BS58" s="547"/>
      <c r="BT58" s="547"/>
      <c r="BU58" s="547"/>
      <c r="BV58" s="548"/>
      <c r="BW58" s="549"/>
      <c r="BX58" s="547"/>
      <c r="BY58" s="495"/>
      <c r="BZ58" s="579" t="s">
        <v>872</v>
      </c>
      <c r="CA58" s="853" t="s">
        <v>863</v>
      </c>
      <c r="CB58" s="854" t="s">
        <v>870</v>
      </c>
      <c r="CC58" s="55" t="s">
        <v>2202</v>
      </c>
      <c r="CD58" s="843" t="s">
        <v>871</v>
      </c>
    </row>
    <row r="59" spans="1:82" ht="78.75" hidden="1" customHeight="1">
      <c r="A59" s="3"/>
      <c r="B59" s="5" t="s">
        <v>2803</v>
      </c>
      <c r="C59" s="3" t="str">
        <f t="shared" si="0"/>
        <v>Ⅰ.顧客対応 (1)　お客さまニーズに合致した提案の実施に向けた募集に関する態勢整備</v>
      </c>
      <c r="D59" s="3" t="str">
        <f t="shared" si="1"/>
        <v>②情報提供義務（重要事項説明）</v>
      </c>
      <c r="E59" s="3" t="str">
        <f t="shared" si="5"/>
        <v>基本 13</v>
      </c>
      <c r="F59" s="3" t="str">
        <f t="shared" si="6"/>
        <v xml:space="preserve">13 
</v>
      </c>
      <c r="G59" s="11" t="str">
        <f t="shared" si="7"/>
        <v xml:space="preserve">重要事項説明・情報提供に関し、実施すべき事項（No.10～12の内容）を募集人に徹底（年１回以上の研修実施等）している
＿ 
＿＿ </v>
      </c>
      <c r="H59" s="21" t="str">
        <f t="shared" si="2"/>
        <v>2023: 0
2024: ▼選択</v>
      </c>
      <c r="I59" s="21" t="str">
        <f t="shared" si="11"/>
        <v xml:space="preserve"> ― </v>
      </c>
      <c r="J59" s="21" t="str">
        <f t="shared" si="11"/>
        <v xml:space="preserve"> ― </v>
      </c>
      <c r="K59" s="21" t="str">
        <f t="shared" si="8"/>
        <v>▼選択</v>
      </c>
      <c r="L59" s="21" t="str">
        <f t="shared" si="9"/>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59" s="21" t="str">
        <f t="shared" si="10"/>
        <v xml:space="preserve">
</v>
      </c>
      <c r="N59" s="3"/>
      <c r="O59" s="19" t="s">
        <v>2203</v>
      </c>
      <c r="P59" s="19" t="s">
        <v>2729</v>
      </c>
      <c r="Q59" s="19" t="s">
        <v>150</v>
      </c>
      <c r="R59" s="19"/>
      <c r="S59" s="19"/>
      <c r="T59" s="808"/>
      <c r="U59" s="809"/>
      <c r="V59" s="810"/>
      <c r="W59" s="811"/>
      <c r="X59" s="810"/>
      <c r="Y59" s="810"/>
      <c r="Z59" s="20"/>
      <c r="AA59" s="864" t="s">
        <v>34</v>
      </c>
      <c r="AB59" s="1205"/>
      <c r="AC59" s="864" t="s">
        <v>1998</v>
      </c>
      <c r="AD59" s="1208"/>
      <c r="AE59" s="864" t="s">
        <v>150</v>
      </c>
      <c r="AF59" s="1208"/>
      <c r="AG59" s="865" t="s">
        <v>36</v>
      </c>
      <c r="AH59" s="1211"/>
      <c r="AI59" s="615">
        <v>13</v>
      </c>
      <c r="AJ59" s="601" t="s">
        <v>26</v>
      </c>
      <c r="AK59" s="1217" t="s">
        <v>186</v>
      </c>
      <c r="AL59" s="1218"/>
      <c r="AM59" s="1219"/>
      <c r="AN59" s="27">
        <f t="shared" ref="AN59:AT95" si="15">R59</f>
        <v>0</v>
      </c>
      <c r="AO59" s="27">
        <f t="shared" si="15"/>
        <v>0</v>
      </c>
      <c r="AP59" s="565">
        <f t="shared" si="15"/>
        <v>0</v>
      </c>
      <c r="AQ59" s="35">
        <f t="shared" si="15"/>
        <v>0</v>
      </c>
      <c r="AR59" s="566">
        <f t="shared" si="15"/>
        <v>0</v>
      </c>
      <c r="AS59" s="566">
        <f t="shared" si="15"/>
        <v>0</v>
      </c>
      <c r="AT59" s="35">
        <f t="shared" si="15"/>
        <v>0</v>
      </c>
      <c r="AU59" s="43">
        <f t="shared" si="14"/>
        <v>0</v>
      </c>
      <c r="AV59" s="596" t="s">
        <v>30</v>
      </c>
      <c r="AW59" s="597" t="s">
        <v>41</v>
      </c>
      <c r="AX59" s="597" t="s">
        <v>42</v>
      </c>
      <c r="AY59" s="597"/>
      <c r="AZ59" s="850" t="s">
        <v>33</v>
      </c>
      <c r="BA59" s="582" t="s">
        <v>128</v>
      </c>
      <c r="BB59" s="855"/>
      <c r="BC59" s="821"/>
      <c r="BD59" s="598" t="str">
        <f>BL59</f>
        <v>▼選択</v>
      </c>
      <c r="BE59" s="859" t="s">
        <v>30</v>
      </c>
      <c r="BF59" s="633" t="s">
        <v>16</v>
      </c>
      <c r="BG59" s="859" t="s">
        <v>31</v>
      </c>
      <c r="BH59" s="824" t="s">
        <v>6</v>
      </c>
      <c r="BI59" s="824" t="s">
        <v>7</v>
      </c>
      <c r="BJ59" s="859" t="s">
        <v>32</v>
      </c>
      <c r="BK59" s="859"/>
      <c r="BL59" s="546" t="s">
        <v>33</v>
      </c>
      <c r="BM59" s="828" t="s">
        <v>3268</v>
      </c>
      <c r="BN59" s="852"/>
      <c r="BO59" s="852"/>
      <c r="BP59" s="852"/>
      <c r="BQ59" s="852"/>
      <c r="BR59" s="852"/>
      <c r="BS59" s="547"/>
      <c r="BT59" s="547"/>
      <c r="BU59" s="547"/>
      <c r="BV59" s="548"/>
      <c r="BW59" s="549"/>
      <c r="BX59" s="547"/>
      <c r="BY59" s="495"/>
      <c r="BZ59" s="579" t="s">
        <v>876</v>
      </c>
      <c r="CA59" s="853" t="s">
        <v>873</v>
      </c>
      <c r="CB59" s="854" t="s">
        <v>874</v>
      </c>
      <c r="CC59" s="55" t="s">
        <v>2203</v>
      </c>
      <c r="CD59" s="843" t="s">
        <v>875</v>
      </c>
    </row>
    <row r="60" spans="1:82" ht="110.25" hidden="1" customHeight="1">
      <c r="A60" s="3"/>
      <c r="B60" s="5" t="s">
        <v>2804</v>
      </c>
      <c r="C60" s="3" t="str">
        <f t="shared" si="0"/>
        <v>Ⅰ.顧客対応 (1)　お客さまニーズに合致した提案の実施に向けた募集に関する態勢整備</v>
      </c>
      <c r="D60" s="3" t="str">
        <f t="shared" si="1"/>
        <v>②情報提供義務（重要事項説明）</v>
      </c>
      <c r="E60" s="3" t="str">
        <f t="shared" si="5"/>
        <v>応用 ②EX</v>
      </c>
      <c r="F60" s="3" t="str">
        <f t="shared" si="6"/>
        <v xml:space="preserve">②EX 
</v>
      </c>
      <c r="G60" s="11" t="str">
        <f t="shared" si="7"/>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60" s="21" t="str">
        <f t="shared" si="2"/>
        <v>2023: 0
2024: 4.--</v>
      </c>
      <c r="I60" s="21" t="str">
        <f t="shared" si="11"/>
        <v xml:space="preserve"> ― </v>
      </c>
      <c r="J60" s="21" t="str">
        <f t="shared" si="11"/>
        <v xml:space="preserve"> ― </v>
      </c>
      <c r="K60" s="21" t="str">
        <f t="shared" si="8"/>
        <v>▼選択</v>
      </c>
      <c r="L60" s="21" t="str">
        <f t="shared" si="9"/>
        <v>②情報提供義務（重要事項説明） に関する貴社取組み［お客さまへアピールしたい取組み／募集人等従業者に好評な取組み］として認識しました。（［ ］内は判定時に不要文言を削除する）</v>
      </c>
      <c r="M60" s="21" t="str">
        <f t="shared" si="10"/>
        <v xml:space="preserve">
</v>
      </c>
      <c r="N60" s="3"/>
      <c r="O60" s="19" t="s">
        <v>2204</v>
      </c>
      <c r="P60" s="19" t="s">
        <v>2729</v>
      </c>
      <c r="Q60" s="19" t="s">
        <v>150</v>
      </c>
      <c r="R60" s="19"/>
      <c r="S60" s="19"/>
      <c r="T60" s="808"/>
      <c r="U60" s="809"/>
      <c r="V60" s="810"/>
      <c r="W60" s="811"/>
      <c r="X60" s="810"/>
      <c r="Y60" s="810"/>
      <c r="Z60" s="20"/>
      <c r="AA60" s="873" t="s">
        <v>1996</v>
      </c>
      <c r="AB60" s="874" t="s">
        <v>21</v>
      </c>
      <c r="AC60" s="875" t="s">
        <v>1998</v>
      </c>
      <c r="AD60" s="876" t="s">
        <v>22</v>
      </c>
      <c r="AE60" s="877" t="s">
        <v>1970</v>
      </c>
      <c r="AF60" s="876" t="s">
        <v>149</v>
      </c>
      <c r="AG60" s="878" t="s">
        <v>140</v>
      </c>
      <c r="AH60" s="616" t="s">
        <v>187</v>
      </c>
      <c r="AI60" s="604" t="s">
        <v>188</v>
      </c>
      <c r="AJ60" s="601"/>
      <c r="AK60" s="1229" t="s">
        <v>2017</v>
      </c>
      <c r="AL60" s="1230"/>
      <c r="AM60" s="1231"/>
      <c r="AN60" s="30">
        <f t="shared" si="15"/>
        <v>0</v>
      </c>
      <c r="AO60" s="30">
        <f t="shared" si="15"/>
        <v>0</v>
      </c>
      <c r="AP60" s="605">
        <f t="shared" si="15"/>
        <v>0</v>
      </c>
      <c r="AQ60" s="35">
        <f t="shared" si="15"/>
        <v>0</v>
      </c>
      <c r="AR60" s="566">
        <f t="shared" si="15"/>
        <v>0</v>
      </c>
      <c r="AS60" s="566">
        <f t="shared" si="15"/>
        <v>0</v>
      </c>
      <c r="AT60" s="35">
        <f t="shared" si="15"/>
        <v>0</v>
      </c>
      <c r="AU60" s="43">
        <f t="shared" si="14"/>
        <v>0</v>
      </c>
      <c r="AV60" s="596" t="s">
        <v>33</v>
      </c>
      <c r="AW60" s="597" t="s">
        <v>41</v>
      </c>
      <c r="AX60" s="606" t="s">
        <v>877</v>
      </c>
      <c r="AY60" s="597"/>
      <c r="AZ60" s="850" t="s">
        <v>877</v>
      </c>
      <c r="BA60" s="607" t="s">
        <v>147</v>
      </c>
      <c r="BB60" s="851"/>
      <c r="BC60" s="547"/>
      <c r="BD60" s="549"/>
      <c r="BE60" s="620" t="str">
        <f>IF(AND(AL60=AV60,AV60="○",AZ60="1.はい"),"○","▼選択")</f>
        <v>▼選択</v>
      </c>
      <c r="BF60" s="861" t="s">
        <v>16</v>
      </c>
      <c r="BG60" s="620" t="s">
        <v>31</v>
      </c>
      <c r="BH60" s="824" t="s">
        <v>6</v>
      </c>
      <c r="BI60" s="824" t="s">
        <v>7</v>
      </c>
      <c r="BJ60" s="620" t="s">
        <v>32</v>
      </c>
      <c r="BK60" s="859"/>
      <c r="BL60" s="546" t="s">
        <v>33</v>
      </c>
      <c r="BM60" s="828" t="s">
        <v>3269</v>
      </c>
      <c r="BN60" s="829"/>
      <c r="BO60" s="829"/>
      <c r="BP60" s="829"/>
      <c r="BQ60" s="829"/>
      <c r="BR60" s="829"/>
      <c r="BS60" s="547"/>
      <c r="BT60" s="547"/>
      <c r="BU60" s="547"/>
      <c r="BV60" s="548"/>
      <c r="BW60" s="549"/>
      <c r="BX60" s="547"/>
      <c r="BY60" s="495"/>
      <c r="BZ60" s="579" t="s">
        <v>2021</v>
      </c>
      <c r="CA60" s="832" t="s">
        <v>878</v>
      </c>
      <c r="CB60" s="862" t="s">
        <v>879</v>
      </c>
      <c r="CC60" s="55" t="s">
        <v>2204</v>
      </c>
      <c r="CD60" s="843" t="s">
        <v>880</v>
      </c>
    </row>
    <row r="61" spans="1:82" ht="57" customHeight="1">
      <c r="A61" s="3"/>
      <c r="B61" s="5" t="s">
        <v>2805</v>
      </c>
      <c r="C61" s="3" t="str">
        <f t="shared" si="0"/>
        <v>Ⅰ.顧客対応 (1)　お客さまニーズに合致した提案の実施に向けた募集に関する態勢整備</v>
      </c>
      <c r="D61" s="3" t="str">
        <f t="shared" si="1"/>
        <v>③情報提供義務（比較推奨販売）</v>
      </c>
      <c r="E61" s="3" t="str">
        <f t="shared" si="5"/>
        <v>基本 14</v>
      </c>
      <c r="F61" s="3" t="str">
        <f t="shared" si="6"/>
        <v xml:space="preserve">14 
</v>
      </c>
      <c r="G61" s="11" t="str">
        <f t="shared" si="7"/>
        <v xml:space="preserve">以下の事項が明文化され従業員がいつでも閲覧可能な状態になっている
※全て「1.はい」であれば達成（「3.対象外」を選択した項目は除く）
＿ 
＿＿ </v>
      </c>
      <c r="H61" s="21" t="str">
        <f t="shared" si="2"/>
        <v>2023: 0
2024: －</v>
      </c>
      <c r="I61" s="21" t="str">
        <f t="shared" si="11"/>
        <v xml:space="preserve"> ― </v>
      </c>
      <c r="J61" s="21" t="str">
        <f t="shared" si="11"/>
        <v xml:space="preserve"> ― </v>
      </c>
      <c r="K61" s="21" t="str">
        <f t="shared" si="8"/>
        <v>▼選択</v>
      </c>
      <c r="L61" s="21">
        <f t="shared" si="9"/>
        <v>0</v>
      </c>
      <c r="M61" s="21" t="str">
        <f t="shared" si="10"/>
        <v xml:space="preserve">
</v>
      </c>
      <c r="N61" s="3"/>
      <c r="O61" s="19" t="s">
        <v>2205</v>
      </c>
      <c r="P61" s="19" t="s">
        <v>2729</v>
      </c>
      <c r="Q61" s="19" t="s">
        <v>191</v>
      </c>
      <c r="R61" s="19"/>
      <c r="S61" s="19"/>
      <c r="T61" s="808"/>
      <c r="U61" s="809"/>
      <c r="V61" s="810"/>
      <c r="W61" s="811"/>
      <c r="X61" s="810"/>
      <c r="Y61" s="810"/>
      <c r="Z61" s="20"/>
      <c r="AA61" s="869" t="s">
        <v>1996</v>
      </c>
      <c r="AB61" s="1203" t="s">
        <v>21</v>
      </c>
      <c r="AC61" s="879" t="s">
        <v>1998</v>
      </c>
      <c r="AD61" s="1206" t="s">
        <v>22</v>
      </c>
      <c r="AE61" s="869" t="s">
        <v>1971</v>
      </c>
      <c r="AF61" s="1206" t="s">
        <v>189</v>
      </c>
      <c r="AG61" s="837" t="s">
        <v>36</v>
      </c>
      <c r="AH61" s="1209" t="s">
        <v>25</v>
      </c>
      <c r="AI61" s="550">
        <v>14</v>
      </c>
      <c r="AJ61" s="551" t="s">
        <v>26</v>
      </c>
      <c r="AK61" s="1212" t="s">
        <v>3590</v>
      </c>
      <c r="AL61" s="1218"/>
      <c r="AM61" s="1219"/>
      <c r="AN61" s="27">
        <f t="shared" si="15"/>
        <v>0</v>
      </c>
      <c r="AO61" s="27">
        <f t="shared" si="15"/>
        <v>0</v>
      </c>
      <c r="AP61" s="565">
        <f t="shared" si="15"/>
        <v>0</v>
      </c>
      <c r="AQ61" s="35">
        <f t="shared" si="15"/>
        <v>0</v>
      </c>
      <c r="AR61" s="566">
        <f t="shared" si="15"/>
        <v>0</v>
      </c>
      <c r="AS61" s="566">
        <f t="shared" si="15"/>
        <v>0</v>
      </c>
      <c r="AT61" s="35">
        <f t="shared" si="15"/>
        <v>0</v>
      </c>
      <c r="AU61" s="43">
        <f t="shared" si="14"/>
        <v>0</v>
      </c>
      <c r="AV61" s="608"/>
      <c r="AW61" s="609"/>
      <c r="AX61" s="609"/>
      <c r="AY61" s="609"/>
      <c r="AZ61" s="822" t="s">
        <v>661</v>
      </c>
      <c r="BA61" s="559" t="s">
        <v>29</v>
      </c>
      <c r="BB61" s="562"/>
      <c r="BC61" s="562"/>
      <c r="BD61" s="617" t="str">
        <f>BL61</f>
        <v>▼選択</v>
      </c>
      <c r="BE61" s="859" t="s">
        <v>33</v>
      </c>
      <c r="BF61" s="633" t="s">
        <v>16</v>
      </c>
      <c r="BG61" s="859" t="s">
        <v>31</v>
      </c>
      <c r="BH61" s="824" t="s">
        <v>6</v>
      </c>
      <c r="BI61" s="824" t="s">
        <v>7</v>
      </c>
      <c r="BJ61" s="859" t="s">
        <v>32</v>
      </c>
      <c r="BK61" s="859"/>
      <c r="BL61" s="561" t="s">
        <v>33</v>
      </c>
      <c r="BM61" s="839"/>
      <c r="BN61" s="840"/>
      <c r="BO61" s="840"/>
      <c r="BP61" s="840"/>
      <c r="BQ61" s="840"/>
      <c r="BR61" s="840"/>
      <c r="BS61" s="562"/>
      <c r="BT61" s="562"/>
      <c r="BU61" s="562"/>
      <c r="BV61" s="548"/>
      <c r="BW61" s="549"/>
      <c r="BX61" s="547"/>
      <c r="BY61" s="495"/>
      <c r="BZ61" s="562"/>
      <c r="CA61" s="841"/>
      <c r="CB61" s="842"/>
      <c r="CC61" s="55" t="s">
        <v>2205</v>
      </c>
      <c r="CD61" s="843" t="s">
        <v>881</v>
      </c>
    </row>
    <row r="62" spans="1:82" ht="71.25" hidden="1" customHeight="1">
      <c r="A62" s="3"/>
      <c r="B62" s="5" t="s">
        <v>2806</v>
      </c>
      <c r="C62" s="3" t="str">
        <f t="shared" si="0"/>
        <v>Ⅰ.顧客対応 (1)　お客さまニーズに合致した提案の実施に向けた募集に関する態勢整備</v>
      </c>
      <c r="D62" s="3" t="str">
        <f t="shared" si="1"/>
        <v>③情報提供義務（比較推奨販売）</v>
      </c>
      <c r="E62" s="3" t="str">
        <f t="shared" si="5"/>
        <v>基本 14</v>
      </c>
      <c r="F62" s="3" t="str">
        <f t="shared" si="6"/>
        <v>14 
14-1</v>
      </c>
      <c r="G62" s="11" t="str">
        <f t="shared" si="7"/>
        <v xml:space="preserve">
＿ 【商品の提示・推奨時の説明事項】比較推奨販売の手法等に応じた以下の事項
※該当しないものは「3.対象外」を選択
＿＿ </v>
      </c>
      <c r="H62" s="21" t="str">
        <f t="shared" si="2"/>
        <v>2023: 0
2024: －</v>
      </c>
      <c r="I62" s="21" t="str">
        <f t="shared" si="11"/>
        <v xml:space="preserve"> ― </v>
      </c>
      <c r="J62" s="21" t="str">
        <f t="shared" si="11"/>
        <v xml:space="preserve"> ― </v>
      </c>
      <c r="K62" s="21" t="str">
        <f t="shared" si="8"/>
        <v xml:space="preserve"> ― </v>
      </c>
      <c r="L62" s="21" t="str">
        <f t="shared" si="9"/>
        <v xml:space="preserve"> ― </v>
      </c>
      <c r="M62" s="21" t="str">
        <f t="shared" si="10"/>
        <v xml:space="preserve">
</v>
      </c>
      <c r="N62" s="3"/>
      <c r="O62" s="19" t="s">
        <v>2206</v>
      </c>
      <c r="P62" s="19" t="s">
        <v>2729</v>
      </c>
      <c r="Q62" s="19" t="s">
        <v>191</v>
      </c>
      <c r="R62" s="19"/>
      <c r="S62" s="19"/>
      <c r="T62" s="808"/>
      <c r="U62" s="809"/>
      <c r="V62" s="810"/>
      <c r="W62" s="811"/>
      <c r="X62" s="810"/>
      <c r="Y62" s="810"/>
      <c r="Z62" s="20"/>
      <c r="AA62" s="870" t="s">
        <v>34</v>
      </c>
      <c r="AB62" s="1204"/>
      <c r="AC62" s="870" t="s">
        <v>1998</v>
      </c>
      <c r="AD62" s="1207"/>
      <c r="AE62" s="870" t="s">
        <v>191</v>
      </c>
      <c r="AF62" s="1207"/>
      <c r="AG62" s="845" t="s">
        <v>36</v>
      </c>
      <c r="AH62" s="1241"/>
      <c r="AI62" s="563">
        <v>14</v>
      </c>
      <c r="AJ62" s="564" t="s">
        <v>192</v>
      </c>
      <c r="AK62" s="846"/>
      <c r="AL62" s="1220" t="s">
        <v>882</v>
      </c>
      <c r="AM62" s="1221"/>
      <c r="AN62" s="27">
        <f t="shared" si="15"/>
        <v>0</v>
      </c>
      <c r="AO62" s="27">
        <f t="shared" si="15"/>
        <v>0</v>
      </c>
      <c r="AP62" s="565">
        <f t="shared" si="15"/>
        <v>0</v>
      </c>
      <c r="AQ62" s="35">
        <f t="shared" si="15"/>
        <v>0</v>
      </c>
      <c r="AR62" s="566">
        <f t="shared" si="15"/>
        <v>0</v>
      </c>
      <c r="AS62" s="566">
        <f t="shared" si="15"/>
        <v>0</v>
      </c>
      <c r="AT62" s="35">
        <f t="shared" si="15"/>
        <v>0</v>
      </c>
      <c r="AU62" s="43">
        <f t="shared" si="14"/>
        <v>0</v>
      </c>
      <c r="AV62" s="608"/>
      <c r="AW62" s="609"/>
      <c r="AX62" s="609"/>
      <c r="AY62" s="609"/>
      <c r="AZ62" s="822" t="s">
        <v>661</v>
      </c>
      <c r="BA62" s="559" t="s">
        <v>29</v>
      </c>
      <c r="BB62" s="562"/>
      <c r="BC62" s="562"/>
      <c r="BD62" s="568"/>
      <c r="BE62" s="847"/>
      <c r="BF62" s="571"/>
      <c r="BG62" s="847"/>
      <c r="BH62" s="847"/>
      <c r="BI62" s="847"/>
      <c r="BJ62" s="847"/>
      <c r="BK62" s="571"/>
      <c r="BL62" s="569"/>
      <c r="BM62" s="839"/>
      <c r="BN62" s="840"/>
      <c r="BO62" s="840"/>
      <c r="BP62" s="840"/>
      <c r="BQ62" s="840"/>
      <c r="BR62" s="840"/>
      <c r="BS62" s="562"/>
      <c r="BT62" s="562"/>
      <c r="BU62" s="562"/>
      <c r="BV62" s="570"/>
      <c r="BW62" s="571"/>
      <c r="BX62" s="562"/>
      <c r="BY62" s="495"/>
      <c r="BZ62" s="562"/>
      <c r="CA62" s="841"/>
      <c r="CB62" s="842"/>
      <c r="CC62" s="55" t="s">
        <v>2206</v>
      </c>
      <c r="CD62" s="843" t="s">
        <v>883</v>
      </c>
    </row>
    <row r="63" spans="1:82" ht="78.75" hidden="1">
      <c r="A63" s="3"/>
      <c r="B63" s="5" t="s">
        <v>2807</v>
      </c>
      <c r="C63" s="3" t="str">
        <f t="shared" si="0"/>
        <v>Ⅰ.顧客対応 (1)　お客さまニーズに合致した提案の実施に向けた募集に関する態勢整備</v>
      </c>
      <c r="D63" s="3" t="str">
        <f t="shared" si="1"/>
        <v>③情報提供義務（比較推奨販売）</v>
      </c>
      <c r="E63" s="3" t="str">
        <f t="shared" si="5"/>
        <v>基本 14</v>
      </c>
      <c r="F63" s="3" t="str">
        <f t="shared" si="6"/>
        <v>14 
14-1-1</v>
      </c>
      <c r="G63" s="11" t="str">
        <f t="shared" si="7"/>
        <v xml:space="preserve">
＿ 
＿＿ お客さまの意向に沿って商品を選別して提案する場合（いわゆるロ方式）
　　その客観的な基準や理由（商品特性や保険料水準等）</v>
      </c>
      <c r="H63" s="21" t="str">
        <f t="shared" si="2"/>
        <v>2023: 0
2024: 1.はい</v>
      </c>
      <c r="I63" s="21" t="str">
        <f t="shared" si="11"/>
        <v xml:space="preserve"> ― </v>
      </c>
      <c r="J63" s="21" t="str">
        <f t="shared" si="11"/>
        <v xml:space="preserve"> ― </v>
      </c>
      <c r="K63" s="21" t="str">
        <f t="shared" si="8"/>
        <v>対象外</v>
      </c>
      <c r="L63" s="21" t="str">
        <f t="shared" si="9"/>
        <v>以下について、詳細説明欄の記載及び証跡資料により確認できた
・お客さまの意向に沿って商品を選別して提案する場合、その客観的な基準や理由は、「○○資料」P○に記載
・「○○資料」はイントラネットに掲載され、全従業員が閲覧可能である</v>
      </c>
      <c r="M63" s="21" t="str">
        <f t="shared" si="10"/>
        <v xml:space="preserve">
</v>
      </c>
      <c r="N63" s="3"/>
      <c r="O63" s="19" t="s">
        <v>2207</v>
      </c>
      <c r="P63" s="19" t="s">
        <v>2729</v>
      </c>
      <c r="Q63" s="19" t="s">
        <v>191</v>
      </c>
      <c r="R63" s="19"/>
      <c r="S63" s="19"/>
      <c r="T63" s="808"/>
      <c r="U63" s="809"/>
      <c r="V63" s="810"/>
      <c r="W63" s="811"/>
      <c r="X63" s="810"/>
      <c r="Y63" s="810"/>
      <c r="Z63" s="20"/>
      <c r="AA63" s="870" t="s">
        <v>34</v>
      </c>
      <c r="AB63" s="1204"/>
      <c r="AC63" s="870" t="s">
        <v>1998</v>
      </c>
      <c r="AD63" s="1207"/>
      <c r="AE63" s="870" t="s">
        <v>191</v>
      </c>
      <c r="AF63" s="1207"/>
      <c r="AG63" s="845" t="s">
        <v>36</v>
      </c>
      <c r="AH63" s="1241"/>
      <c r="AI63" s="563">
        <v>14</v>
      </c>
      <c r="AJ63" s="564" t="s">
        <v>193</v>
      </c>
      <c r="AK63" s="848"/>
      <c r="AL63" s="848"/>
      <c r="AM63" s="469" t="s">
        <v>194</v>
      </c>
      <c r="AN63" s="27">
        <f t="shared" si="15"/>
        <v>0</v>
      </c>
      <c r="AO63" s="27">
        <f t="shared" si="15"/>
        <v>0</v>
      </c>
      <c r="AP63" s="565">
        <f t="shared" si="15"/>
        <v>0</v>
      </c>
      <c r="AQ63" s="35">
        <f t="shared" si="15"/>
        <v>0</v>
      </c>
      <c r="AR63" s="566">
        <f t="shared" si="15"/>
        <v>0</v>
      </c>
      <c r="AS63" s="566">
        <f t="shared" si="15"/>
        <v>0</v>
      </c>
      <c r="AT63" s="35">
        <f t="shared" si="15"/>
        <v>0</v>
      </c>
      <c r="AU63" s="43">
        <f t="shared" si="14"/>
        <v>0</v>
      </c>
      <c r="AV63" s="618" t="s">
        <v>33</v>
      </c>
      <c r="AW63" s="619" t="s">
        <v>41</v>
      </c>
      <c r="AX63" s="619" t="s">
        <v>42</v>
      </c>
      <c r="AY63" s="619" t="s">
        <v>195</v>
      </c>
      <c r="AZ63" s="850" t="s">
        <v>41</v>
      </c>
      <c r="BA63" s="576" t="s">
        <v>46</v>
      </c>
      <c r="BB63" s="855"/>
      <c r="BC63" s="821"/>
      <c r="BD63" s="545"/>
      <c r="BE63" s="859" t="str">
        <f>IF(AND(AL63=AV63,AV63="○",AZ63="1.はい"),"○","▼選択")</f>
        <v>▼選択</v>
      </c>
      <c r="BF63" s="633" t="s">
        <v>16</v>
      </c>
      <c r="BG63" s="859" t="s">
        <v>31</v>
      </c>
      <c r="BH63" s="824" t="s">
        <v>6</v>
      </c>
      <c r="BI63" s="824" t="s">
        <v>7</v>
      </c>
      <c r="BJ63" s="859" t="s">
        <v>32</v>
      </c>
      <c r="BK63" s="859" t="s">
        <v>9</v>
      </c>
      <c r="BL63" s="546" t="s">
        <v>9</v>
      </c>
      <c r="BM63" s="828" t="s">
        <v>887</v>
      </c>
      <c r="BN63" s="852"/>
      <c r="BO63" s="852"/>
      <c r="BP63" s="852"/>
      <c r="BQ63" s="852"/>
      <c r="BR63" s="852"/>
      <c r="BS63" s="593"/>
      <c r="BT63" s="593"/>
      <c r="BU63" s="593"/>
      <c r="BV63" s="548"/>
      <c r="BW63" s="549"/>
      <c r="BX63" s="547"/>
      <c r="BY63" s="495"/>
      <c r="BZ63" s="579" t="s">
        <v>887</v>
      </c>
      <c r="CA63" s="853" t="s">
        <v>884</v>
      </c>
      <c r="CB63" s="854" t="s">
        <v>885</v>
      </c>
      <c r="CC63" s="55" t="s">
        <v>2207</v>
      </c>
      <c r="CD63" s="843" t="s">
        <v>886</v>
      </c>
    </row>
    <row r="64" spans="1:82" ht="85.5" hidden="1">
      <c r="A64" s="3"/>
      <c r="B64" s="5" t="s">
        <v>2808</v>
      </c>
      <c r="C64" s="3" t="str">
        <f t="shared" si="0"/>
        <v>Ⅰ.顧客対応 (1)　お客さまニーズに合致した提案の実施に向けた募集に関する態勢整備</v>
      </c>
      <c r="D64" s="3" t="str">
        <f t="shared" si="1"/>
        <v>③情報提供義務（比較推奨販売）</v>
      </c>
      <c r="E64" s="3" t="str">
        <f t="shared" si="5"/>
        <v>基本 14</v>
      </c>
      <c r="F64" s="3" t="str">
        <f t="shared" si="6"/>
        <v>14 
14-1-2</v>
      </c>
      <c r="G64" s="11" t="str">
        <f t="shared" si="7"/>
        <v xml:space="preserve">
＿ 
＿＿ 代理店（募集人）側の理由・基準により特定の商品を提案する場合（いわゆるハ方式）
　　その基準や理由等（特定の保険会社との資本関係やその他の事務手続・経営方針上の理由を含む）</v>
      </c>
      <c r="H64" s="21" t="str">
        <f t="shared" si="2"/>
        <v>2023: 0
2024: 1.はい</v>
      </c>
      <c r="I64" s="21" t="str">
        <f t="shared" si="11"/>
        <v xml:space="preserve"> ― </v>
      </c>
      <c r="J64" s="21" t="str">
        <f t="shared" si="11"/>
        <v xml:space="preserve"> ― </v>
      </c>
      <c r="K64" s="21" t="str">
        <f t="shared" si="8"/>
        <v>対象外</v>
      </c>
      <c r="L64" s="21" t="str">
        <f t="shared" si="9"/>
        <v>以下について、詳細説明欄の記載及び証跡資料により確認できた
・代理店（募集人）側の理由・基準により特定の商品を提案する場合、その基準や理由は、「○○資料」P○に記載
・「○○資料」はイントラネットに掲載され、全従業員が閲覧可能である</v>
      </c>
      <c r="M64" s="21" t="str">
        <f t="shared" si="10"/>
        <v xml:space="preserve">
</v>
      </c>
      <c r="N64" s="3"/>
      <c r="O64" s="19" t="s">
        <v>2208</v>
      </c>
      <c r="P64" s="19" t="s">
        <v>2729</v>
      </c>
      <c r="Q64" s="19" t="s">
        <v>191</v>
      </c>
      <c r="R64" s="19"/>
      <c r="S64" s="19"/>
      <c r="T64" s="808"/>
      <c r="U64" s="809"/>
      <c r="V64" s="810"/>
      <c r="W64" s="811"/>
      <c r="X64" s="810"/>
      <c r="Y64" s="810"/>
      <c r="Z64" s="20"/>
      <c r="AA64" s="870" t="s">
        <v>34</v>
      </c>
      <c r="AB64" s="1204"/>
      <c r="AC64" s="870" t="s">
        <v>1998</v>
      </c>
      <c r="AD64" s="1207"/>
      <c r="AE64" s="870" t="s">
        <v>191</v>
      </c>
      <c r="AF64" s="1207"/>
      <c r="AG64" s="845" t="s">
        <v>36</v>
      </c>
      <c r="AH64" s="1241"/>
      <c r="AI64" s="563">
        <v>14</v>
      </c>
      <c r="AJ64" s="564" t="s">
        <v>196</v>
      </c>
      <c r="AK64" s="848"/>
      <c r="AL64" s="848"/>
      <c r="AM64" s="469" t="s">
        <v>197</v>
      </c>
      <c r="AN64" s="27">
        <f t="shared" si="15"/>
        <v>0</v>
      </c>
      <c r="AO64" s="27">
        <f t="shared" si="15"/>
        <v>0</v>
      </c>
      <c r="AP64" s="565">
        <f t="shared" si="15"/>
        <v>0</v>
      </c>
      <c r="AQ64" s="35">
        <f t="shared" si="15"/>
        <v>0</v>
      </c>
      <c r="AR64" s="566">
        <f t="shared" si="15"/>
        <v>0</v>
      </c>
      <c r="AS64" s="566">
        <f t="shared" si="15"/>
        <v>0</v>
      </c>
      <c r="AT64" s="35">
        <f t="shared" si="15"/>
        <v>0</v>
      </c>
      <c r="AU64" s="43">
        <f t="shared" si="14"/>
        <v>0</v>
      </c>
      <c r="AV64" s="618" t="s">
        <v>33</v>
      </c>
      <c r="AW64" s="619" t="s">
        <v>41</v>
      </c>
      <c r="AX64" s="619" t="s">
        <v>42</v>
      </c>
      <c r="AY64" s="619" t="s">
        <v>195</v>
      </c>
      <c r="AZ64" s="850" t="s">
        <v>41</v>
      </c>
      <c r="BA64" s="576" t="s">
        <v>46</v>
      </c>
      <c r="BB64" s="855"/>
      <c r="BC64" s="821"/>
      <c r="BD64" s="545"/>
      <c r="BE64" s="859" t="str">
        <f>IF(AND(AL64=AV64,AV64="○",AZ64="1.はい"),"○","▼選択")</f>
        <v>▼選択</v>
      </c>
      <c r="BF64" s="633" t="s">
        <v>16</v>
      </c>
      <c r="BG64" s="859" t="s">
        <v>31</v>
      </c>
      <c r="BH64" s="824" t="s">
        <v>6</v>
      </c>
      <c r="BI64" s="824" t="s">
        <v>7</v>
      </c>
      <c r="BJ64" s="859" t="s">
        <v>32</v>
      </c>
      <c r="BK64" s="859" t="s">
        <v>9</v>
      </c>
      <c r="BL64" s="546" t="s">
        <v>9</v>
      </c>
      <c r="BM64" s="828" t="s">
        <v>890</v>
      </c>
      <c r="BN64" s="852"/>
      <c r="BO64" s="852"/>
      <c r="BP64" s="852"/>
      <c r="BQ64" s="852"/>
      <c r="BR64" s="852"/>
      <c r="BS64" s="593"/>
      <c r="BT64" s="593"/>
      <c r="BU64" s="593"/>
      <c r="BV64" s="548"/>
      <c r="BW64" s="549"/>
      <c r="BX64" s="547"/>
      <c r="BY64" s="495"/>
      <c r="BZ64" s="579" t="s">
        <v>890</v>
      </c>
      <c r="CA64" s="853" t="s">
        <v>884</v>
      </c>
      <c r="CB64" s="854" t="s">
        <v>888</v>
      </c>
      <c r="CC64" s="55" t="s">
        <v>2208</v>
      </c>
      <c r="CD64" s="843" t="s">
        <v>889</v>
      </c>
    </row>
    <row r="65" spans="1:82" ht="94.5" hidden="1">
      <c r="A65" s="3"/>
      <c r="B65" s="5" t="s">
        <v>2809</v>
      </c>
      <c r="C65" s="3" t="str">
        <f t="shared" si="0"/>
        <v>Ⅰ.顧客対応 (1)　お客さまニーズに合致した提案の実施に向けた募集に関する態勢整備</v>
      </c>
      <c r="D65" s="3" t="str">
        <f t="shared" si="1"/>
        <v>③情報提供義務（比較推奨販売）</v>
      </c>
      <c r="E65" s="3" t="str">
        <f t="shared" si="5"/>
        <v>基本 14</v>
      </c>
      <c r="F65" s="3" t="str">
        <f t="shared" si="6"/>
        <v>14 
14-1-3</v>
      </c>
      <c r="G65" s="11" t="str">
        <f t="shared" si="7"/>
        <v xml:space="preserve">
＿ 
＿＿ 基本的には比較推奨販売を行わないものの、お客さまの求めに応じて例外的に比較推奨販売を行うことがある場合は、その旨</v>
      </c>
      <c r="H65" s="21" t="str">
        <f t="shared" si="2"/>
        <v>2023: 0
2024: 3.対象外</v>
      </c>
      <c r="I65" s="21" t="str">
        <f t="shared" si="11"/>
        <v xml:space="preserve"> ― </v>
      </c>
      <c r="J65" s="21" t="str">
        <f t="shared" si="11"/>
        <v xml:space="preserve"> ― </v>
      </c>
      <c r="K65" s="21" t="str">
        <f t="shared" si="8"/>
        <v>対象外</v>
      </c>
      <c r="L65" s="21" t="str">
        <f t="shared" si="9"/>
        <v>以下について、詳細説明欄の記載及び証跡資料により確認できた
・基本的には比較推奨販売を行わないものの、お客さまの求めに応じて例外的に比較推奨販売を行うことがある場合、その旨は、「○○資料」P○に記載
・「○○資料」はイントラネットに掲載され、全従業員が閲覧可能である</v>
      </c>
      <c r="M65" s="21" t="str">
        <f t="shared" si="10"/>
        <v xml:space="preserve">
</v>
      </c>
      <c r="N65" s="3"/>
      <c r="O65" s="19" t="s">
        <v>2209</v>
      </c>
      <c r="P65" s="19" t="s">
        <v>2729</v>
      </c>
      <c r="Q65" s="19" t="s">
        <v>191</v>
      </c>
      <c r="R65" s="19"/>
      <c r="S65" s="19"/>
      <c r="T65" s="808"/>
      <c r="U65" s="809"/>
      <c r="V65" s="810"/>
      <c r="W65" s="811"/>
      <c r="X65" s="810"/>
      <c r="Y65" s="810"/>
      <c r="Z65" s="20"/>
      <c r="AA65" s="870" t="s">
        <v>34</v>
      </c>
      <c r="AB65" s="1204"/>
      <c r="AC65" s="870" t="s">
        <v>1998</v>
      </c>
      <c r="AD65" s="1207"/>
      <c r="AE65" s="870" t="s">
        <v>191</v>
      </c>
      <c r="AF65" s="1207"/>
      <c r="AG65" s="845" t="s">
        <v>36</v>
      </c>
      <c r="AH65" s="1241"/>
      <c r="AI65" s="563">
        <v>14</v>
      </c>
      <c r="AJ65" s="564" t="s">
        <v>198</v>
      </c>
      <c r="AK65" s="848"/>
      <c r="AL65" s="848"/>
      <c r="AM65" s="469" t="s">
        <v>199</v>
      </c>
      <c r="AN65" s="27">
        <f t="shared" si="15"/>
        <v>0</v>
      </c>
      <c r="AO65" s="27">
        <f t="shared" si="15"/>
        <v>0</v>
      </c>
      <c r="AP65" s="565">
        <f t="shared" si="15"/>
        <v>0</v>
      </c>
      <c r="AQ65" s="35">
        <f t="shared" si="15"/>
        <v>0</v>
      </c>
      <c r="AR65" s="566">
        <f t="shared" si="15"/>
        <v>0</v>
      </c>
      <c r="AS65" s="566">
        <f t="shared" si="15"/>
        <v>0</v>
      </c>
      <c r="AT65" s="35">
        <f t="shared" si="15"/>
        <v>0</v>
      </c>
      <c r="AU65" s="43">
        <f t="shared" si="14"/>
        <v>0</v>
      </c>
      <c r="AV65" s="618" t="s">
        <v>33</v>
      </c>
      <c r="AW65" s="619" t="s">
        <v>41</v>
      </c>
      <c r="AX65" s="619" t="s">
        <v>42</v>
      </c>
      <c r="AY65" s="619" t="s">
        <v>195</v>
      </c>
      <c r="AZ65" s="850" t="s">
        <v>3232</v>
      </c>
      <c r="BA65" s="576" t="s">
        <v>46</v>
      </c>
      <c r="BB65" s="855"/>
      <c r="BC65" s="821"/>
      <c r="BD65" s="545"/>
      <c r="BE65" s="859" t="str">
        <f>IF(AND(AL65=AV65,AV65="○",AZ65="1.はい"),"○","▼選択")</f>
        <v>▼選択</v>
      </c>
      <c r="BF65" s="633" t="s">
        <v>16</v>
      </c>
      <c r="BG65" s="859" t="s">
        <v>31</v>
      </c>
      <c r="BH65" s="824" t="s">
        <v>6</v>
      </c>
      <c r="BI65" s="824" t="s">
        <v>7</v>
      </c>
      <c r="BJ65" s="859" t="s">
        <v>32</v>
      </c>
      <c r="BK65" s="859" t="s">
        <v>9</v>
      </c>
      <c r="BL65" s="546" t="s">
        <v>9</v>
      </c>
      <c r="BM65" s="828" t="s">
        <v>893</v>
      </c>
      <c r="BN65" s="852"/>
      <c r="BO65" s="852"/>
      <c r="BP65" s="852"/>
      <c r="BQ65" s="852"/>
      <c r="BR65" s="852"/>
      <c r="BS65" s="593"/>
      <c r="BT65" s="593"/>
      <c r="BU65" s="593"/>
      <c r="BV65" s="548"/>
      <c r="BW65" s="549"/>
      <c r="BX65" s="547"/>
      <c r="BY65" s="495"/>
      <c r="BZ65" s="579" t="s">
        <v>893</v>
      </c>
      <c r="CA65" s="853" t="s">
        <v>884</v>
      </c>
      <c r="CB65" s="854" t="s">
        <v>891</v>
      </c>
      <c r="CC65" s="55" t="s">
        <v>2209</v>
      </c>
      <c r="CD65" s="843" t="s">
        <v>892</v>
      </c>
    </row>
    <row r="66" spans="1:82" ht="71.25" customHeight="1">
      <c r="A66" s="3"/>
      <c r="B66" s="5" t="s">
        <v>2810</v>
      </c>
      <c r="C66" s="3" t="str">
        <f t="shared" si="0"/>
        <v>Ⅰ.顧客対応 (1)　お客さまニーズに合致した提案の実施に向けた募集に関する態勢整備</v>
      </c>
      <c r="D66" s="3" t="str">
        <f t="shared" si="1"/>
        <v>③情報提供義務（比較推奨販売）</v>
      </c>
      <c r="E66" s="3" t="str">
        <f t="shared" si="5"/>
        <v>基本 14</v>
      </c>
      <c r="F66" s="3" t="str">
        <f t="shared" si="6"/>
        <v>14 
14-2</v>
      </c>
      <c r="G66" s="11" t="str">
        <f t="shared" si="7"/>
        <v xml:space="preserve">
＿ 【商品の提示・推奨時の留意点】
比較推奨販売の手法等に応じた以下の事項
※該当しないものは「3.対象外」を選択
＿＿ </v>
      </c>
      <c r="H66" s="21" t="str">
        <f t="shared" si="2"/>
        <v>2023: 0
2024: －</v>
      </c>
      <c r="I66" s="21" t="str">
        <f t="shared" si="11"/>
        <v xml:space="preserve"> ― </v>
      </c>
      <c r="J66" s="21" t="str">
        <f t="shared" si="11"/>
        <v xml:space="preserve"> ― </v>
      </c>
      <c r="K66" s="21" t="str">
        <f t="shared" si="8"/>
        <v xml:space="preserve"> ― </v>
      </c>
      <c r="L66" s="21" t="str">
        <f t="shared" si="9"/>
        <v xml:space="preserve"> ― </v>
      </c>
      <c r="M66" s="21" t="str">
        <f t="shared" si="10"/>
        <v xml:space="preserve">
</v>
      </c>
      <c r="N66" s="3"/>
      <c r="O66" s="19" t="s">
        <v>2210</v>
      </c>
      <c r="P66" s="19" t="s">
        <v>2729</v>
      </c>
      <c r="Q66" s="19" t="s">
        <v>191</v>
      </c>
      <c r="R66" s="19"/>
      <c r="S66" s="19"/>
      <c r="T66" s="808"/>
      <c r="U66" s="809"/>
      <c r="V66" s="810"/>
      <c r="W66" s="811"/>
      <c r="X66" s="810"/>
      <c r="Y66" s="810"/>
      <c r="Z66" s="20"/>
      <c r="AA66" s="870" t="s">
        <v>34</v>
      </c>
      <c r="AB66" s="1204"/>
      <c r="AC66" s="870" t="s">
        <v>1998</v>
      </c>
      <c r="AD66" s="1207"/>
      <c r="AE66" s="870" t="s">
        <v>191</v>
      </c>
      <c r="AF66" s="1207"/>
      <c r="AG66" s="845" t="s">
        <v>36</v>
      </c>
      <c r="AH66" s="1241"/>
      <c r="AI66" s="563">
        <v>14</v>
      </c>
      <c r="AJ66" s="564" t="s">
        <v>200</v>
      </c>
      <c r="AK66" s="846"/>
      <c r="AL66" s="1220" t="s">
        <v>2152</v>
      </c>
      <c r="AM66" s="1221"/>
      <c r="AN66" s="27">
        <f t="shared" si="15"/>
        <v>0</v>
      </c>
      <c r="AO66" s="27">
        <f t="shared" si="15"/>
        <v>0</v>
      </c>
      <c r="AP66" s="565">
        <f t="shared" si="15"/>
        <v>0</v>
      </c>
      <c r="AQ66" s="35">
        <f t="shared" si="15"/>
        <v>0</v>
      </c>
      <c r="AR66" s="566">
        <f t="shared" si="15"/>
        <v>0</v>
      </c>
      <c r="AS66" s="566">
        <f t="shared" si="15"/>
        <v>0</v>
      </c>
      <c r="AT66" s="35">
        <f t="shared" si="15"/>
        <v>0</v>
      </c>
      <c r="AU66" s="43">
        <f t="shared" si="14"/>
        <v>0</v>
      </c>
      <c r="AV66" s="608"/>
      <c r="AW66" s="609"/>
      <c r="AX66" s="609"/>
      <c r="AY66" s="609"/>
      <c r="AZ66" s="822" t="s">
        <v>661</v>
      </c>
      <c r="BA66" s="559" t="s">
        <v>29</v>
      </c>
      <c r="BB66" s="562"/>
      <c r="BC66" s="562"/>
      <c r="BD66" s="568"/>
      <c r="BE66" s="847"/>
      <c r="BF66" s="571"/>
      <c r="BG66" s="847"/>
      <c r="BH66" s="847"/>
      <c r="BI66" s="847"/>
      <c r="BJ66" s="847"/>
      <c r="BK66" s="571"/>
      <c r="BL66" s="569"/>
      <c r="BM66" s="839"/>
      <c r="BN66" s="840"/>
      <c r="BO66" s="840"/>
      <c r="BP66" s="840"/>
      <c r="BQ66" s="840"/>
      <c r="BR66" s="840"/>
      <c r="BS66" s="562"/>
      <c r="BT66" s="562"/>
      <c r="BU66" s="562"/>
      <c r="BV66" s="570"/>
      <c r="BW66" s="571"/>
      <c r="BX66" s="562"/>
      <c r="BY66" s="495"/>
      <c r="BZ66" s="562"/>
      <c r="CA66" s="841"/>
      <c r="CB66" s="842"/>
      <c r="CC66" s="55" t="s">
        <v>2210</v>
      </c>
      <c r="CD66" s="843" t="s">
        <v>894</v>
      </c>
    </row>
    <row r="67" spans="1:82" ht="110.25">
      <c r="A67" s="3"/>
      <c r="B67" s="5" t="s">
        <v>2811</v>
      </c>
      <c r="C67" s="3" t="str">
        <f t="shared" si="0"/>
        <v>Ⅰ.顧客対応 (1)　お客さまニーズに合致した提案の実施に向けた募集に関する態勢整備</v>
      </c>
      <c r="D67" s="3" t="str">
        <f t="shared" si="1"/>
        <v>③情報提供義務（比較推奨販売）</v>
      </c>
      <c r="E67" s="3" t="str">
        <f t="shared" si="5"/>
        <v>基本 14</v>
      </c>
      <c r="F67" s="3" t="str">
        <f t="shared" si="6"/>
        <v>14 
14-2-1</v>
      </c>
      <c r="G67" s="11" t="str">
        <f t="shared" si="7"/>
        <v xml:space="preserve">
＿ 
＿＿ 取扱商品の中から、お客さまの意向に基づき比較可能な商品（保険募集人が把握したお客さまの意向に基づき、保障内容等の商品特性等に基づく客観的な商品の絞込みを行った場合には、当該絞込み後の商品）の概要を明示し、お客さまの求めに応じて商品内容を説明すること</v>
      </c>
      <c r="H67" s="21" t="str">
        <f t="shared" si="2"/>
        <v>2023: 0
2024: 1.はい</v>
      </c>
      <c r="I67" s="21" t="str">
        <f t="shared" si="11"/>
        <v xml:space="preserve"> ― </v>
      </c>
      <c r="J67" s="21" t="str">
        <f t="shared" si="11"/>
        <v xml:space="preserve"> ― </v>
      </c>
      <c r="K67" s="21" t="str">
        <f t="shared" si="8"/>
        <v>対象外</v>
      </c>
      <c r="L67" s="21" t="str">
        <f t="shared" si="9"/>
        <v>以下について、詳細説明欄の記載及び証跡資料により確認できた
・取扱商品の中から、お客さまの意向に基づき比較可能商品を絞込む方法は、「○○資料」P○に記載
・商品の概要を明示し、お客さまの求めに応じて商品内容を説明する方法は、「○○資料」P○に記載
・「○○資料」はイントラネットに掲載され、全従業員が閲覧可能である</v>
      </c>
      <c r="M67" s="21" t="str">
        <f t="shared" si="10"/>
        <v xml:space="preserve">
</v>
      </c>
      <c r="N67" s="3"/>
      <c r="O67" s="19" t="s">
        <v>2211</v>
      </c>
      <c r="P67" s="19" t="s">
        <v>2729</v>
      </c>
      <c r="Q67" s="19" t="s">
        <v>191</v>
      </c>
      <c r="R67" s="19"/>
      <c r="S67" s="19"/>
      <c r="T67" s="808"/>
      <c r="U67" s="809"/>
      <c r="V67" s="810"/>
      <c r="W67" s="811"/>
      <c r="X67" s="810"/>
      <c r="Y67" s="810"/>
      <c r="Z67" s="20"/>
      <c r="AA67" s="870" t="s">
        <v>34</v>
      </c>
      <c r="AB67" s="1204"/>
      <c r="AC67" s="870" t="s">
        <v>1998</v>
      </c>
      <c r="AD67" s="1207"/>
      <c r="AE67" s="870" t="s">
        <v>191</v>
      </c>
      <c r="AF67" s="1207"/>
      <c r="AG67" s="845" t="s">
        <v>36</v>
      </c>
      <c r="AH67" s="1241"/>
      <c r="AI67" s="563">
        <v>14</v>
      </c>
      <c r="AJ67" s="564" t="s">
        <v>201</v>
      </c>
      <c r="AK67" s="848"/>
      <c r="AL67" s="848"/>
      <c r="AM67" s="469" t="s">
        <v>202</v>
      </c>
      <c r="AN67" s="27">
        <f t="shared" si="15"/>
        <v>0</v>
      </c>
      <c r="AO67" s="27">
        <f t="shared" si="15"/>
        <v>0</v>
      </c>
      <c r="AP67" s="565">
        <f t="shared" si="15"/>
        <v>0</v>
      </c>
      <c r="AQ67" s="35">
        <f t="shared" si="15"/>
        <v>0</v>
      </c>
      <c r="AR67" s="566">
        <f t="shared" si="15"/>
        <v>0</v>
      </c>
      <c r="AS67" s="566">
        <f t="shared" si="15"/>
        <v>0</v>
      </c>
      <c r="AT67" s="35">
        <f t="shared" si="15"/>
        <v>0</v>
      </c>
      <c r="AU67" s="43">
        <f t="shared" si="14"/>
        <v>0</v>
      </c>
      <c r="AV67" s="618" t="s">
        <v>33</v>
      </c>
      <c r="AW67" s="619" t="s">
        <v>41</v>
      </c>
      <c r="AX67" s="619" t="s">
        <v>42</v>
      </c>
      <c r="AY67" s="619" t="s">
        <v>195</v>
      </c>
      <c r="AZ67" s="850" t="s">
        <v>41</v>
      </c>
      <c r="BA67" s="576" t="s">
        <v>46</v>
      </c>
      <c r="BB67" s="851" t="s">
        <v>3591</v>
      </c>
      <c r="BC67" s="547" t="s">
        <v>3592</v>
      </c>
      <c r="BD67" s="545"/>
      <c r="BE67" s="859" t="str">
        <f t="shared" ref="BE67:BE77" si="16">IF(AND(AL67=AV67,AV67="○",AZ67="1.はい"),"○","▼選択")</f>
        <v>▼選択</v>
      </c>
      <c r="BF67" s="633" t="s">
        <v>16</v>
      </c>
      <c r="BG67" s="859" t="s">
        <v>31</v>
      </c>
      <c r="BH67" s="824" t="s">
        <v>6</v>
      </c>
      <c r="BI67" s="824" t="s">
        <v>7</v>
      </c>
      <c r="BJ67" s="859" t="s">
        <v>32</v>
      </c>
      <c r="BK67" s="859" t="s">
        <v>897</v>
      </c>
      <c r="BL67" s="546" t="s">
        <v>203</v>
      </c>
      <c r="BM67" s="828" t="s">
        <v>898</v>
      </c>
      <c r="BN67" s="852"/>
      <c r="BO67" s="852"/>
      <c r="BP67" s="852"/>
      <c r="BQ67" s="852"/>
      <c r="BR67" s="852"/>
      <c r="BS67" s="593"/>
      <c r="BT67" s="593"/>
      <c r="BU67" s="593"/>
      <c r="BV67" s="548"/>
      <c r="BW67" s="549"/>
      <c r="BX67" s="547"/>
      <c r="BY67" s="495"/>
      <c r="BZ67" s="579" t="s">
        <v>898</v>
      </c>
      <c r="CA67" s="853" t="s">
        <v>884</v>
      </c>
      <c r="CB67" s="854" t="s">
        <v>895</v>
      </c>
      <c r="CC67" s="55" t="s">
        <v>2211</v>
      </c>
      <c r="CD67" s="843" t="s">
        <v>896</v>
      </c>
    </row>
    <row r="68" spans="1:82" ht="110.25">
      <c r="A68" s="3"/>
      <c r="B68" s="5" t="s">
        <v>2812</v>
      </c>
      <c r="C68" s="3" t="str">
        <f t="shared" si="0"/>
        <v>Ⅰ.顧客対応 (1)　お客さまニーズに合致した提案の実施に向けた募集に関する態勢整備</v>
      </c>
      <c r="D68" s="3" t="str">
        <f t="shared" si="1"/>
        <v>③情報提供義務（比較推奨販売）</v>
      </c>
      <c r="E68" s="3" t="str">
        <f t="shared" si="5"/>
        <v>基本 14</v>
      </c>
      <c r="F68" s="3" t="str">
        <f t="shared" si="6"/>
        <v>14 
14-2-2</v>
      </c>
      <c r="G68" s="11" t="str">
        <f t="shared" si="7"/>
        <v xml:space="preserve">
＿ 
＿＿ 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v>
      </c>
      <c r="H68" s="21" t="str">
        <f t="shared" si="2"/>
        <v>2023: 0
2024: 1.はい</v>
      </c>
      <c r="I68" s="21" t="str">
        <f t="shared" si="11"/>
        <v xml:space="preserve"> ― </v>
      </c>
      <c r="J68" s="21" t="str">
        <f t="shared" si="11"/>
        <v xml:space="preserve"> ― </v>
      </c>
      <c r="K68" s="21" t="str">
        <f t="shared" si="8"/>
        <v>対象外</v>
      </c>
      <c r="L68" s="21" t="str">
        <f t="shared" si="9"/>
        <v>以下について、詳細説明欄の記載及び証跡資料により確認できた
・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は、「○○資料」P○に記載
・「○○資料」はイントラネットに掲載され、全従業員が閲覧可能である</v>
      </c>
      <c r="M68" s="21" t="str">
        <f t="shared" si="10"/>
        <v xml:space="preserve">
</v>
      </c>
      <c r="N68" s="3"/>
      <c r="O68" s="19" t="s">
        <v>2212</v>
      </c>
      <c r="P68" s="19" t="s">
        <v>2729</v>
      </c>
      <c r="Q68" s="19" t="s">
        <v>191</v>
      </c>
      <c r="R68" s="19"/>
      <c r="S68" s="19"/>
      <c r="T68" s="808"/>
      <c r="U68" s="809"/>
      <c r="V68" s="810"/>
      <c r="W68" s="811"/>
      <c r="X68" s="810"/>
      <c r="Y68" s="810"/>
      <c r="Z68" s="20"/>
      <c r="AA68" s="870" t="s">
        <v>34</v>
      </c>
      <c r="AB68" s="1204"/>
      <c r="AC68" s="870" t="s">
        <v>1998</v>
      </c>
      <c r="AD68" s="1207"/>
      <c r="AE68" s="870" t="s">
        <v>191</v>
      </c>
      <c r="AF68" s="1207"/>
      <c r="AG68" s="845" t="s">
        <v>36</v>
      </c>
      <c r="AH68" s="1241"/>
      <c r="AI68" s="563">
        <v>14</v>
      </c>
      <c r="AJ68" s="564" t="s">
        <v>204</v>
      </c>
      <c r="AK68" s="848"/>
      <c r="AL68" s="848"/>
      <c r="AM68" s="469" t="s">
        <v>205</v>
      </c>
      <c r="AN68" s="27">
        <f t="shared" si="15"/>
        <v>0</v>
      </c>
      <c r="AO68" s="27">
        <f t="shared" si="15"/>
        <v>0</v>
      </c>
      <c r="AP68" s="565">
        <f t="shared" si="15"/>
        <v>0</v>
      </c>
      <c r="AQ68" s="35">
        <f t="shared" si="15"/>
        <v>0</v>
      </c>
      <c r="AR68" s="566">
        <f t="shared" si="15"/>
        <v>0</v>
      </c>
      <c r="AS68" s="566">
        <f t="shared" si="15"/>
        <v>0</v>
      </c>
      <c r="AT68" s="35">
        <f t="shared" si="15"/>
        <v>0</v>
      </c>
      <c r="AU68" s="43">
        <f t="shared" si="14"/>
        <v>0</v>
      </c>
      <c r="AV68" s="618" t="s">
        <v>33</v>
      </c>
      <c r="AW68" s="619" t="s">
        <v>41</v>
      </c>
      <c r="AX68" s="619" t="s">
        <v>42</v>
      </c>
      <c r="AY68" s="619" t="s">
        <v>195</v>
      </c>
      <c r="AZ68" s="850" t="s">
        <v>41</v>
      </c>
      <c r="BA68" s="576" t="s">
        <v>46</v>
      </c>
      <c r="BB68" s="851" t="s">
        <v>3591</v>
      </c>
      <c r="BC68" s="547" t="s">
        <v>3592</v>
      </c>
      <c r="BD68" s="545"/>
      <c r="BE68" s="859" t="str">
        <f t="shared" si="16"/>
        <v>▼選択</v>
      </c>
      <c r="BF68" s="633" t="s">
        <v>16</v>
      </c>
      <c r="BG68" s="859" t="s">
        <v>31</v>
      </c>
      <c r="BH68" s="824" t="s">
        <v>6</v>
      </c>
      <c r="BI68" s="824" t="s">
        <v>7</v>
      </c>
      <c r="BJ68" s="859" t="s">
        <v>32</v>
      </c>
      <c r="BK68" s="859" t="s">
        <v>897</v>
      </c>
      <c r="BL68" s="546" t="s">
        <v>203</v>
      </c>
      <c r="BM68" s="828" t="s">
        <v>901</v>
      </c>
      <c r="BN68" s="852"/>
      <c r="BO68" s="852"/>
      <c r="BP68" s="852"/>
      <c r="BQ68" s="852"/>
      <c r="BR68" s="852"/>
      <c r="BS68" s="593"/>
      <c r="BT68" s="593"/>
      <c r="BU68" s="593"/>
      <c r="BV68" s="548"/>
      <c r="BW68" s="549"/>
      <c r="BX68" s="547"/>
      <c r="BY68" s="495"/>
      <c r="BZ68" s="579" t="s">
        <v>901</v>
      </c>
      <c r="CA68" s="853" t="s">
        <v>884</v>
      </c>
      <c r="CB68" s="854" t="s">
        <v>899</v>
      </c>
      <c r="CC68" s="55" t="s">
        <v>2212</v>
      </c>
      <c r="CD68" s="843" t="s">
        <v>900</v>
      </c>
    </row>
    <row r="69" spans="1:82" ht="110.25" hidden="1">
      <c r="A69" s="3"/>
      <c r="B69" s="5" t="s">
        <v>2813</v>
      </c>
      <c r="C69" s="3" t="str">
        <f t="shared" si="0"/>
        <v>Ⅰ.顧客対応 (1)　お客さまニーズに合致した提案の実施に向けた募集に関する態勢整備</v>
      </c>
      <c r="D69" s="3" t="str">
        <f t="shared" si="1"/>
        <v>③情報提供義務（比較推奨販売）</v>
      </c>
      <c r="E69" s="3" t="str">
        <f t="shared" si="5"/>
        <v>基本 14</v>
      </c>
      <c r="F69" s="3" t="str">
        <f t="shared" si="6"/>
        <v>14 
14-2-3</v>
      </c>
      <c r="G69" s="11" t="str">
        <f t="shared" si="7"/>
        <v xml:space="preserve">
＿ 
＿＿ （お客さまの意向に合致する商品のうち、保険募集人の判断によってさらに絞込みを行った上で商品を提示・推奨する場合）
商品特性や保険料水準等の客観的な基準・理由等を説明すること</v>
      </c>
      <c r="H69" s="21" t="str">
        <f t="shared" si="2"/>
        <v>2023: 0
2024: 3.対象外</v>
      </c>
      <c r="I69" s="21" t="str">
        <f t="shared" si="11"/>
        <v xml:space="preserve"> ― </v>
      </c>
      <c r="J69" s="21" t="str">
        <f t="shared" si="11"/>
        <v xml:space="preserve"> ― </v>
      </c>
      <c r="K69" s="21" t="str">
        <f t="shared" si="8"/>
        <v>対象外</v>
      </c>
      <c r="L69" s="21" t="str">
        <f t="shared" si="9"/>
        <v>以下について、詳細説明欄の記載及び証跡資料により確認できた
・お客さまの意向に合致する商品のうち、保険募集人の判断によってさらに絞込みを行ったうえで商品を提示・推奨する場合には、商品特性や保険料水準による絞り込みについての客観的な基準・理由を説明することは、「○○資料」P○に記載
・「○○資料」はイントラネットに掲載され、全従業員が閲覧可能である</v>
      </c>
      <c r="M69" s="21" t="str">
        <f t="shared" si="10"/>
        <v xml:space="preserve">
</v>
      </c>
      <c r="N69" s="3"/>
      <c r="O69" s="19" t="s">
        <v>2213</v>
      </c>
      <c r="P69" s="19" t="s">
        <v>2729</v>
      </c>
      <c r="Q69" s="19" t="s">
        <v>191</v>
      </c>
      <c r="R69" s="19"/>
      <c r="S69" s="19"/>
      <c r="T69" s="808"/>
      <c r="U69" s="809"/>
      <c r="V69" s="810"/>
      <c r="W69" s="811"/>
      <c r="X69" s="810"/>
      <c r="Y69" s="810"/>
      <c r="Z69" s="20"/>
      <c r="AA69" s="870" t="s">
        <v>34</v>
      </c>
      <c r="AB69" s="1204"/>
      <c r="AC69" s="870" t="s">
        <v>1998</v>
      </c>
      <c r="AD69" s="1207"/>
      <c r="AE69" s="870" t="s">
        <v>191</v>
      </c>
      <c r="AF69" s="1207"/>
      <c r="AG69" s="845" t="s">
        <v>36</v>
      </c>
      <c r="AH69" s="1241"/>
      <c r="AI69" s="563">
        <v>14</v>
      </c>
      <c r="AJ69" s="564" t="s">
        <v>206</v>
      </c>
      <c r="AK69" s="848"/>
      <c r="AL69" s="848"/>
      <c r="AM69" s="469" t="s">
        <v>207</v>
      </c>
      <c r="AN69" s="27">
        <f t="shared" si="15"/>
        <v>0</v>
      </c>
      <c r="AO69" s="27">
        <f t="shared" si="15"/>
        <v>0</v>
      </c>
      <c r="AP69" s="565">
        <f t="shared" si="15"/>
        <v>0</v>
      </c>
      <c r="AQ69" s="35">
        <f t="shared" si="15"/>
        <v>0</v>
      </c>
      <c r="AR69" s="566">
        <f t="shared" si="15"/>
        <v>0</v>
      </c>
      <c r="AS69" s="566">
        <f t="shared" si="15"/>
        <v>0</v>
      </c>
      <c r="AT69" s="35">
        <f t="shared" si="15"/>
        <v>0</v>
      </c>
      <c r="AU69" s="43">
        <f t="shared" si="14"/>
        <v>0</v>
      </c>
      <c r="AV69" s="618" t="s">
        <v>33</v>
      </c>
      <c r="AW69" s="619" t="s">
        <v>41</v>
      </c>
      <c r="AX69" s="619" t="s">
        <v>42</v>
      </c>
      <c r="AY69" s="619" t="s">
        <v>195</v>
      </c>
      <c r="AZ69" s="850" t="s">
        <v>3232</v>
      </c>
      <c r="BA69" s="576" t="s">
        <v>46</v>
      </c>
      <c r="BB69" s="855"/>
      <c r="BC69" s="821"/>
      <c r="BD69" s="545"/>
      <c r="BE69" s="859" t="str">
        <f t="shared" si="16"/>
        <v>▼選択</v>
      </c>
      <c r="BF69" s="633" t="s">
        <v>16</v>
      </c>
      <c r="BG69" s="859" t="s">
        <v>31</v>
      </c>
      <c r="BH69" s="824" t="s">
        <v>6</v>
      </c>
      <c r="BI69" s="824" t="s">
        <v>7</v>
      </c>
      <c r="BJ69" s="859" t="s">
        <v>32</v>
      </c>
      <c r="BK69" s="859" t="s">
        <v>897</v>
      </c>
      <c r="BL69" s="546" t="s">
        <v>203</v>
      </c>
      <c r="BM69" s="828" t="s">
        <v>904</v>
      </c>
      <c r="BN69" s="852"/>
      <c r="BO69" s="852"/>
      <c r="BP69" s="852"/>
      <c r="BQ69" s="852"/>
      <c r="BR69" s="852"/>
      <c r="BS69" s="593"/>
      <c r="BT69" s="593"/>
      <c r="BU69" s="593"/>
      <c r="BV69" s="548"/>
      <c r="BW69" s="549"/>
      <c r="BX69" s="547"/>
      <c r="BY69" s="495"/>
      <c r="BZ69" s="579" t="s">
        <v>904</v>
      </c>
      <c r="CA69" s="853" t="s">
        <v>884</v>
      </c>
      <c r="CB69" s="854" t="s">
        <v>902</v>
      </c>
      <c r="CC69" s="55" t="s">
        <v>2213</v>
      </c>
      <c r="CD69" s="843" t="s">
        <v>903</v>
      </c>
    </row>
    <row r="70" spans="1:82" ht="78.75" hidden="1">
      <c r="A70" s="3"/>
      <c r="B70" s="5" t="s">
        <v>2814</v>
      </c>
      <c r="C70" s="3" t="str">
        <f t="shared" si="0"/>
        <v>Ⅰ.顧客対応 (1)　お客さまニーズに合致した提案の実施に向けた募集に関する態勢整備</v>
      </c>
      <c r="D70" s="3" t="str">
        <f t="shared" si="1"/>
        <v>③情報提供義務（比較推奨販売）</v>
      </c>
      <c r="E70" s="3" t="str">
        <f t="shared" si="5"/>
        <v>基本 14</v>
      </c>
      <c r="F70" s="3" t="str">
        <f t="shared" si="6"/>
        <v>14 
14-2-4</v>
      </c>
      <c r="G70" s="11" t="str">
        <f t="shared" si="7"/>
        <v xml:space="preserve">
＿ 
＿＿ （特定商品を推奨する主たる理由が手数料水準である場合）
そのことを説明すること</v>
      </c>
      <c r="H70" s="21" t="str">
        <f t="shared" si="2"/>
        <v>2023: 0
2024: 3.対象外</v>
      </c>
      <c r="I70" s="21" t="str">
        <f t="shared" si="11"/>
        <v xml:space="preserve"> ― </v>
      </c>
      <c r="J70" s="21" t="str">
        <f t="shared" si="11"/>
        <v xml:space="preserve"> ― </v>
      </c>
      <c r="K70" s="21" t="str">
        <f t="shared" si="8"/>
        <v>対象外</v>
      </c>
      <c r="L70" s="21" t="str">
        <f t="shared" si="9"/>
        <v>以下について、詳細説明欄の記載及び証跡資料により確認できた
・特定商品を推奨する主たる理由が手数料水準である場合、推奨理由が手数料である旨を説明することは、「○○資料」P○に記載
・「○○資料」はイントラネットに掲載され、全従業員が閲覧可能である</v>
      </c>
      <c r="M70" s="21" t="str">
        <f t="shared" si="10"/>
        <v xml:space="preserve">
</v>
      </c>
      <c r="N70" s="3"/>
      <c r="O70" s="19" t="s">
        <v>2214</v>
      </c>
      <c r="P70" s="19" t="s">
        <v>2729</v>
      </c>
      <c r="Q70" s="19" t="s">
        <v>191</v>
      </c>
      <c r="R70" s="19"/>
      <c r="S70" s="19"/>
      <c r="T70" s="808"/>
      <c r="U70" s="809"/>
      <c r="V70" s="810"/>
      <c r="W70" s="811"/>
      <c r="X70" s="810"/>
      <c r="Y70" s="810"/>
      <c r="Z70" s="20"/>
      <c r="AA70" s="870" t="s">
        <v>34</v>
      </c>
      <c r="AB70" s="1204"/>
      <c r="AC70" s="870" t="s">
        <v>1998</v>
      </c>
      <c r="AD70" s="1207"/>
      <c r="AE70" s="870" t="s">
        <v>191</v>
      </c>
      <c r="AF70" s="1207"/>
      <c r="AG70" s="845" t="s">
        <v>36</v>
      </c>
      <c r="AH70" s="1241"/>
      <c r="AI70" s="563">
        <v>14</v>
      </c>
      <c r="AJ70" s="564" t="s">
        <v>208</v>
      </c>
      <c r="AK70" s="848"/>
      <c r="AL70" s="848"/>
      <c r="AM70" s="469" t="s">
        <v>209</v>
      </c>
      <c r="AN70" s="27">
        <f t="shared" si="15"/>
        <v>0</v>
      </c>
      <c r="AO70" s="27">
        <f t="shared" si="15"/>
        <v>0</v>
      </c>
      <c r="AP70" s="565">
        <f t="shared" si="15"/>
        <v>0</v>
      </c>
      <c r="AQ70" s="35">
        <f t="shared" si="15"/>
        <v>0</v>
      </c>
      <c r="AR70" s="566">
        <f t="shared" si="15"/>
        <v>0</v>
      </c>
      <c r="AS70" s="566">
        <f t="shared" si="15"/>
        <v>0</v>
      </c>
      <c r="AT70" s="35">
        <f t="shared" si="15"/>
        <v>0</v>
      </c>
      <c r="AU70" s="43">
        <f t="shared" si="14"/>
        <v>0</v>
      </c>
      <c r="AV70" s="618" t="s">
        <v>33</v>
      </c>
      <c r="AW70" s="619" t="s">
        <v>41</v>
      </c>
      <c r="AX70" s="619" t="s">
        <v>42</v>
      </c>
      <c r="AY70" s="619" t="s">
        <v>195</v>
      </c>
      <c r="AZ70" s="850" t="s">
        <v>3232</v>
      </c>
      <c r="BA70" s="576" t="s">
        <v>46</v>
      </c>
      <c r="BB70" s="855"/>
      <c r="BC70" s="821"/>
      <c r="BD70" s="545"/>
      <c r="BE70" s="859" t="str">
        <f t="shared" si="16"/>
        <v>▼選択</v>
      </c>
      <c r="BF70" s="633" t="s">
        <v>16</v>
      </c>
      <c r="BG70" s="859" t="s">
        <v>31</v>
      </c>
      <c r="BH70" s="824" t="s">
        <v>6</v>
      </c>
      <c r="BI70" s="824" t="s">
        <v>7</v>
      </c>
      <c r="BJ70" s="859" t="s">
        <v>32</v>
      </c>
      <c r="BK70" s="859" t="s">
        <v>897</v>
      </c>
      <c r="BL70" s="546" t="s">
        <v>203</v>
      </c>
      <c r="BM70" s="828" t="s">
        <v>907</v>
      </c>
      <c r="BN70" s="852"/>
      <c r="BO70" s="852"/>
      <c r="BP70" s="852"/>
      <c r="BQ70" s="852"/>
      <c r="BR70" s="852"/>
      <c r="BS70" s="593"/>
      <c r="BT70" s="593"/>
      <c r="BU70" s="593"/>
      <c r="BV70" s="548"/>
      <c r="BW70" s="549"/>
      <c r="BX70" s="547"/>
      <c r="BY70" s="495"/>
      <c r="BZ70" s="579" t="s">
        <v>907</v>
      </c>
      <c r="CA70" s="853" t="s">
        <v>884</v>
      </c>
      <c r="CB70" s="854" t="s">
        <v>905</v>
      </c>
      <c r="CC70" s="55" t="s">
        <v>2214</v>
      </c>
      <c r="CD70" s="843" t="s">
        <v>906</v>
      </c>
    </row>
    <row r="71" spans="1:82" ht="110.25" hidden="1">
      <c r="A71" s="3"/>
      <c r="B71" s="5" t="s">
        <v>2815</v>
      </c>
      <c r="C71" s="3" t="str">
        <f t="shared" si="0"/>
        <v>Ⅰ.顧客対応 (1)　お客さまニーズに合致した提案の実施に向けた募集に関する態勢整備</v>
      </c>
      <c r="D71" s="3" t="str">
        <f t="shared" si="1"/>
        <v>③情報提供義務（比較推奨販売）</v>
      </c>
      <c r="E71" s="3" t="str">
        <f t="shared" si="5"/>
        <v>基本 14</v>
      </c>
      <c r="F71" s="3" t="str">
        <f t="shared" si="6"/>
        <v>14 
14-2-5</v>
      </c>
      <c r="G71" s="11" t="str">
        <f t="shared" si="7"/>
        <v xml:space="preserve">
＿ 
＿＿ 形式的には客観的な基準・理由等に基づく商品の絞込みや提示・推奨を装いながら、実質的には代理店が受け取る手数料水準の高い商品に誘導するために商品の絞込みや提示・推奨を行わないこと</v>
      </c>
      <c r="H71" s="21" t="str">
        <f t="shared" si="2"/>
        <v>2023: 0
2024: 3.対象外</v>
      </c>
      <c r="I71" s="21" t="str">
        <f t="shared" si="11"/>
        <v xml:space="preserve"> ― </v>
      </c>
      <c r="J71" s="21" t="str">
        <f t="shared" si="11"/>
        <v xml:space="preserve"> ― </v>
      </c>
      <c r="K71" s="21" t="str">
        <f t="shared" si="8"/>
        <v>対象外</v>
      </c>
      <c r="L71" s="21" t="str">
        <f t="shared" si="9"/>
        <v>以下について、詳細説明欄の記載及び証跡資料により確認できた
・お客さまの意向に沿って商品を選別し、商品を推奨する場合、形式的には客観的な基準・理由等に基づいているように装いながら、実際は、乗合代理店による意図的な商品の絞込みや提示・推奨を行わないことは、「○○資料」P○に記載
・「○○資料」はイントラネットに掲載され、全従業員が閲覧可能である</v>
      </c>
      <c r="M71" s="21" t="str">
        <f t="shared" si="10"/>
        <v xml:space="preserve">
</v>
      </c>
      <c r="N71" s="3"/>
      <c r="O71" s="19" t="s">
        <v>2215</v>
      </c>
      <c r="P71" s="19" t="s">
        <v>2729</v>
      </c>
      <c r="Q71" s="19" t="s">
        <v>191</v>
      </c>
      <c r="R71" s="19"/>
      <c r="S71" s="19"/>
      <c r="T71" s="808"/>
      <c r="U71" s="809"/>
      <c r="V71" s="810"/>
      <c r="W71" s="811"/>
      <c r="X71" s="810"/>
      <c r="Y71" s="810"/>
      <c r="Z71" s="20"/>
      <c r="AA71" s="870" t="s">
        <v>34</v>
      </c>
      <c r="AB71" s="1204"/>
      <c r="AC71" s="870" t="s">
        <v>1998</v>
      </c>
      <c r="AD71" s="1207"/>
      <c r="AE71" s="870" t="s">
        <v>191</v>
      </c>
      <c r="AF71" s="1207"/>
      <c r="AG71" s="845" t="s">
        <v>36</v>
      </c>
      <c r="AH71" s="1241"/>
      <c r="AI71" s="563">
        <v>14</v>
      </c>
      <c r="AJ71" s="564" t="s">
        <v>210</v>
      </c>
      <c r="AK71" s="848"/>
      <c r="AL71" s="848"/>
      <c r="AM71" s="469" t="s">
        <v>211</v>
      </c>
      <c r="AN71" s="27">
        <f t="shared" si="15"/>
        <v>0</v>
      </c>
      <c r="AO71" s="27">
        <f t="shared" si="15"/>
        <v>0</v>
      </c>
      <c r="AP71" s="565">
        <f t="shared" si="15"/>
        <v>0</v>
      </c>
      <c r="AQ71" s="35">
        <f t="shared" si="15"/>
        <v>0</v>
      </c>
      <c r="AR71" s="566">
        <f t="shared" si="15"/>
        <v>0</v>
      </c>
      <c r="AS71" s="566">
        <f t="shared" si="15"/>
        <v>0</v>
      </c>
      <c r="AT71" s="35">
        <f t="shared" si="15"/>
        <v>0</v>
      </c>
      <c r="AU71" s="43">
        <f t="shared" si="14"/>
        <v>0</v>
      </c>
      <c r="AV71" s="618" t="s">
        <v>33</v>
      </c>
      <c r="AW71" s="619" t="s">
        <v>41</v>
      </c>
      <c r="AX71" s="619" t="s">
        <v>42</v>
      </c>
      <c r="AY71" s="619" t="s">
        <v>195</v>
      </c>
      <c r="AZ71" s="850" t="s">
        <v>3232</v>
      </c>
      <c r="BA71" s="576" t="s">
        <v>46</v>
      </c>
      <c r="BB71" s="855"/>
      <c r="BC71" s="821"/>
      <c r="BD71" s="545"/>
      <c r="BE71" s="859" t="str">
        <f t="shared" si="16"/>
        <v>▼選択</v>
      </c>
      <c r="BF71" s="633" t="s">
        <v>16</v>
      </c>
      <c r="BG71" s="859" t="s">
        <v>31</v>
      </c>
      <c r="BH71" s="824" t="s">
        <v>6</v>
      </c>
      <c r="BI71" s="824" t="s">
        <v>7</v>
      </c>
      <c r="BJ71" s="859" t="s">
        <v>32</v>
      </c>
      <c r="BK71" s="859" t="s">
        <v>897</v>
      </c>
      <c r="BL71" s="546" t="s">
        <v>203</v>
      </c>
      <c r="BM71" s="828" t="s">
        <v>910</v>
      </c>
      <c r="BN71" s="852"/>
      <c r="BO71" s="852"/>
      <c r="BP71" s="852"/>
      <c r="BQ71" s="852"/>
      <c r="BR71" s="852"/>
      <c r="BS71" s="593"/>
      <c r="BT71" s="593"/>
      <c r="BU71" s="593"/>
      <c r="BV71" s="548"/>
      <c r="BW71" s="549"/>
      <c r="BX71" s="547"/>
      <c r="BY71" s="495"/>
      <c r="BZ71" s="579" t="s">
        <v>910</v>
      </c>
      <c r="CA71" s="853" t="s">
        <v>884</v>
      </c>
      <c r="CB71" s="854" t="s">
        <v>908</v>
      </c>
      <c r="CC71" s="55" t="s">
        <v>2215</v>
      </c>
      <c r="CD71" s="843" t="s">
        <v>909</v>
      </c>
    </row>
    <row r="72" spans="1:82" ht="78.75" hidden="1">
      <c r="A72" s="3"/>
      <c r="B72" s="5" t="s">
        <v>2816</v>
      </c>
      <c r="C72" s="3" t="str">
        <f t="shared" si="0"/>
        <v>Ⅰ.顧客対応 (1)　お客さまニーズに合致した提案の実施に向けた募集に関する態勢整備</v>
      </c>
      <c r="D72" s="3" t="str">
        <f t="shared" si="1"/>
        <v>③情報提供義務（比較推奨販売）</v>
      </c>
      <c r="E72" s="3" t="str">
        <f t="shared" si="5"/>
        <v>基本 14</v>
      </c>
      <c r="F72" s="3" t="str">
        <f t="shared" si="6"/>
        <v>14 
14-2-6</v>
      </c>
      <c r="G72" s="11" t="str">
        <f t="shared" si="7"/>
        <v xml:space="preserve">
＿ 
＿＿ 取扱う商品全体または特定商品分野内における実際の取扱商品数よりも多くの商品から選択できるかのような表示を行わない等、比較可能な商品の範囲についてお客さまに誤認を与えないための措置を講じること</v>
      </c>
      <c r="H72" s="21" t="str">
        <f t="shared" si="2"/>
        <v>2023: 0
2024: 3.対象外</v>
      </c>
      <c r="I72" s="21" t="str">
        <f t="shared" si="11"/>
        <v xml:space="preserve"> ― </v>
      </c>
      <c r="J72" s="21" t="str">
        <f t="shared" si="11"/>
        <v xml:space="preserve"> ― </v>
      </c>
      <c r="K72" s="21" t="str">
        <f t="shared" si="8"/>
        <v>対象外</v>
      </c>
      <c r="L72" s="21" t="str">
        <f t="shared" si="9"/>
        <v>以下について、詳細説明欄の記載及び証跡資料により確認できた
・実際の取扱う商品数よりも多くの商品から選択できるかのような誤解を防止する方法は、「○○資料」P○に記載
・「○○資料」はイントラネットに掲載され、全従業員が閲覧可能である</v>
      </c>
      <c r="M72" s="21" t="str">
        <f t="shared" si="10"/>
        <v xml:space="preserve">
</v>
      </c>
      <c r="N72" s="3"/>
      <c r="O72" s="19" t="s">
        <v>2216</v>
      </c>
      <c r="P72" s="19" t="s">
        <v>2729</v>
      </c>
      <c r="Q72" s="19" t="s">
        <v>191</v>
      </c>
      <c r="R72" s="19"/>
      <c r="S72" s="19"/>
      <c r="T72" s="808"/>
      <c r="U72" s="809"/>
      <c r="V72" s="810"/>
      <c r="W72" s="811"/>
      <c r="X72" s="810"/>
      <c r="Y72" s="810"/>
      <c r="Z72" s="20"/>
      <c r="AA72" s="870" t="s">
        <v>34</v>
      </c>
      <c r="AB72" s="1204"/>
      <c r="AC72" s="870" t="s">
        <v>1998</v>
      </c>
      <c r="AD72" s="1207"/>
      <c r="AE72" s="870" t="s">
        <v>191</v>
      </c>
      <c r="AF72" s="1207"/>
      <c r="AG72" s="845" t="s">
        <v>36</v>
      </c>
      <c r="AH72" s="1241"/>
      <c r="AI72" s="563">
        <v>14</v>
      </c>
      <c r="AJ72" s="564" t="s">
        <v>212</v>
      </c>
      <c r="AK72" s="848"/>
      <c r="AL72" s="848"/>
      <c r="AM72" s="469" t="s">
        <v>213</v>
      </c>
      <c r="AN72" s="27">
        <f t="shared" si="15"/>
        <v>0</v>
      </c>
      <c r="AO72" s="27">
        <f t="shared" si="15"/>
        <v>0</v>
      </c>
      <c r="AP72" s="565">
        <f t="shared" si="15"/>
        <v>0</v>
      </c>
      <c r="AQ72" s="35">
        <f t="shared" si="15"/>
        <v>0</v>
      </c>
      <c r="AR72" s="566">
        <f t="shared" si="15"/>
        <v>0</v>
      </c>
      <c r="AS72" s="566">
        <f t="shared" si="15"/>
        <v>0</v>
      </c>
      <c r="AT72" s="35">
        <f t="shared" si="15"/>
        <v>0</v>
      </c>
      <c r="AU72" s="43">
        <f t="shared" si="14"/>
        <v>0</v>
      </c>
      <c r="AV72" s="618" t="s">
        <v>33</v>
      </c>
      <c r="AW72" s="619" t="s">
        <v>41</v>
      </c>
      <c r="AX72" s="619" t="s">
        <v>42</v>
      </c>
      <c r="AY72" s="619" t="s">
        <v>195</v>
      </c>
      <c r="AZ72" s="850" t="s">
        <v>3232</v>
      </c>
      <c r="BA72" s="576" t="s">
        <v>46</v>
      </c>
      <c r="BB72" s="855"/>
      <c r="BC72" s="821"/>
      <c r="BD72" s="545"/>
      <c r="BE72" s="859" t="str">
        <f t="shared" si="16"/>
        <v>▼選択</v>
      </c>
      <c r="BF72" s="633" t="s">
        <v>16</v>
      </c>
      <c r="BG72" s="859" t="s">
        <v>31</v>
      </c>
      <c r="BH72" s="824" t="s">
        <v>6</v>
      </c>
      <c r="BI72" s="824" t="s">
        <v>7</v>
      </c>
      <c r="BJ72" s="859" t="s">
        <v>32</v>
      </c>
      <c r="BK72" s="859" t="s">
        <v>897</v>
      </c>
      <c r="BL72" s="546" t="s">
        <v>203</v>
      </c>
      <c r="BM72" s="828" t="s">
        <v>913</v>
      </c>
      <c r="BN72" s="852"/>
      <c r="BO72" s="852"/>
      <c r="BP72" s="852"/>
      <c r="BQ72" s="852"/>
      <c r="BR72" s="852"/>
      <c r="BS72" s="593"/>
      <c r="BT72" s="593"/>
      <c r="BU72" s="593"/>
      <c r="BV72" s="548"/>
      <c r="BW72" s="549"/>
      <c r="BX72" s="547"/>
      <c r="BY72" s="495"/>
      <c r="BZ72" s="579" t="s">
        <v>913</v>
      </c>
      <c r="CA72" s="853" t="s">
        <v>884</v>
      </c>
      <c r="CB72" s="854" t="s">
        <v>911</v>
      </c>
      <c r="CC72" s="55" t="s">
        <v>2216</v>
      </c>
      <c r="CD72" s="843" t="s">
        <v>912</v>
      </c>
    </row>
    <row r="73" spans="1:82" ht="94.5" hidden="1">
      <c r="A73" s="3"/>
      <c r="B73" s="5" t="s">
        <v>2817</v>
      </c>
      <c r="C73" s="3" t="str">
        <f t="shared" si="0"/>
        <v>Ⅰ.顧客対応 (1)　お客さまニーズに合致した提案の実施に向けた募集に関する態勢整備</v>
      </c>
      <c r="D73" s="3" t="str">
        <f t="shared" si="1"/>
        <v>③情報提供義務（比較推奨販売）</v>
      </c>
      <c r="E73" s="3" t="str">
        <f t="shared" si="5"/>
        <v>基本 14</v>
      </c>
      <c r="F73" s="3" t="str">
        <f t="shared" si="6"/>
        <v>14 
14-2-7</v>
      </c>
      <c r="G73" s="11" t="str">
        <f t="shared" si="7"/>
        <v xml:space="preserve">
＿ 
＿＿ （商品特性や保険料水準等の客観的な基準・理由等に基づくことなく、商品を絞込みまたは特定の商品を提示・推奨する場合）
合理的な基準・理由等（特定の保険会社との資本関係やその他の事務手続・経営方針上の理由を含む）をお客さまに分かりやすく説明すること</v>
      </c>
      <c r="H73" s="21" t="str">
        <f t="shared" si="2"/>
        <v>2023: 0
2024: 3.対象外</v>
      </c>
      <c r="I73" s="21" t="str">
        <f t="shared" si="11"/>
        <v xml:space="preserve"> ― </v>
      </c>
      <c r="J73" s="21" t="str">
        <f t="shared" si="11"/>
        <v xml:space="preserve"> ― </v>
      </c>
      <c r="K73" s="21" t="str">
        <f t="shared" si="8"/>
        <v>対象外</v>
      </c>
      <c r="L73" s="21" t="str">
        <f t="shared" si="9"/>
        <v>以下について、詳細説明欄の記載及び証跡資料により確認できた
・客観的な基準・理由等に基づくことなく特定商品の提示・推奨を行う場合、推奨する合理的な基準・理由の説明をすることは、「○○資料」P○に記載
・「○○資料」はイントラネットに掲載され、全従業員が閲覧可能である</v>
      </c>
      <c r="M73" s="21" t="str">
        <f t="shared" si="10"/>
        <v xml:space="preserve">
</v>
      </c>
      <c r="N73" s="3"/>
      <c r="O73" s="19" t="s">
        <v>2217</v>
      </c>
      <c r="P73" s="19" t="s">
        <v>2729</v>
      </c>
      <c r="Q73" s="19" t="s">
        <v>191</v>
      </c>
      <c r="R73" s="19"/>
      <c r="S73" s="19"/>
      <c r="T73" s="808"/>
      <c r="U73" s="809"/>
      <c r="V73" s="810"/>
      <c r="W73" s="811"/>
      <c r="X73" s="810"/>
      <c r="Y73" s="810"/>
      <c r="Z73" s="20"/>
      <c r="AA73" s="870" t="s">
        <v>34</v>
      </c>
      <c r="AB73" s="1204"/>
      <c r="AC73" s="870" t="s">
        <v>1998</v>
      </c>
      <c r="AD73" s="1207"/>
      <c r="AE73" s="870" t="s">
        <v>191</v>
      </c>
      <c r="AF73" s="1207"/>
      <c r="AG73" s="845" t="s">
        <v>36</v>
      </c>
      <c r="AH73" s="1241"/>
      <c r="AI73" s="563">
        <v>14</v>
      </c>
      <c r="AJ73" s="564" t="s">
        <v>214</v>
      </c>
      <c r="AK73" s="848"/>
      <c r="AL73" s="848"/>
      <c r="AM73" s="469" t="s">
        <v>215</v>
      </c>
      <c r="AN73" s="27">
        <f t="shared" si="15"/>
        <v>0</v>
      </c>
      <c r="AO73" s="27">
        <f t="shared" si="15"/>
        <v>0</v>
      </c>
      <c r="AP73" s="565">
        <f t="shared" si="15"/>
        <v>0</v>
      </c>
      <c r="AQ73" s="35">
        <f t="shared" si="15"/>
        <v>0</v>
      </c>
      <c r="AR73" s="566">
        <f t="shared" si="15"/>
        <v>0</v>
      </c>
      <c r="AS73" s="566">
        <f t="shared" si="15"/>
        <v>0</v>
      </c>
      <c r="AT73" s="35">
        <f t="shared" si="15"/>
        <v>0</v>
      </c>
      <c r="AU73" s="43">
        <f t="shared" si="14"/>
        <v>0</v>
      </c>
      <c r="AV73" s="618" t="s">
        <v>33</v>
      </c>
      <c r="AW73" s="619" t="s">
        <v>41</v>
      </c>
      <c r="AX73" s="619" t="s">
        <v>42</v>
      </c>
      <c r="AY73" s="619" t="s">
        <v>195</v>
      </c>
      <c r="AZ73" s="850" t="s">
        <v>3232</v>
      </c>
      <c r="BA73" s="576" t="s">
        <v>46</v>
      </c>
      <c r="BB73" s="855"/>
      <c r="BC73" s="821"/>
      <c r="BD73" s="545"/>
      <c r="BE73" s="859" t="str">
        <f t="shared" si="16"/>
        <v>▼選択</v>
      </c>
      <c r="BF73" s="633" t="s">
        <v>16</v>
      </c>
      <c r="BG73" s="859" t="s">
        <v>31</v>
      </c>
      <c r="BH73" s="824" t="s">
        <v>6</v>
      </c>
      <c r="BI73" s="824" t="s">
        <v>7</v>
      </c>
      <c r="BJ73" s="859" t="s">
        <v>32</v>
      </c>
      <c r="BK73" s="859" t="s">
        <v>897</v>
      </c>
      <c r="BL73" s="546" t="s">
        <v>203</v>
      </c>
      <c r="BM73" s="828" t="s">
        <v>916</v>
      </c>
      <c r="BN73" s="852"/>
      <c r="BO73" s="852"/>
      <c r="BP73" s="852"/>
      <c r="BQ73" s="852"/>
      <c r="BR73" s="852"/>
      <c r="BS73" s="593"/>
      <c r="BT73" s="593"/>
      <c r="BU73" s="593"/>
      <c r="BV73" s="548"/>
      <c r="BW73" s="549"/>
      <c r="BX73" s="547"/>
      <c r="BY73" s="495"/>
      <c r="BZ73" s="579" t="s">
        <v>916</v>
      </c>
      <c r="CA73" s="853" t="s">
        <v>884</v>
      </c>
      <c r="CB73" s="854" t="s">
        <v>914</v>
      </c>
      <c r="CC73" s="55" t="s">
        <v>2217</v>
      </c>
      <c r="CD73" s="843" t="s">
        <v>915</v>
      </c>
    </row>
    <row r="74" spans="1:82" ht="94.5" hidden="1">
      <c r="A74" s="3"/>
      <c r="B74" s="5" t="s">
        <v>2818</v>
      </c>
      <c r="C74" s="3" t="str">
        <f t="shared" si="0"/>
        <v>Ⅰ.顧客対応 (1)　お客さまニーズに合致した提案の実施に向けた募集に関する態勢整備</v>
      </c>
      <c r="D74" s="3" t="str">
        <f t="shared" si="1"/>
        <v>③情報提供義務（比較推奨販売）</v>
      </c>
      <c r="E74" s="3" t="str">
        <f t="shared" si="5"/>
        <v>基本 14</v>
      </c>
      <c r="F74" s="3" t="str">
        <f t="shared" si="6"/>
        <v>14 
14-2-8</v>
      </c>
      <c r="G74" s="11" t="str">
        <f t="shared" si="7"/>
        <v xml:space="preserve">
＿ 
＿＿ （店舗や保険募集人ごとに基準・理由等が異なる場合）
店舗や保険募集人ごとの基準・理由等をお客さまに分かりやすく説明することに加えて、例えば当該代理店として提示・推奨する商品の範囲を示す等、お客さまの商品選定機会を確保すること</v>
      </c>
      <c r="H74" s="21" t="str">
        <f t="shared" si="2"/>
        <v>2023: 0
2024: 3.対象外</v>
      </c>
      <c r="I74" s="21" t="str">
        <f t="shared" si="11"/>
        <v xml:space="preserve"> ― </v>
      </c>
      <c r="J74" s="21" t="str">
        <f t="shared" si="11"/>
        <v xml:space="preserve"> ― </v>
      </c>
      <c r="K74" s="21" t="str">
        <f t="shared" si="8"/>
        <v>対象外</v>
      </c>
      <c r="L74" s="21" t="str">
        <f t="shared" si="9"/>
        <v>以下について、詳細説明欄の記載及び証跡資料により確認できた
・店舗や保険募集人ごとに異なる基準による比較推奨を行う場合は、その基準・理由をお客さまに分かりやすく説明するだけでなく、お客さまの商品選定機会を確保することは、「○○資料」P○に記載
・「○○資料」はイントラネットに掲載され、全従業員が閲覧可能である</v>
      </c>
      <c r="M74" s="21" t="str">
        <f t="shared" si="10"/>
        <v xml:space="preserve">
</v>
      </c>
      <c r="N74" s="3"/>
      <c r="O74" s="19" t="s">
        <v>2218</v>
      </c>
      <c r="P74" s="19" t="s">
        <v>2729</v>
      </c>
      <c r="Q74" s="19" t="s">
        <v>191</v>
      </c>
      <c r="R74" s="19"/>
      <c r="S74" s="19"/>
      <c r="T74" s="808"/>
      <c r="U74" s="809"/>
      <c r="V74" s="810"/>
      <c r="W74" s="811"/>
      <c r="X74" s="810"/>
      <c r="Y74" s="810"/>
      <c r="Z74" s="20"/>
      <c r="AA74" s="870" t="s">
        <v>34</v>
      </c>
      <c r="AB74" s="1204"/>
      <c r="AC74" s="870" t="s">
        <v>1998</v>
      </c>
      <c r="AD74" s="1207"/>
      <c r="AE74" s="870" t="s">
        <v>191</v>
      </c>
      <c r="AF74" s="1207"/>
      <c r="AG74" s="845" t="s">
        <v>36</v>
      </c>
      <c r="AH74" s="1241"/>
      <c r="AI74" s="563">
        <v>14</v>
      </c>
      <c r="AJ74" s="564" t="s">
        <v>216</v>
      </c>
      <c r="AK74" s="848"/>
      <c r="AL74" s="848"/>
      <c r="AM74" s="469" t="s">
        <v>217</v>
      </c>
      <c r="AN74" s="27">
        <f t="shared" si="15"/>
        <v>0</v>
      </c>
      <c r="AO74" s="27">
        <f t="shared" si="15"/>
        <v>0</v>
      </c>
      <c r="AP74" s="565">
        <f t="shared" si="15"/>
        <v>0</v>
      </c>
      <c r="AQ74" s="35">
        <f t="shared" si="15"/>
        <v>0</v>
      </c>
      <c r="AR74" s="566">
        <f t="shared" si="15"/>
        <v>0</v>
      </c>
      <c r="AS74" s="566">
        <f t="shared" si="15"/>
        <v>0</v>
      </c>
      <c r="AT74" s="35">
        <f t="shared" si="15"/>
        <v>0</v>
      </c>
      <c r="AU74" s="43">
        <f t="shared" si="14"/>
        <v>0</v>
      </c>
      <c r="AV74" s="618" t="s">
        <v>33</v>
      </c>
      <c r="AW74" s="619" t="s">
        <v>41</v>
      </c>
      <c r="AX74" s="619" t="s">
        <v>42</v>
      </c>
      <c r="AY74" s="619" t="s">
        <v>195</v>
      </c>
      <c r="AZ74" s="850" t="s">
        <v>3232</v>
      </c>
      <c r="BA74" s="576" t="s">
        <v>46</v>
      </c>
      <c r="BB74" s="855"/>
      <c r="BC74" s="821"/>
      <c r="BD74" s="545"/>
      <c r="BE74" s="859" t="str">
        <f t="shared" si="16"/>
        <v>▼選択</v>
      </c>
      <c r="BF74" s="633" t="s">
        <v>16</v>
      </c>
      <c r="BG74" s="859" t="s">
        <v>31</v>
      </c>
      <c r="BH74" s="824" t="s">
        <v>6</v>
      </c>
      <c r="BI74" s="824" t="s">
        <v>7</v>
      </c>
      <c r="BJ74" s="859" t="s">
        <v>32</v>
      </c>
      <c r="BK74" s="859" t="s">
        <v>897</v>
      </c>
      <c r="BL74" s="546" t="s">
        <v>203</v>
      </c>
      <c r="BM74" s="828" t="s">
        <v>919</v>
      </c>
      <c r="BN74" s="852"/>
      <c r="BO74" s="852"/>
      <c r="BP74" s="852"/>
      <c r="BQ74" s="852"/>
      <c r="BR74" s="852"/>
      <c r="BS74" s="593"/>
      <c r="BT74" s="593"/>
      <c r="BU74" s="593"/>
      <c r="BV74" s="548"/>
      <c r="BW74" s="549"/>
      <c r="BX74" s="547"/>
      <c r="BY74" s="495"/>
      <c r="BZ74" s="579" t="s">
        <v>919</v>
      </c>
      <c r="CA74" s="853" t="s">
        <v>884</v>
      </c>
      <c r="CB74" s="854" t="s">
        <v>917</v>
      </c>
      <c r="CC74" s="55" t="s">
        <v>2218</v>
      </c>
      <c r="CD74" s="843" t="s">
        <v>918</v>
      </c>
    </row>
    <row r="75" spans="1:82" ht="128.25">
      <c r="A75" s="3"/>
      <c r="B75" s="5" t="s">
        <v>2819</v>
      </c>
      <c r="C75" s="3" t="str">
        <f t="shared" ref="C75:C138" si="17">CONCATENATE(AA75," ",AC75)</f>
        <v>Ⅰ.顧客対応 (1)　お客さまニーズに合致した提案の実施に向けた募集に関する態勢整備</v>
      </c>
      <c r="D75" s="3" t="str">
        <f t="shared" ref="D75:D138" si="18">AE75</f>
        <v>③情報提供義務（比較推奨販売）</v>
      </c>
      <c r="E75" s="3" t="str">
        <f t="shared" si="5"/>
        <v>基本 14</v>
      </c>
      <c r="F75" s="3" t="str">
        <f t="shared" si="6"/>
        <v>14 
14-2-9</v>
      </c>
      <c r="G75" s="11" t="str">
        <f t="shared" si="7"/>
        <v xml:space="preserve">
＿ 
＿＿ 自らが保険会社の委託を受けた者ではない（「所属保険会社とお客さまとの間で中立である｣等）とお客さまが誤認することを防止するための適切な措置を講じること
　・保険会社のために保険契約の締結の代理または媒介を行うという自らの立場について明示することや、自らの立場の表示等を適切に行うための措置を明文化した上で、適切にその実施状況を確認・検証する態勢を構築する等の対応が必要</v>
      </c>
      <c r="H75" s="21" t="str">
        <f t="shared" ref="H75:H138" si="19">CONCATENATE("2023: ",AQ75,CHAR(10),"2024: ",AZ75)</f>
        <v>2023: 0
2024: 1.はい</v>
      </c>
      <c r="I75" s="21" t="str">
        <f t="shared" si="11"/>
        <v xml:space="preserve"> ― </v>
      </c>
      <c r="J75" s="21" t="str">
        <f t="shared" si="11"/>
        <v xml:space="preserve"> ― </v>
      </c>
      <c r="K75" s="21" t="str">
        <f t="shared" si="8"/>
        <v>▼選択</v>
      </c>
      <c r="L75" s="21" t="str">
        <f t="shared" si="9"/>
        <v>以下について、詳細説明欄の記載及び証跡資料により確認できた
・募集人が所属保険会社とお客さまとの間で中立であるといったお客さまの誤認を防止する方法は、「○○資料」P○に記載
・適切にその実施状況を確認・検証する態勢を構築していることは、「○○資料」P○を確認
・「○○資料」はイントラネットに掲載され、全従業員が閲覧可能である</v>
      </c>
      <c r="M75" s="21" t="str">
        <f t="shared" si="10"/>
        <v xml:space="preserve">
</v>
      </c>
      <c r="N75" s="3"/>
      <c r="O75" s="19" t="s">
        <v>2219</v>
      </c>
      <c r="P75" s="19" t="s">
        <v>2729</v>
      </c>
      <c r="Q75" s="19" t="s">
        <v>191</v>
      </c>
      <c r="R75" s="19"/>
      <c r="S75" s="19"/>
      <c r="T75" s="808"/>
      <c r="U75" s="809"/>
      <c r="V75" s="810"/>
      <c r="W75" s="811"/>
      <c r="X75" s="810"/>
      <c r="Y75" s="810"/>
      <c r="Z75" s="20"/>
      <c r="AA75" s="870" t="s">
        <v>34</v>
      </c>
      <c r="AB75" s="1204"/>
      <c r="AC75" s="870" t="s">
        <v>1998</v>
      </c>
      <c r="AD75" s="1207"/>
      <c r="AE75" s="870" t="s">
        <v>191</v>
      </c>
      <c r="AF75" s="1207"/>
      <c r="AG75" s="845" t="s">
        <v>36</v>
      </c>
      <c r="AH75" s="1241"/>
      <c r="AI75" s="563">
        <v>14</v>
      </c>
      <c r="AJ75" s="564" t="s">
        <v>218</v>
      </c>
      <c r="AK75" s="848"/>
      <c r="AL75" s="848"/>
      <c r="AM75" s="469" t="s">
        <v>219</v>
      </c>
      <c r="AN75" s="27">
        <f t="shared" si="15"/>
        <v>0</v>
      </c>
      <c r="AO75" s="27">
        <f t="shared" si="15"/>
        <v>0</v>
      </c>
      <c r="AP75" s="565">
        <f t="shared" si="15"/>
        <v>0</v>
      </c>
      <c r="AQ75" s="35">
        <f t="shared" si="15"/>
        <v>0</v>
      </c>
      <c r="AR75" s="566">
        <f t="shared" si="15"/>
        <v>0</v>
      </c>
      <c r="AS75" s="566">
        <f t="shared" si="15"/>
        <v>0</v>
      </c>
      <c r="AT75" s="35">
        <f t="shared" si="15"/>
        <v>0</v>
      </c>
      <c r="AU75" s="43">
        <f t="shared" si="14"/>
        <v>0</v>
      </c>
      <c r="AV75" s="618" t="s">
        <v>33</v>
      </c>
      <c r="AW75" s="619" t="s">
        <v>41</v>
      </c>
      <c r="AX75" s="619" t="s">
        <v>42</v>
      </c>
      <c r="AY75" s="619"/>
      <c r="AZ75" s="850" t="s">
        <v>41</v>
      </c>
      <c r="BA75" s="582" t="s">
        <v>46</v>
      </c>
      <c r="BB75" s="547" t="s">
        <v>3593</v>
      </c>
      <c r="BC75" s="547" t="s">
        <v>3594</v>
      </c>
      <c r="BD75" s="545"/>
      <c r="BE75" s="859" t="str">
        <f t="shared" si="16"/>
        <v>▼選択</v>
      </c>
      <c r="BF75" s="633" t="s">
        <v>16</v>
      </c>
      <c r="BG75" s="859" t="s">
        <v>31</v>
      </c>
      <c r="BH75" s="824" t="s">
        <v>6</v>
      </c>
      <c r="BI75" s="824" t="s">
        <v>7</v>
      </c>
      <c r="BJ75" s="859" t="s">
        <v>32</v>
      </c>
      <c r="BK75" s="859"/>
      <c r="BL75" s="546" t="s">
        <v>33</v>
      </c>
      <c r="BM75" s="828" t="s">
        <v>3270</v>
      </c>
      <c r="BN75" s="852"/>
      <c r="BO75" s="852"/>
      <c r="BP75" s="852"/>
      <c r="BQ75" s="852"/>
      <c r="BR75" s="852"/>
      <c r="BS75" s="593"/>
      <c r="BT75" s="593"/>
      <c r="BU75" s="593"/>
      <c r="BV75" s="548"/>
      <c r="BW75" s="549"/>
      <c r="BX75" s="547"/>
      <c r="BY75" s="495"/>
      <c r="BZ75" s="579" t="s">
        <v>922</v>
      </c>
      <c r="CA75" s="853" t="s">
        <v>884</v>
      </c>
      <c r="CB75" s="854" t="s">
        <v>920</v>
      </c>
      <c r="CC75" s="55" t="s">
        <v>2219</v>
      </c>
      <c r="CD75" s="843" t="s">
        <v>921</v>
      </c>
    </row>
    <row r="76" spans="1:82" ht="110.25" hidden="1">
      <c r="A76" s="3"/>
      <c r="B76" s="5" t="s">
        <v>2820</v>
      </c>
      <c r="C76" s="3" t="str">
        <f t="shared" si="17"/>
        <v>Ⅰ.顧客対応 (1)　お客さまニーズに合致した提案の実施に向けた募集に関する態勢整備</v>
      </c>
      <c r="D76" s="3" t="str">
        <f t="shared" si="18"/>
        <v>③情報提供義務（比較推奨販売）</v>
      </c>
      <c r="E76" s="3" t="str">
        <f t="shared" si="5"/>
        <v>基本 14</v>
      </c>
      <c r="F76" s="3" t="str">
        <f t="shared" si="6"/>
        <v>14 
14-2-10</v>
      </c>
      <c r="G76" s="11" t="str">
        <f t="shared" si="7"/>
        <v xml:space="preserve">
＿ 
＿＿ （｢所属保険会社の間で公平・中立である｣ことを表示する場合）
商品の絞込みや提示・推奨の基準・理由等として、特定の保険会社との資本関係や手数料の水準、その他の事務手続・経営方針等の事情を考慮することがないよう留意すること</v>
      </c>
      <c r="H76" s="21" t="str">
        <f t="shared" si="19"/>
        <v>2023: 0
2024: 3.対象外</v>
      </c>
      <c r="I76" s="21" t="str">
        <f t="shared" si="11"/>
        <v xml:space="preserve"> ― </v>
      </c>
      <c r="J76" s="21" t="str">
        <f t="shared" si="11"/>
        <v xml:space="preserve"> ― </v>
      </c>
      <c r="K76" s="21" t="str">
        <f t="shared" si="8"/>
        <v>対象外</v>
      </c>
      <c r="L76" s="21" t="str">
        <f t="shared" si="9"/>
        <v>以下について、詳細説明欄の記載及び証跡資料により確認できた
・所属保険会社間で公平・中立であることをお客さまに示す場合、商品の絞込みや提示・推奨の基準・理由として、特定の保険会社との諸事情を考慮せずに商品提示を行うことは、「○○資料」P○に記載
・「○○資料」はイントラネットに掲載され、全従業員が閲覧可能である</v>
      </c>
      <c r="M76" s="21" t="str">
        <f t="shared" si="10"/>
        <v xml:space="preserve">
</v>
      </c>
      <c r="N76" s="3"/>
      <c r="O76" s="19" t="s">
        <v>2220</v>
      </c>
      <c r="P76" s="19" t="s">
        <v>2729</v>
      </c>
      <c r="Q76" s="19" t="s">
        <v>191</v>
      </c>
      <c r="R76" s="19"/>
      <c r="S76" s="19"/>
      <c r="T76" s="808"/>
      <c r="U76" s="809"/>
      <c r="V76" s="810"/>
      <c r="W76" s="811"/>
      <c r="X76" s="810"/>
      <c r="Y76" s="810"/>
      <c r="Z76" s="20"/>
      <c r="AA76" s="870" t="s">
        <v>34</v>
      </c>
      <c r="AB76" s="1204"/>
      <c r="AC76" s="870" t="s">
        <v>1998</v>
      </c>
      <c r="AD76" s="1207"/>
      <c r="AE76" s="870" t="s">
        <v>191</v>
      </c>
      <c r="AF76" s="1207"/>
      <c r="AG76" s="845" t="s">
        <v>36</v>
      </c>
      <c r="AH76" s="1241"/>
      <c r="AI76" s="563">
        <v>14</v>
      </c>
      <c r="AJ76" s="564" t="s">
        <v>220</v>
      </c>
      <c r="AK76" s="848"/>
      <c r="AL76" s="848"/>
      <c r="AM76" s="469" t="s">
        <v>221</v>
      </c>
      <c r="AN76" s="27">
        <f t="shared" si="15"/>
        <v>0</v>
      </c>
      <c r="AO76" s="27">
        <f t="shared" si="15"/>
        <v>0</v>
      </c>
      <c r="AP76" s="565">
        <f t="shared" si="15"/>
        <v>0</v>
      </c>
      <c r="AQ76" s="35">
        <f t="shared" si="15"/>
        <v>0</v>
      </c>
      <c r="AR76" s="566">
        <f t="shared" si="15"/>
        <v>0</v>
      </c>
      <c r="AS76" s="566">
        <f t="shared" si="15"/>
        <v>0</v>
      </c>
      <c r="AT76" s="35">
        <f t="shared" si="15"/>
        <v>0</v>
      </c>
      <c r="AU76" s="43">
        <f t="shared" si="14"/>
        <v>0</v>
      </c>
      <c r="AV76" s="618" t="s">
        <v>33</v>
      </c>
      <c r="AW76" s="619" t="s">
        <v>41</v>
      </c>
      <c r="AX76" s="619" t="s">
        <v>42</v>
      </c>
      <c r="AY76" s="619" t="s">
        <v>195</v>
      </c>
      <c r="AZ76" s="850" t="s">
        <v>3232</v>
      </c>
      <c r="BA76" s="576" t="s">
        <v>46</v>
      </c>
      <c r="BB76" s="855"/>
      <c r="BC76" s="821"/>
      <c r="BD76" s="545"/>
      <c r="BE76" s="859" t="str">
        <f t="shared" si="16"/>
        <v>▼選択</v>
      </c>
      <c r="BF76" s="633" t="s">
        <v>16</v>
      </c>
      <c r="BG76" s="859" t="s">
        <v>31</v>
      </c>
      <c r="BH76" s="824" t="s">
        <v>6</v>
      </c>
      <c r="BI76" s="824" t="s">
        <v>7</v>
      </c>
      <c r="BJ76" s="859" t="s">
        <v>32</v>
      </c>
      <c r="BK76" s="859" t="s">
        <v>897</v>
      </c>
      <c r="BL76" s="546" t="s">
        <v>203</v>
      </c>
      <c r="BM76" s="828" t="s">
        <v>925</v>
      </c>
      <c r="BN76" s="852"/>
      <c r="BO76" s="852"/>
      <c r="BP76" s="852"/>
      <c r="BQ76" s="852"/>
      <c r="BR76" s="852"/>
      <c r="BS76" s="593"/>
      <c r="BT76" s="593"/>
      <c r="BU76" s="593"/>
      <c r="BV76" s="548"/>
      <c r="BW76" s="549"/>
      <c r="BX76" s="547"/>
      <c r="BY76" s="495"/>
      <c r="BZ76" s="579" t="s">
        <v>925</v>
      </c>
      <c r="CA76" s="853" t="s">
        <v>884</v>
      </c>
      <c r="CB76" s="854" t="s">
        <v>923</v>
      </c>
      <c r="CC76" s="55" t="s">
        <v>2220</v>
      </c>
      <c r="CD76" s="843" t="s">
        <v>924</v>
      </c>
    </row>
    <row r="77" spans="1:82" ht="110.25" hidden="1" customHeight="1">
      <c r="A77" s="3"/>
      <c r="B77" s="5" t="s">
        <v>2821</v>
      </c>
      <c r="C77" s="3" t="str">
        <f t="shared" si="17"/>
        <v>Ⅰ.顧客対応 (1)　お客さまニーズに合致した提案の実施に向けた募集に関する態勢整備</v>
      </c>
      <c r="D77" s="3" t="str">
        <f t="shared" si="18"/>
        <v>③情報提供義務（比較推奨販売）</v>
      </c>
      <c r="E77" s="3" t="str">
        <f t="shared" ref="E77:E140" si="20">CONCATENATE(AG77," ",AI77)</f>
        <v>基本 14</v>
      </c>
      <c r="F77" s="3" t="str">
        <f t="shared" ref="F77:F140" si="21">CONCATENATE(AI77," ",CHAR(10),AJ77)</f>
        <v>14 
14-3</v>
      </c>
      <c r="G77" s="11" t="str">
        <f t="shared" ref="G77:G140" si="22">CONCATENATE(AK77,CHAR(10),"＿ ",AL77,CHAR(10),"＿＿ ",AM77)</f>
        <v xml:space="preserve">
＿ 【比較推奨販売に係る記録等の保存および適切性の確認・検証】
比較推奨販売に係る記録や証跡等の保存等を行い、定期的にその実施状況の適切性の確認・検証を行うこと
＿＿ </v>
      </c>
      <c r="H77" s="21" t="str">
        <f t="shared" si="19"/>
        <v>2023: 0
2024: ▼選択</v>
      </c>
      <c r="I77" s="21" t="str">
        <f t="shared" si="11"/>
        <v xml:space="preserve"> ― </v>
      </c>
      <c r="J77" s="21" t="str">
        <f t="shared" si="11"/>
        <v xml:space="preserve"> ― </v>
      </c>
      <c r="K77" s="21" t="str">
        <f t="shared" ref="K77:K140" si="23">IF(BL77=0," ― ",BL77)</f>
        <v>▼選択</v>
      </c>
      <c r="L77" s="21" t="str">
        <f t="shared" ref="L77:L140" si="24">IF(BL77=0," ― ",BM77)</f>
        <v>以下について、詳細説明欄の記載及び証跡資料により確認できた
・比較推奨販売の実施状況について記録し保存することは、「○○資料」P○に記載
・比較推奨販売の実施状況を確認・検証する方法は、「○○資料」P○に記載
・「○○資料」はイントラネットに掲載され、全従業員が閲覧可能である</v>
      </c>
      <c r="M77" s="21" t="str">
        <f t="shared" ref="M77:M140" si="25">CONCATENATE(BV77,CHAR(10),BW77)</f>
        <v xml:space="preserve">
</v>
      </c>
      <c r="N77" s="3"/>
      <c r="O77" s="19" t="s">
        <v>2221</v>
      </c>
      <c r="P77" s="19" t="s">
        <v>2729</v>
      </c>
      <c r="Q77" s="19" t="s">
        <v>191</v>
      </c>
      <c r="R77" s="19"/>
      <c r="S77" s="19"/>
      <c r="T77" s="808"/>
      <c r="U77" s="809"/>
      <c r="V77" s="810"/>
      <c r="W77" s="811"/>
      <c r="X77" s="810"/>
      <c r="Y77" s="810"/>
      <c r="Z77" s="20"/>
      <c r="AA77" s="870" t="s">
        <v>34</v>
      </c>
      <c r="AB77" s="1204"/>
      <c r="AC77" s="870" t="s">
        <v>1998</v>
      </c>
      <c r="AD77" s="1207"/>
      <c r="AE77" s="844" t="s">
        <v>191</v>
      </c>
      <c r="AF77" s="1207"/>
      <c r="AG77" s="845" t="s">
        <v>36</v>
      </c>
      <c r="AH77" s="1241"/>
      <c r="AI77" s="594">
        <v>14</v>
      </c>
      <c r="AJ77" s="564" t="s">
        <v>222</v>
      </c>
      <c r="AK77" s="848"/>
      <c r="AL77" s="1220" t="s">
        <v>223</v>
      </c>
      <c r="AM77" s="1221"/>
      <c r="AN77" s="27">
        <f t="shared" si="15"/>
        <v>0</v>
      </c>
      <c r="AO77" s="27">
        <f t="shared" si="15"/>
        <v>0</v>
      </c>
      <c r="AP77" s="565">
        <f t="shared" si="15"/>
        <v>0</v>
      </c>
      <c r="AQ77" s="35">
        <f t="shared" si="15"/>
        <v>0</v>
      </c>
      <c r="AR77" s="566">
        <f t="shared" si="15"/>
        <v>0</v>
      </c>
      <c r="AS77" s="566">
        <f t="shared" si="15"/>
        <v>0</v>
      </c>
      <c r="AT77" s="35">
        <f t="shared" si="15"/>
        <v>0</v>
      </c>
      <c r="AU77" s="43">
        <f t="shared" si="14"/>
        <v>0</v>
      </c>
      <c r="AV77" s="586" t="s">
        <v>33</v>
      </c>
      <c r="AW77" s="587" t="s">
        <v>41</v>
      </c>
      <c r="AX77" s="587" t="s">
        <v>42</v>
      </c>
      <c r="AY77" s="587"/>
      <c r="AZ77" s="850" t="s">
        <v>33</v>
      </c>
      <c r="BA77" s="582" t="s">
        <v>46</v>
      </c>
      <c r="BB77" s="855"/>
      <c r="BC77" s="821"/>
      <c r="BD77" s="549"/>
      <c r="BE77" s="620" t="str">
        <f t="shared" si="16"/>
        <v>▼選択</v>
      </c>
      <c r="BF77" s="861" t="s">
        <v>16</v>
      </c>
      <c r="BG77" s="620" t="s">
        <v>31</v>
      </c>
      <c r="BH77" s="824" t="s">
        <v>6</v>
      </c>
      <c r="BI77" s="824" t="s">
        <v>7</v>
      </c>
      <c r="BJ77" s="620" t="s">
        <v>32</v>
      </c>
      <c r="BK77" s="620"/>
      <c r="BL77" s="546" t="s">
        <v>33</v>
      </c>
      <c r="BM77" s="828" t="s">
        <v>3271</v>
      </c>
      <c r="BN77" s="852"/>
      <c r="BO77" s="852"/>
      <c r="BP77" s="852"/>
      <c r="BQ77" s="852"/>
      <c r="BR77" s="852"/>
      <c r="BS77" s="547"/>
      <c r="BT77" s="547"/>
      <c r="BU77" s="547"/>
      <c r="BV77" s="548"/>
      <c r="BW77" s="549"/>
      <c r="BX77" s="547"/>
      <c r="BY77" s="495"/>
      <c r="BZ77" s="579" t="s">
        <v>928</v>
      </c>
      <c r="CA77" s="853" t="s">
        <v>884</v>
      </c>
      <c r="CB77" s="862" t="s">
        <v>926</v>
      </c>
      <c r="CC77" s="55" t="s">
        <v>2221</v>
      </c>
      <c r="CD77" s="843" t="s">
        <v>927</v>
      </c>
    </row>
    <row r="78" spans="1:82" ht="126" hidden="1" customHeight="1">
      <c r="A78" s="3"/>
      <c r="B78" s="5" t="s">
        <v>2822</v>
      </c>
      <c r="C78" s="3" t="str">
        <f t="shared" si="17"/>
        <v>Ⅰ.顧客対応 (1)　お客さまニーズに合致した提案の実施に向けた募集に関する態勢整備</v>
      </c>
      <c r="D78" s="3" t="str">
        <f t="shared" si="18"/>
        <v>③情報提供義務（比較推奨販売）</v>
      </c>
      <c r="E78" s="3" t="str">
        <f t="shared" si="20"/>
        <v>基本 15</v>
      </c>
      <c r="F78" s="3" t="str">
        <f t="shared" si="21"/>
        <v xml:space="preserve">15 
</v>
      </c>
      <c r="G78" s="11" t="str">
        <f t="shared" si="22"/>
        <v xml:space="preserve">募集人がお客さまに対し以下の事項を実施しておりその実施状況を記録している
 ・お客さまの意向に沿って商品を選別して提案する場合は、比較可能な同種類の保険商品の概要の明示および商品特性や保険料水準等の客観的な基準・理由の説明
 ・代理店（募集人）側の理由・基準により特定の商品を提案する場合は、合理的な基準・理由の説明
＿ 
＿＿ </v>
      </c>
      <c r="H78" s="21" t="str">
        <f t="shared" si="19"/>
        <v>2023: 0
2024: ▼選択</v>
      </c>
      <c r="I78" s="21" t="str">
        <f t="shared" si="11"/>
        <v xml:space="preserve"> ― </v>
      </c>
      <c r="J78" s="21" t="str">
        <f t="shared" si="11"/>
        <v xml:space="preserve"> ― </v>
      </c>
      <c r="K78" s="21" t="str">
        <f t="shared" si="23"/>
        <v>▼選択</v>
      </c>
      <c r="L78" s="21" t="str">
        <f t="shared" si="24"/>
        <v xml:space="preserve">以下について、詳細説明欄の記載及び証跡資料により確認できた
［比較説明・推奨販売の方針に応じて、該当する判定根拠を選択して入力すること、または両方について入力すること］（［ ］の文言は判定時に削除する）
・お客さまの意向に沿って商品を選別して提案する場合は、比較可能な同種類の保険商品の概要の明示明していることおよび商品特性や保険料水準等の客観的な基準・理由の説明していることについて、それらの実施状況が記録されていることは、「○○資料」P○を確認
・代理店（募集人）側の理由・基準により特定の商品を提案する場合は、合理的な基準・理由の説明していることについて、その実施状況が記録されていることは、「○○資料」を確認
</v>
      </c>
      <c r="M78" s="21" t="str">
        <f t="shared" si="25"/>
        <v xml:space="preserve">
</v>
      </c>
      <c r="N78" s="3"/>
      <c r="O78" s="19" t="s">
        <v>2222</v>
      </c>
      <c r="P78" s="19" t="s">
        <v>2729</v>
      </c>
      <c r="Q78" s="19" t="s">
        <v>191</v>
      </c>
      <c r="R78" s="19"/>
      <c r="S78" s="19"/>
      <c r="T78" s="808"/>
      <c r="U78" s="809"/>
      <c r="V78" s="810"/>
      <c r="W78" s="811"/>
      <c r="X78" s="810"/>
      <c r="Y78" s="810"/>
      <c r="Z78" s="20"/>
      <c r="AA78" s="870" t="s">
        <v>34</v>
      </c>
      <c r="AB78" s="1204"/>
      <c r="AC78" s="870" t="s">
        <v>1998</v>
      </c>
      <c r="AD78" s="1207"/>
      <c r="AE78" s="844" t="s">
        <v>191</v>
      </c>
      <c r="AF78" s="1207"/>
      <c r="AG78" s="845" t="s">
        <v>36</v>
      </c>
      <c r="AH78" s="1241"/>
      <c r="AI78" s="550">
        <v>15</v>
      </c>
      <c r="AJ78" s="551" t="s">
        <v>26</v>
      </c>
      <c r="AK78" s="1212" t="s">
        <v>3595</v>
      </c>
      <c r="AL78" s="1218"/>
      <c r="AM78" s="1219"/>
      <c r="AN78" s="27">
        <f t="shared" si="15"/>
        <v>0</v>
      </c>
      <c r="AO78" s="27">
        <f t="shared" si="15"/>
        <v>0</v>
      </c>
      <c r="AP78" s="565">
        <f t="shared" si="15"/>
        <v>0</v>
      </c>
      <c r="AQ78" s="35">
        <f t="shared" si="15"/>
        <v>0</v>
      </c>
      <c r="AR78" s="566">
        <f t="shared" si="15"/>
        <v>0</v>
      </c>
      <c r="AS78" s="566">
        <f t="shared" si="15"/>
        <v>0</v>
      </c>
      <c r="AT78" s="35">
        <f t="shared" si="15"/>
        <v>0</v>
      </c>
      <c r="AU78" s="43">
        <f t="shared" si="14"/>
        <v>0</v>
      </c>
      <c r="AV78" s="596" t="s">
        <v>33</v>
      </c>
      <c r="AW78" s="597" t="s">
        <v>41</v>
      </c>
      <c r="AX78" s="597" t="s">
        <v>42</v>
      </c>
      <c r="AY78" s="597"/>
      <c r="AZ78" s="850" t="s">
        <v>33</v>
      </c>
      <c r="BA78" s="582" t="s">
        <v>224</v>
      </c>
      <c r="BB78" s="855"/>
      <c r="BC78" s="821"/>
      <c r="BD78" s="598" t="str">
        <f t="shared" ref="BD78:BD83" si="26">BL78</f>
        <v>▼選択</v>
      </c>
      <c r="BE78" s="859" t="s">
        <v>33</v>
      </c>
      <c r="BF78" s="633" t="s">
        <v>16</v>
      </c>
      <c r="BG78" s="859" t="s">
        <v>31</v>
      </c>
      <c r="BH78" s="824" t="s">
        <v>6</v>
      </c>
      <c r="BI78" s="824" t="s">
        <v>7</v>
      </c>
      <c r="BJ78" s="859" t="s">
        <v>32</v>
      </c>
      <c r="BK78" s="859"/>
      <c r="BL78" s="546" t="s">
        <v>33</v>
      </c>
      <c r="BM78" s="828" t="s">
        <v>3596</v>
      </c>
      <c r="BN78" s="852"/>
      <c r="BO78" s="852"/>
      <c r="BP78" s="852"/>
      <c r="BQ78" s="852"/>
      <c r="BR78" s="852"/>
      <c r="BS78" s="547"/>
      <c r="BT78" s="547"/>
      <c r="BU78" s="547"/>
      <c r="BV78" s="548"/>
      <c r="BW78" s="549"/>
      <c r="BX78" s="547"/>
      <c r="BY78" s="495"/>
      <c r="BZ78" s="579" t="s">
        <v>3597</v>
      </c>
      <c r="CA78" s="853" t="s">
        <v>929</v>
      </c>
      <c r="CB78" s="854" t="s">
        <v>930</v>
      </c>
      <c r="CC78" s="55" t="s">
        <v>2222</v>
      </c>
      <c r="CD78" s="843" t="s">
        <v>931</v>
      </c>
    </row>
    <row r="79" spans="1:82" ht="93.75" customHeight="1">
      <c r="A79" s="3"/>
      <c r="B79" s="5" t="s">
        <v>2823</v>
      </c>
      <c r="C79" s="3" t="str">
        <f t="shared" si="17"/>
        <v>Ⅰ.顧客対応 (1)　お客さまニーズに合致した提案の実施に向けた募集に関する態勢整備</v>
      </c>
      <c r="D79" s="3" t="str">
        <f t="shared" si="18"/>
        <v>③情報提供義務（比較推奨販売）</v>
      </c>
      <c r="E79" s="3" t="str">
        <f t="shared" si="20"/>
        <v>基本 16</v>
      </c>
      <c r="F79" s="3" t="str">
        <f t="shared" si="21"/>
        <v xml:space="preserve">16 
</v>
      </c>
      <c r="G79" s="11" t="str">
        <f t="shared" si="22"/>
        <v xml:space="preserve">お客さまあて提案内容とお客さまの意向が合致していることを定期的に確認・検証する態勢（ランダムサンプリング）を整備している
＿ 
＿＿ </v>
      </c>
      <c r="H79" s="21" t="str">
        <f t="shared" si="19"/>
        <v>2023: 0
2024: 1.はい</v>
      </c>
      <c r="I79" s="21" t="str">
        <f t="shared" si="11"/>
        <v xml:space="preserve"> ― </v>
      </c>
      <c r="J79" s="21" t="str">
        <f t="shared" si="11"/>
        <v xml:space="preserve"> ― </v>
      </c>
      <c r="K79" s="21" t="str">
        <f t="shared" si="23"/>
        <v>▼選択</v>
      </c>
      <c r="L79" s="21" t="str">
        <f t="shared" si="24"/>
        <v>以下について、詳細説明欄の記載及び証跡資料により確認できた
・お客さまあて提案内容とお客さまの意向が合致していることを定期的に確認・検証することのルール化は、「○○資料」P○に記載
・お客さまあて提案内容とお客さまの意向が合致していることを定期的に確認・検証していることは、「○○資料」を確認</v>
      </c>
      <c r="M79" s="21" t="str">
        <f t="shared" si="25"/>
        <v xml:space="preserve">
</v>
      </c>
      <c r="N79" s="3"/>
      <c r="O79" s="19" t="s">
        <v>2223</v>
      </c>
      <c r="P79" s="19" t="s">
        <v>2729</v>
      </c>
      <c r="Q79" s="19" t="s">
        <v>191</v>
      </c>
      <c r="R79" s="19"/>
      <c r="S79" s="19"/>
      <c r="T79" s="808"/>
      <c r="U79" s="809"/>
      <c r="V79" s="810"/>
      <c r="W79" s="811"/>
      <c r="X79" s="810"/>
      <c r="Y79" s="810"/>
      <c r="Z79" s="20"/>
      <c r="AA79" s="870" t="s">
        <v>34</v>
      </c>
      <c r="AB79" s="1204"/>
      <c r="AC79" s="870" t="s">
        <v>1998</v>
      </c>
      <c r="AD79" s="1207"/>
      <c r="AE79" s="844" t="s">
        <v>191</v>
      </c>
      <c r="AF79" s="1207"/>
      <c r="AG79" s="845" t="s">
        <v>36</v>
      </c>
      <c r="AH79" s="1241"/>
      <c r="AI79" s="602">
        <v>16</v>
      </c>
      <c r="AJ79" s="551" t="s">
        <v>26</v>
      </c>
      <c r="AK79" s="1212" t="s">
        <v>225</v>
      </c>
      <c r="AL79" s="1218"/>
      <c r="AM79" s="1219"/>
      <c r="AN79" s="27">
        <f t="shared" si="15"/>
        <v>0</v>
      </c>
      <c r="AO79" s="27">
        <f t="shared" si="15"/>
        <v>0</v>
      </c>
      <c r="AP79" s="565">
        <f t="shared" si="15"/>
        <v>0</v>
      </c>
      <c r="AQ79" s="35">
        <f t="shared" si="15"/>
        <v>0</v>
      </c>
      <c r="AR79" s="566">
        <f t="shared" si="15"/>
        <v>0</v>
      </c>
      <c r="AS79" s="566">
        <f t="shared" si="15"/>
        <v>0</v>
      </c>
      <c r="AT79" s="35">
        <f t="shared" si="15"/>
        <v>0</v>
      </c>
      <c r="AU79" s="43">
        <f t="shared" si="14"/>
        <v>0</v>
      </c>
      <c r="AV79" s="596" t="s">
        <v>33</v>
      </c>
      <c r="AW79" s="597" t="s">
        <v>41</v>
      </c>
      <c r="AX79" s="597" t="s">
        <v>42</v>
      </c>
      <c r="AY79" s="597"/>
      <c r="AZ79" s="850" t="s">
        <v>41</v>
      </c>
      <c r="BA79" s="582" t="s">
        <v>226</v>
      </c>
      <c r="BB79" s="547" t="s">
        <v>3598</v>
      </c>
      <c r="BC79" s="547" t="s">
        <v>3599</v>
      </c>
      <c r="BD79" s="598" t="str">
        <f t="shared" si="26"/>
        <v>▼選択</v>
      </c>
      <c r="BE79" s="859" t="s">
        <v>33</v>
      </c>
      <c r="BF79" s="633" t="s">
        <v>16</v>
      </c>
      <c r="BG79" s="859" t="s">
        <v>31</v>
      </c>
      <c r="BH79" s="824" t="s">
        <v>6</v>
      </c>
      <c r="BI79" s="824" t="s">
        <v>7</v>
      </c>
      <c r="BJ79" s="859" t="s">
        <v>32</v>
      </c>
      <c r="BK79" s="859"/>
      <c r="BL79" s="546" t="s">
        <v>33</v>
      </c>
      <c r="BM79" s="828" t="s">
        <v>3272</v>
      </c>
      <c r="BN79" s="852"/>
      <c r="BO79" s="852"/>
      <c r="BP79" s="852"/>
      <c r="BQ79" s="852"/>
      <c r="BR79" s="852"/>
      <c r="BS79" s="547"/>
      <c r="BT79" s="547"/>
      <c r="BU79" s="547"/>
      <c r="BV79" s="548"/>
      <c r="BW79" s="549"/>
      <c r="BX79" s="547"/>
      <c r="BY79" s="495"/>
      <c r="BZ79" s="579" t="s">
        <v>935</v>
      </c>
      <c r="CA79" s="853" t="s">
        <v>932</v>
      </c>
      <c r="CB79" s="854" t="s">
        <v>933</v>
      </c>
      <c r="CC79" s="55" t="s">
        <v>2223</v>
      </c>
      <c r="CD79" s="843" t="s">
        <v>934</v>
      </c>
    </row>
    <row r="80" spans="1:82" ht="78.75" hidden="1" customHeight="1">
      <c r="A80" s="3"/>
      <c r="B80" s="5" t="s">
        <v>2824</v>
      </c>
      <c r="C80" s="3" t="str">
        <f t="shared" si="17"/>
        <v>Ⅰ.顧客対応 (1)　お客さまニーズに合致した提案の実施に向けた募集に関する態勢整備</v>
      </c>
      <c r="D80" s="3" t="str">
        <f t="shared" si="18"/>
        <v>③情報提供義務（比較推奨販売）</v>
      </c>
      <c r="E80" s="3" t="str">
        <f t="shared" si="20"/>
        <v>基本 17</v>
      </c>
      <c r="F80" s="3" t="str">
        <f t="shared" si="21"/>
        <v xml:space="preserve">17 
</v>
      </c>
      <c r="G80" s="11" t="str">
        <f t="shared" si="22"/>
        <v xml:space="preserve">比較推奨販売に関し、実施すべき事項（No.14～15の内容）を募集人に徹底（年１回以上の研修実施等）している
＿ 
＿＿ </v>
      </c>
      <c r="H80" s="21" t="str">
        <f t="shared" si="19"/>
        <v>2023: 0
2024: ▼選択</v>
      </c>
      <c r="I80" s="21" t="str">
        <f t="shared" si="11"/>
        <v xml:space="preserve"> ― </v>
      </c>
      <c r="J80" s="21" t="str">
        <f t="shared" si="11"/>
        <v xml:space="preserve"> ― </v>
      </c>
      <c r="K80" s="21" t="str">
        <f t="shared" si="23"/>
        <v>▼選択</v>
      </c>
      <c r="L80" s="21" t="str">
        <f t="shared" si="24"/>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80" s="21" t="str">
        <f t="shared" si="25"/>
        <v xml:space="preserve">
</v>
      </c>
      <c r="N80" s="3"/>
      <c r="O80" s="19" t="s">
        <v>2224</v>
      </c>
      <c r="P80" s="19" t="s">
        <v>2729</v>
      </c>
      <c r="Q80" s="19" t="s">
        <v>191</v>
      </c>
      <c r="R80" s="19"/>
      <c r="S80" s="19"/>
      <c r="T80" s="808"/>
      <c r="U80" s="809"/>
      <c r="V80" s="810"/>
      <c r="W80" s="811"/>
      <c r="X80" s="810"/>
      <c r="Y80" s="810"/>
      <c r="Z80" s="20"/>
      <c r="AA80" s="880" t="s">
        <v>34</v>
      </c>
      <c r="AB80" s="1205"/>
      <c r="AC80" s="880" t="s">
        <v>1998</v>
      </c>
      <c r="AD80" s="1208"/>
      <c r="AE80" s="864" t="s">
        <v>191</v>
      </c>
      <c r="AF80" s="1208"/>
      <c r="AG80" s="865" t="s">
        <v>36</v>
      </c>
      <c r="AH80" s="1242"/>
      <c r="AI80" s="615">
        <v>17</v>
      </c>
      <c r="AJ80" s="601" t="s">
        <v>26</v>
      </c>
      <c r="AK80" s="1217" t="s">
        <v>227</v>
      </c>
      <c r="AL80" s="1218"/>
      <c r="AM80" s="1219"/>
      <c r="AN80" s="27">
        <f t="shared" si="15"/>
        <v>0</v>
      </c>
      <c r="AO80" s="27">
        <f t="shared" si="15"/>
        <v>0</v>
      </c>
      <c r="AP80" s="565">
        <f t="shared" si="15"/>
        <v>0</v>
      </c>
      <c r="AQ80" s="35">
        <f t="shared" si="15"/>
        <v>0</v>
      </c>
      <c r="AR80" s="566">
        <f t="shared" si="15"/>
        <v>0</v>
      </c>
      <c r="AS80" s="566">
        <f t="shared" si="15"/>
        <v>0</v>
      </c>
      <c r="AT80" s="35">
        <f t="shared" si="15"/>
        <v>0</v>
      </c>
      <c r="AU80" s="43">
        <f t="shared" si="14"/>
        <v>0</v>
      </c>
      <c r="AV80" s="596" t="s">
        <v>33</v>
      </c>
      <c r="AW80" s="597" t="s">
        <v>41</v>
      </c>
      <c r="AX80" s="597" t="s">
        <v>42</v>
      </c>
      <c r="AY80" s="597"/>
      <c r="AZ80" s="850" t="s">
        <v>33</v>
      </c>
      <c r="BA80" s="582" t="s">
        <v>128</v>
      </c>
      <c r="BB80" s="855"/>
      <c r="BC80" s="821"/>
      <c r="BD80" s="598" t="str">
        <f t="shared" si="26"/>
        <v>▼選択</v>
      </c>
      <c r="BE80" s="859" t="s">
        <v>33</v>
      </c>
      <c r="BF80" s="633" t="s">
        <v>16</v>
      </c>
      <c r="BG80" s="859" t="s">
        <v>31</v>
      </c>
      <c r="BH80" s="824" t="s">
        <v>6</v>
      </c>
      <c r="BI80" s="824" t="s">
        <v>7</v>
      </c>
      <c r="BJ80" s="859" t="s">
        <v>32</v>
      </c>
      <c r="BK80" s="859"/>
      <c r="BL80" s="546" t="s">
        <v>33</v>
      </c>
      <c r="BM80" s="828" t="s">
        <v>3268</v>
      </c>
      <c r="BN80" s="852"/>
      <c r="BO80" s="852"/>
      <c r="BP80" s="852"/>
      <c r="BQ80" s="852"/>
      <c r="BR80" s="852"/>
      <c r="BS80" s="547"/>
      <c r="BT80" s="547"/>
      <c r="BU80" s="547"/>
      <c r="BV80" s="548"/>
      <c r="BW80" s="549"/>
      <c r="BX80" s="547"/>
      <c r="BY80" s="495"/>
      <c r="BZ80" s="579" t="s">
        <v>876</v>
      </c>
      <c r="CA80" s="853" t="s">
        <v>936</v>
      </c>
      <c r="CB80" s="854" t="s">
        <v>937</v>
      </c>
      <c r="CC80" s="55" t="s">
        <v>2224</v>
      </c>
      <c r="CD80" s="843" t="s">
        <v>938</v>
      </c>
    </row>
    <row r="81" spans="1:82" ht="110.25" hidden="1" customHeight="1">
      <c r="A81" s="3"/>
      <c r="B81" s="5" t="s">
        <v>2825</v>
      </c>
      <c r="C81" s="3" t="str">
        <f t="shared" si="17"/>
        <v>Ⅰ.顧客対応 (1)　お客さまニーズに合致した提案の実施に向けた募集に関する態勢整備</v>
      </c>
      <c r="D81" s="3" t="str">
        <f t="shared" si="18"/>
        <v>③情報提供義務（比較推奨販売）</v>
      </c>
      <c r="E81" s="3" t="str">
        <f t="shared" si="20"/>
        <v>応用 18</v>
      </c>
      <c r="F81" s="3" t="str">
        <f t="shared" si="21"/>
        <v xml:space="preserve">18 
</v>
      </c>
      <c r="G81" s="11" t="str">
        <f t="shared" si="22"/>
        <v xml:space="preserve">お客さまあて提案内容とお客さまの意向が合致していることを全件確認・検証する態勢を整備している
＿ 
＿＿ </v>
      </c>
      <c r="H81" s="21" t="str">
        <f t="shared" si="19"/>
        <v>2023: 0
2024: ▼選択</v>
      </c>
      <c r="I81" s="21" t="str">
        <f t="shared" si="11"/>
        <v xml:space="preserve"> ― </v>
      </c>
      <c r="J81" s="21" t="str">
        <f t="shared" si="11"/>
        <v xml:space="preserve"> ― </v>
      </c>
      <c r="K81" s="21" t="str">
        <f t="shared" si="23"/>
        <v>▼選択</v>
      </c>
      <c r="L81" s="21" t="str">
        <f t="shared" si="24"/>
        <v>以下について、詳細説明欄の記載及び証跡資料により確認できた
・お客さまあて提案内容とお客さまの意向が合致していることを全件確認・検証することは、「○○資料」P○に記載
・お客さまあて提案内容とお客さまの意向が合致していることを募集人以外の担当部門・担当者が全件確認・検証していることは、「○○資料」P○を確認
・No.16の設問が達成</v>
      </c>
      <c r="M81" s="21" t="str">
        <f t="shared" si="25"/>
        <v xml:space="preserve">
</v>
      </c>
      <c r="N81" s="3"/>
      <c r="O81" s="19" t="s">
        <v>2225</v>
      </c>
      <c r="P81" s="19" t="s">
        <v>2729</v>
      </c>
      <c r="Q81" s="19" t="s">
        <v>191</v>
      </c>
      <c r="R81" s="19"/>
      <c r="S81" s="19"/>
      <c r="T81" s="808"/>
      <c r="U81" s="809"/>
      <c r="V81" s="810"/>
      <c r="W81" s="811"/>
      <c r="X81" s="810"/>
      <c r="Y81" s="810"/>
      <c r="Z81" s="20"/>
      <c r="AA81" s="869" t="s">
        <v>1996</v>
      </c>
      <c r="AB81" s="1203" t="s">
        <v>21</v>
      </c>
      <c r="AC81" s="879" t="s">
        <v>1998</v>
      </c>
      <c r="AD81" s="1206" t="s">
        <v>22</v>
      </c>
      <c r="AE81" s="869" t="s">
        <v>1971</v>
      </c>
      <c r="AF81" s="1206" t="s">
        <v>189</v>
      </c>
      <c r="AG81" s="866" t="s">
        <v>140</v>
      </c>
      <c r="AH81" s="1236" t="s">
        <v>228</v>
      </c>
      <c r="AI81" s="602">
        <v>18</v>
      </c>
      <c r="AJ81" s="551" t="s">
        <v>26</v>
      </c>
      <c r="AK81" s="1212" t="s">
        <v>229</v>
      </c>
      <c r="AL81" s="1218"/>
      <c r="AM81" s="1219"/>
      <c r="AN81" s="27">
        <f t="shared" si="15"/>
        <v>0</v>
      </c>
      <c r="AO81" s="27">
        <f t="shared" si="15"/>
        <v>0</v>
      </c>
      <c r="AP81" s="565">
        <f t="shared" si="15"/>
        <v>0</v>
      </c>
      <c r="AQ81" s="35">
        <f t="shared" si="15"/>
        <v>0</v>
      </c>
      <c r="AR81" s="566">
        <f t="shared" si="15"/>
        <v>0</v>
      </c>
      <c r="AS81" s="566">
        <f t="shared" si="15"/>
        <v>0</v>
      </c>
      <c r="AT81" s="35">
        <f t="shared" si="15"/>
        <v>0</v>
      </c>
      <c r="AU81" s="43">
        <f t="shared" si="14"/>
        <v>0</v>
      </c>
      <c r="AV81" s="596" t="s">
        <v>33</v>
      </c>
      <c r="AW81" s="597" t="s">
        <v>41</v>
      </c>
      <c r="AX81" s="597" t="s">
        <v>42</v>
      </c>
      <c r="AY81" s="597"/>
      <c r="AZ81" s="850" t="s">
        <v>33</v>
      </c>
      <c r="BA81" s="582" t="s">
        <v>226</v>
      </c>
      <c r="BB81" s="855"/>
      <c r="BC81" s="821"/>
      <c r="BD81" s="603" t="str">
        <f t="shared" si="26"/>
        <v>▼選択</v>
      </c>
      <c r="BE81" s="859" t="s">
        <v>33</v>
      </c>
      <c r="BF81" s="633" t="s">
        <v>16</v>
      </c>
      <c r="BG81" s="859" t="s">
        <v>31</v>
      </c>
      <c r="BH81" s="824" t="s">
        <v>6</v>
      </c>
      <c r="BI81" s="824" t="s">
        <v>7</v>
      </c>
      <c r="BJ81" s="859" t="s">
        <v>32</v>
      </c>
      <c r="BK81" s="859"/>
      <c r="BL81" s="546" t="s">
        <v>33</v>
      </c>
      <c r="BM81" s="828" t="s">
        <v>3273</v>
      </c>
      <c r="BN81" s="852"/>
      <c r="BO81" s="852"/>
      <c r="BP81" s="852"/>
      <c r="BQ81" s="852"/>
      <c r="BR81" s="852"/>
      <c r="BS81" s="547"/>
      <c r="BT81" s="547"/>
      <c r="BU81" s="547"/>
      <c r="BV81" s="548"/>
      <c r="BW81" s="549"/>
      <c r="BX81" s="547"/>
      <c r="BY81" s="495"/>
      <c r="BZ81" s="579" t="s">
        <v>942</v>
      </c>
      <c r="CA81" s="853" t="s">
        <v>939</v>
      </c>
      <c r="CB81" s="854" t="s">
        <v>940</v>
      </c>
      <c r="CC81" s="55" t="s">
        <v>2225</v>
      </c>
      <c r="CD81" s="843" t="s">
        <v>941</v>
      </c>
    </row>
    <row r="82" spans="1:82" ht="63" hidden="1" customHeight="1">
      <c r="A82" s="3"/>
      <c r="B82" s="5" t="s">
        <v>2826</v>
      </c>
      <c r="C82" s="3" t="str">
        <f t="shared" si="17"/>
        <v>Ⅰ.顧客対応 (1)　お客さまニーズに合致した提案の実施に向けた募集に関する態勢整備</v>
      </c>
      <c r="D82" s="3" t="str">
        <f t="shared" si="18"/>
        <v>③情報提供義務（比較推奨販売）</v>
      </c>
      <c r="E82" s="3" t="str">
        <f t="shared" si="20"/>
        <v>応用 19</v>
      </c>
      <c r="F82" s="3" t="str">
        <f t="shared" si="21"/>
        <v xml:space="preserve">19 
</v>
      </c>
      <c r="G82" s="11" t="str">
        <f t="shared" si="22"/>
        <v xml:space="preserve">自社以外の第三者による監査（覆面調査等を含む）を行い、お客さまの意向に沿った適切な提案ができていることを確認している
＿ 
＿＿ </v>
      </c>
      <c r="H82" s="21" t="str">
        <f t="shared" si="19"/>
        <v>2023: 0
2024: ▼選択</v>
      </c>
      <c r="I82" s="21" t="str">
        <f t="shared" si="11"/>
        <v xml:space="preserve"> ― </v>
      </c>
      <c r="J82" s="21" t="str">
        <f t="shared" si="11"/>
        <v xml:space="preserve"> ― </v>
      </c>
      <c r="K82" s="21" t="str">
        <f t="shared" si="23"/>
        <v>▼選択</v>
      </c>
      <c r="L82" s="21" t="str">
        <f t="shared" si="24"/>
        <v>以下について、詳細説明欄の記載及び証跡資料「○○資料」P○により確認できた
・自社以外の第三者による監査を行い、お客さまの意向に沿った適切な提案ができていることの確認していること</v>
      </c>
      <c r="M82" s="21" t="str">
        <f t="shared" si="25"/>
        <v xml:space="preserve">
</v>
      </c>
      <c r="N82" s="3"/>
      <c r="O82" s="19" t="s">
        <v>2226</v>
      </c>
      <c r="P82" s="19" t="s">
        <v>2729</v>
      </c>
      <c r="Q82" s="19" t="s">
        <v>191</v>
      </c>
      <c r="R82" s="19"/>
      <c r="S82" s="19"/>
      <c r="T82" s="808"/>
      <c r="U82" s="809"/>
      <c r="V82" s="810"/>
      <c r="W82" s="811"/>
      <c r="X82" s="810"/>
      <c r="Y82" s="810"/>
      <c r="Z82" s="20"/>
      <c r="AA82" s="870" t="s">
        <v>34</v>
      </c>
      <c r="AB82" s="1204"/>
      <c r="AC82" s="870" t="s">
        <v>1998</v>
      </c>
      <c r="AD82" s="1207"/>
      <c r="AE82" s="844" t="s">
        <v>191</v>
      </c>
      <c r="AF82" s="1207"/>
      <c r="AG82" s="867" t="s">
        <v>140</v>
      </c>
      <c r="AH82" s="1237"/>
      <c r="AI82" s="602">
        <v>19</v>
      </c>
      <c r="AJ82" s="551" t="s">
        <v>26</v>
      </c>
      <c r="AK82" s="1212" t="s">
        <v>230</v>
      </c>
      <c r="AL82" s="1218"/>
      <c r="AM82" s="1219"/>
      <c r="AN82" s="27">
        <f t="shared" si="15"/>
        <v>0</v>
      </c>
      <c r="AO82" s="27">
        <f t="shared" si="15"/>
        <v>0</v>
      </c>
      <c r="AP82" s="565">
        <f t="shared" si="15"/>
        <v>0</v>
      </c>
      <c r="AQ82" s="35">
        <f t="shared" si="15"/>
        <v>0</v>
      </c>
      <c r="AR82" s="566">
        <f t="shared" si="15"/>
        <v>0</v>
      </c>
      <c r="AS82" s="566">
        <f t="shared" si="15"/>
        <v>0</v>
      </c>
      <c r="AT82" s="35">
        <f t="shared" si="15"/>
        <v>0</v>
      </c>
      <c r="AU82" s="43">
        <f t="shared" si="14"/>
        <v>0</v>
      </c>
      <c r="AV82" s="596" t="s">
        <v>33</v>
      </c>
      <c r="AW82" s="597" t="s">
        <v>41</v>
      </c>
      <c r="AX82" s="597" t="s">
        <v>42</v>
      </c>
      <c r="AY82" s="597"/>
      <c r="AZ82" s="850" t="s">
        <v>33</v>
      </c>
      <c r="BA82" s="582" t="s">
        <v>231</v>
      </c>
      <c r="BB82" s="855"/>
      <c r="BC82" s="821"/>
      <c r="BD82" s="603" t="str">
        <f t="shared" si="26"/>
        <v>▼選択</v>
      </c>
      <c r="BE82" s="859" t="s">
        <v>33</v>
      </c>
      <c r="BF82" s="633" t="s">
        <v>16</v>
      </c>
      <c r="BG82" s="859" t="s">
        <v>31</v>
      </c>
      <c r="BH82" s="824" t="s">
        <v>6</v>
      </c>
      <c r="BI82" s="824" t="s">
        <v>7</v>
      </c>
      <c r="BJ82" s="859" t="s">
        <v>32</v>
      </c>
      <c r="BK82" s="859"/>
      <c r="BL82" s="546" t="s">
        <v>33</v>
      </c>
      <c r="BM82" s="828" t="s">
        <v>3274</v>
      </c>
      <c r="BN82" s="852"/>
      <c r="BO82" s="852"/>
      <c r="BP82" s="852"/>
      <c r="BQ82" s="852"/>
      <c r="BR82" s="852"/>
      <c r="BS82" s="547"/>
      <c r="BT82" s="547"/>
      <c r="BU82" s="547"/>
      <c r="BV82" s="548"/>
      <c r="BW82" s="549"/>
      <c r="BX82" s="547"/>
      <c r="BY82" s="495"/>
      <c r="BZ82" s="579" t="s">
        <v>2022</v>
      </c>
      <c r="CA82" s="853" t="s">
        <v>943</v>
      </c>
      <c r="CB82" s="854" t="s">
        <v>944</v>
      </c>
      <c r="CC82" s="55" t="s">
        <v>2226</v>
      </c>
      <c r="CD82" s="843" t="s">
        <v>945</v>
      </c>
    </row>
    <row r="83" spans="1:82" ht="94.5" hidden="1" customHeight="1">
      <c r="A83" s="3"/>
      <c r="B83" s="5" t="s">
        <v>2827</v>
      </c>
      <c r="C83" s="3" t="str">
        <f t="shared" si="17"/>
        <v>Ⅰ.顧客対応 (1)　お客さまニーズに合致した提案の実施に向けた募集に関する態勢整備</v>
      </c>
      <c r="D83" s="3" t="str">
        <f t="shared" si="18"/>
        <v>③情報提供義務（比較推奨販売）</v>
      </c>
      <c r="E83" s="3" t="str">
        <f t="shared" si="20"/>
        <v>応用 20</v>
      </c>
      <c r="F83" s="3" t="str">
        <f t="shared" si="21"/>
        <v xml:space="preserve">20 
</v>
      </c>
      <c r="G83" s="11" t="str">
        <f t="shared" si="22"/>
        <v xml:space="preserve">No.16またはNo.18の検証を行う主体が営業部門からの独立性を確保した担当部門・担当者である
＿ 
＿＿ </v>
      </c>
      <c r="H83" s="21" t="str">
        <f t="shared" si="19"/>
        <v>2023: 0
2024: ▼選択</v>
      </c>
      <c r="I83" s="21" t="str">
        <f t="shared" si="11"/>
        <v xml:space="preserve"> ― </v>
      </c>
      <c r="J83" s="21" t="str">
        <f t="shared" si="11"/>
        <v xml:space="preserve"> ― </v>
      </c>
      <c r="K83" s="21" t="str">
        <f t="shared" si="23"/>
        <v>▼選択</v>
      </c>
      <c r="L83" s="21" t="str">
        <f t="shared" si="24"/>
        <v>以下について、詳細説明欄の記載及び証跡資料により確認できた
・お客さまあて提案内容とお客さまの意向が合致しているか、営業部門からの独立性を確保した担当部門・担当者が確認していることは、「○○資料」P○を確認
・No.16またはNo.18の設問が達成</v>
      </c>
      <c r="M83" s="21" t="str">
        <f t="shared" si="25"/>
        <v xml:space="preserve">
</v>
      </c>
      <c r="N83" s="3"/>
      <c r="O83" s="19" t="s">
        <v>2227</v>
      </c>
      <c r="P83" s="19" t="s">
        <v>2729</v>
      </c>
      <c r="Q83" s="19" t="s">
        <v>191</v>
      </c>
      <c r="R83" s="19"/>
      <c r="S83" s="19"/>
      <c r="T83" s="808"/>
      <c r="U83" s="809"/>
      <c r="V83" s="810"/>
      <c r="W83" s="811"/>
      <c r="X83" s="810"/>
      <c r="Y83" s="810"/>
      <c r="Z83" s="20"/>
      <c r="AA83" s="870" t="s">
        <v>34</v>
      </c>
      <c r="AB83" s="1204"/>
      <c r="AC83" s="870" t="s">
        <v>1998</v>
      </c>
      <c r="AD83" s="1207"/>
      <c r="AE83" s="844" t="s">
        <v>191</v>
      </c>
      <c r="AF83" s="1207"/>
      <c r="AG83" s="867" t="s">
        <v>140</v>
      </c>
      <c r="AH83" s="1237"/>
      <c r="AI83" s="602">
        <v>20</v>
      </c>
      <c r="AJ83" s="551" t="s">
        <v>26</v>
      </c>
      <c r="AK83" s="1243" t="s">
        <v>232</v>
      </c>
      <c r="AL83" s="1244"/>
      <c r="AM83" s="1245"/>
      <c r="AN83" s="31">
        <f t="shared" si="15"/>
        <v>0</v>
      </c>
      <c r="AO83" s="31">
        <f t="shared" si="15"/>
        <v>0</v>
      </c>
      <c r="AP83" s="620">
        <f t="shared" si="15"/>
        <v>0</v>
      </c>
      <c r="AQ83" s="38">
        <f t="shared" si="15"/>
        <v>0</v>
      </c>
      <c r="AR83" s="621">
        <f t="shared" si="15"/>
        <v>0</v>
      </c>
      <c r="AS83" s="621">
        <f t="shared" si="15"/>
        <v>0</v>
      </c>
      <c r="AT83" s="38">
        <f t="shared" si="15"/>
        <v>0</v>
      </c>
      <c r="AU83" s="46">
        <f t="shared" si="14"/>
        <v>0</v>
      </c>
      <c r="AV83" s="596" t="s">
        <v>33</v>
      </c>
      <c r="AW83" s="597" t="s">
        <v>41</v>
      </c>
      <c r="AX83" s="597" t="s">
        <v>42</v>
      </c>
      <c r="AY83" s="597"/>
      <c r="AZ83" s="850" t="s">
        <v>33</v>
      </c>
      <c r="BA83" s="582" t="s">
        <v>144</v>
      </c>
      <c r="BB83" s="855"/>
      <c r="BC83" s="821"/>
      <c r="BD83" s="603" t="str">
        <f t="shared" si="26"/>
        <v>▼選択</v>
      </c>
      <c r="BE83" s="859" t="s">
        <v>33</v>
      </c>
      <c r="BF83" s="633" t="s">
        <v>16</v>
      </c>
      <c r="BG83" s="859" t="s">
        <v>31</v>
      </c>
      <c r="BH83" s="824" t="s">
        <v>6</v>
      </c>
      <c r="BI83" s="824" t="s">
        <v>7</v>
      </c>
      <c r="BJ83" s="859" t="s">
        <v>32</v>
      </c>
      <c r="BK83" s="859"/>
      <c r="BL83" s="546" t="s">
        <v>33</v>
      </c>
      <c r="BM83" s="828" t="s">
        <v>3275</v>
      </c>
      <c r="BN83" s="829"/>
      <c r="BO83" s="829"/>
      <c r="BP83" s="829"/>
      <c r="BQ83" s="829"/>
      <c r="BR83" s="829"/>
      <c r="BS83" s="547"/>
      <c r="BT83" s="547"/>
      <c r="BU83" s="547"/>
      <c r="BV83" s="548"/>
      <c r="BW83" s="549"/>
      <c r="BX83" s="547"/>
      <c r="BY83" s="495"/>
      <c r="BZ83" s="579" t="s">
        <v>949</v>
      </c>
      <c r="CA83" s="853" t="s">
        <v>946</v>
      </c>
      <c r="CB83" s="854" t="s">
        <v>947</v>
      </c>
      <c r="CC83" s="55" t="s">
        <v>2227</v>
      </c>
      <c r="CD83" s="843" t="s">
        <v>948</v>
      </c>
    </row>
    <row r="84" spans="1:82" ht="85.5" hidden="1" customHeight="1">
      <c r="A84" s="3"/>
      <c r="B84" s="5" t="s">
        <v>2828</v>
      </c>
      <c r="C84" s="3" t="str">
        <f t="shared" si="17"/>
        <v>Ⅰ.顧客対応 (1)　お客さまニーズに合致した提案の実施に向けた募集に関する態勢整備</v>
      </c>
      <c r="D84" s="3" t="str">
        <f t="shared" si="18"/>
        <v>③情報提供義務（比較推奨販売）</v>
      </c>
      <c r="E84" s="3" t="str">
        <f t="shared" si="20"/>
        <v>応用 ③EX</v>
      </c>
      <c r="F84" s="3" t="str">
        <f t="shared" si="21"/>
        <v xml:space="preserve">③EX 
</v>
      </c>
      <c r="G84" s="11" t="str">
        <f t="shared" si="22"/>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84" s="21" t="str">
        <f t="shared" si="19"/>
        <v>2023: 0
2024: 4.--</v>
      </c>
      <c r="I84" s="21" t="str">
        <f t="shared" si="11"/>
        <v xml:space="preserve"> ― </v>
      </c>
      <c r="J84" s="21" t="str">
        <f t="shared" si="11"/>
        <v xml:space="preserve"> ― </v>
      </c>
      <c r="K84" s="21" t="str">
        <f t="shared" si="23"/>
        <v>▼選択</v>
      </c>
      <c r="L84" s="21" t="str">
        <f t="shared" si="24"/>
        <v>③情報提供義務（比較推奨販売） に関する貴社取組み［お客さまへアピールしたい取組み／募集人等従業者に好評な取組み］として認識しました。（［ ］内は判定時に不要文言を削除する）</v>
      </c>
      <c r="M84" s="21" t="str">
        <f t="shared" si="25"/>
        <v xml:space="preserve">
</v>
      </c>
      <c r="N84" s="3"/>
      <c r="O84" s="19" t="s">
        <v>2228</v>
      </c>
      <c r="P84" s="19" t="s">
        <v>2729</v>
      </c>
      <c r="Q84" s="19" t="s">
        <v>191</v>
      </c>
      <c r="R84" s="19"/>
      <c r="S84" s="19"/>
      <c r="T84" s="808"/>
      <c r="U84" s="809"/>
      <c r="V84" s="810"/>
      <c r="W84" s="811"/>
      <c r="X84" s="810"/>
      <c r="Y84" s="810"/>
      <c r="Z84" s="20"/>
      <c r="AA84" s="864" t="s">
        <v>34</v>
      </c>
      <c r="AB84" s="1205"/>
      <c r="AC84" s="864" t="s">
        <v>1998</v>
      </c>
      <c r="AD84" s="1208"/>
      <c r="AE84" s="864" t="s">
        <v>191</v>
      </c>
      <c r="AF84" s="1208"/>
      <c r="AG84" s="868" t="s">
        <v>140</v>
      </c>
      <c r="AH84" s="1238"/>
      <c r="AI84" s="604" t="s">
        <v>233</v>
      </c>
      <c r="AJ84" s="601"/>
      <c r="AK84" s="1229" t="s">
        <v>2017</v>
      </c>
      <c r="AL84" s="1230"/>
      <c r="AM84" s="1231"/>
      <c r="AN84" s="30">
        <f t="shared" si="15"/>
        <v>0</v>
      </c>
      <c r="AO84" s="30">
        <f t="shared" si="15"/>
        <v>0</v>
      </c>
      <c r="AP84" s="605">
        <f t="shared" si="15"/>
        <v>0</v>
      </c>
      <c r="AQ84" s="35">
        <f t="shared" si="15"/>
        <v>0</v>
      </c>
      <c r="AR84" s="566">
        <f t="shared" si="15"/>
        <v>0</v>
      </c>
      <c r="AS84" s="566">
        <f t="shared" si="15"/>
        <v>0</v>
      </c>
      <c r="AT84" s="35">
        <f t="shared" si="15"/>
        <v>0</v>
      </c>
      <c r="AU84" s="43">
        <f t="shared" si="14"/>
        <v>0</v>
      </c>
      <c r="AV84" s="596" t="s">
        <v>33</v>
      </c>
      <c r="AW84" s="597" t="s">
        <v>41</v>
      </c>
      <c r="AX84" s="606" t="s">
        <v>877</v>
      </c>
      <c r="AY84" s="597"/>
      <c r="AZ84" s="850" t="s">
        <v>877</v>
      </c>
      <c r="BA84" s="607" t="s">
        <v>147</v>
      </c>
      <c r="BB84" s="851"/>
      <c r="BC84" s="547"/>
      <c r="BD84" s="549"/>
      <c r="BE84" s="620" t="str">
        <f>IF(AND(AL84=AV84,AV84="○",AZ84="1.はい"),"○","▼選択")</f>
        <v>▼選択</v>
      </c>
      <c r="BF84" s="861" t="s">
        <v>16</v>
      </c>
      <c r="BG84" s="620" t="s">
        <v>31</v>
      </c>
      <c r="BH84" s="824" t="s">
        <v>6</v>
      </c>
      <c r="BI84" s="824" t="s">
        <v>7</v>
      </c>
      <c r="BJ84" s="620" t="s">
        <v>32</v>
      </c>
      <c r="BK84" s="620"/>
      <c r="BL84" s="546" t="s">
        <v>33</v>
      </c>
      <c r="BM84" s="828" t="s">
        <v>3276</v>
      </c>
      <c r="BN84" s="829"/>
      <c r="BO84" s="829"/>
      <c r="BP84" s="829"/>
      <c r="BQ84" s="829"/>
      <c r="BR84" s="829"/>
      <c r="BS84" s="547"/>
      <c r="BT84" s="547"/>
      <c r="BU84" s="547"/>
      <c r="BV84" s="548"/>
      <c r="BW84" s="549"/>
      <c r="BX84" s="547"/>
      <c r="BY84" s="495"/>
      <c r="BZ84" s="579" t="s">
        <v>2023</v>
      </c>
      <c r="CA84" s="832" t="s">
        <v>950</v>
      </c>
      <c r="CB84" s="854" t="s">
        <v>951</v>
      </c>
      <c r="CC84" s="55" t="s">
        <v>2228</v>
      </c>
      <c r="CD84" s="843" t="s">
        <v>952</v>
      </c>
    </row>
    <row r="85" spans="1:82" ht="57" hidden="1" customHeight="1">
      <c r="A85" s="3"/>
      <c r="B85" s="5" t="s">
        <v>2829</v>
      </c>
      <c r="C85" s="3" t="str">
        <f t="shared" si="17"/>
        <v>Ⅰ.顧客対応 (1)　お客さまニーズに合致した提案の実施に向けた募集に関する態勢整備</v>
      </c>
      <c r="D85" s="3" t="str">
        <f t="shared" si="18"/>
        <v>④募集時の禁止行為・著しく不適当な行為</v>
      </c>
      <c r="E85" s="3" t="str">
        <f t="shared" si="20"/>
        <v>基本 21</v>
      </c>
      <c r="F85" s="3" t="str">
        <f t="shared" si="21"/>
        <v xml:space="preserve">21 
</v>
      </c>
      <c r="G85" s="11" t="str">
        <f t="shared" si="22"/>
        <v xml:space="preserve">以下の事項が明文化され従業員がいつでも閲覧可能な状態になっている
※全て「1.はい」であれば達成
＿ 
＿＿ </v>
      </c>
      <c r="H85" s="21" t="str">
        <f t="shared" si="19"/>
        <v>2023: 0
2024: －</v>
      </c>
      <c r="I85" s="21" t="str">
        <f t="shared" si="11"/>
        <v xml:space="preserve"> ― </v>
      </c>
      <c r="J85" s="21" t="str">
        <f t="shared" si="11"/>
        <v xml:space="preserve"> ― </v>
      </c>
      <c r="K85" s="21" t="str">
        <f t="shared" si="23"/>
        <v>▼選択</v>
      </c>
      <c r="L85" s="21">
        <f t="shared" si="24"/>
        <v>0</v>
      </c>
      <c r="M85" s="21" t="str">
        <f t="shared" si="25"/>
        <v xml:space="preserve">
</v>
      </c>
      <c r="N85" s="3"/>
      <c r="O85" s="19" t="s">
        <v>2229</v>
      </c>
      <c r="P85" s="19" t="s">
        <v>2729</v>
      </c>
      <c r="Q85" s="19" t="s">
        <v>235</v>
      </c>
      <c r="R85" s="19"/>
      <c r="S85" s="19"/>
      <c r="T85" s="808"/>
      <c r="U85" s="809"/>
      <c r="V85" s="810"/>
      <c r="W85" s="811"/>
      <c r="X85" s="810"/>
      <c r="Y85" s="810"/>
      <c r="Z85" s="20"/>
      <c r="AA85" s="869" t="s">
        <v>1996</v>
      </c>
      <c r="AB85" s="1203" t="s">
        <v>21</v>
      </c>
      <c r="AC85" s="879" t="s">
        <v>1998</v>
      </c>
      <c r="AD85" s="1206" t="s">
        <v>22</v>
      </c>
      <c r="AE85" s="869" t="s">
        <v>1972</v>
      </c>
      <c r="AF85" s="1206" t="s">
        <v>234</v>
      </c>
      <c r="AG85" s="837" t="s">
        <v>36</v>
      </c>
      <c r="AH85" s="1209" t="s">
        <v>25</v>
      </c>
      <c r="AI85" s="550">
        <v>21</v>
      </c>
      <c r="AJ85" s="551" t="s">
        <v>26</v>
      </c>
      <c r="AK85" s="1212" t="s">
        <v>953</v>
      </c>
      <c r="AL85" s="1218"/>
      <c r="AM85" s="1219"/>
      <c r="AN85" s="27">
        <f t="shared" si="15"/>
        <v>0</v>
      </c>
      <c r="AO85" s="27">
        <f t="shared" si="15"/>
        <v>0</v>
      </c>
      <c r="AP85" s="565">
        <f t="shared" si="15"/>
        <v>0</v>
      </c>
      <c r="AQ85" s="35">
        <f t="shared" si="15"/>
        <v>0</v>
      </c>
      <c r="AR85" s="566">
        <f t="shared" si="15"/>
        <v>0</v>
      </c>
      <c r="AS85" s="566">
        <f t="shared" si="15"/>
        <v>0</v>
      </c>
      <c r="AT85" s="35">
        <f t="shared" si="15"/>
        <v>0</v>
      </c>
      <c r="AU85" s="43">
        <f t="shared" si="14"/>
        <v>0</v>
      </c>
      <c r="AV85" s="608"/>
      <c r="AW85" s="609"/>
      <c r="AX85" s="609"/>
      <c r="AY85" s="609"/>
      <c r="AZ85" s="822" t="s">
        <v>661</v>
      </c>
      <c r="BA85" s="559" t="s">
        <v>29</v>
      </c>
      <c r="BB85" s="562"/>
      <c r="BC85" s="562"/>
      <c r="BD85" s="598" t="str">
        <f>BL85</f>
        <v>▼選択</v>
      </c>
      <c r="BE85" s="859" t="s">
        <v>33</v>
      </c>
      <c r="BF85" s="633" t="s">
        <v>16</v>
      </c>
      <c r="BG85" s="859" t="s">
        <v>31</v>
      </c>
      <c r="BH85" s="824" t="s">
        <v>6</v>
      </c>
      <c r="BI85" s="824" t="s">
        <v>7</v>
      </c>
      <c r="BJ85" s="859" t="s">
        <v>32</v>
      </c>
      <c r="BK85" s="859"/>
      <c r="BL85" s="561" t="s">
        <v>33</v>
      </c>
      <c r="BM85" s="839"/>
      <c r="BN85" s="840"/>
      <c r="BO85" s="840"/>
      <c r="BP85" s="840"/>
      <c r="BQ85" s="840"/>
      <c r="BR85" s="840"/>
      <c r="BS85" s="562"/>
      <c r="BT85" s="562"/>
      <c r="BU85" s="562"/>
      <c r="BV85" s="548"/>
      <c r="BW85" s="549"/>
      <c r="BX85" s="547"/>
      <c r="BY85" s="495"/>
      <c r="BZ85" s="562"/>
      <c r="CA85" s="841"/>
      <c r="CB85" s="842"/>
      <c r="CC85" s="55" t="s">
        <v>2229</v>
      </c>
      <c r="CD85" s="843" t="s">
        <v>954</v>
      </c>
    </row>
    <row r="86" spans="1:82" ht="42.75" hidden="1" customHeight="1">
      <c r="A86" s="3"/>
      <c r="B86" s="5" t="s">
        <v>2830</v>
      </c>
      <c r="C86" s="3" t="str">
        <f t="shared" si="17"/>
        <v>Ⅰ.顧客対応 (1)　お客さまニーズに合致した提案の実施に向けた募集に関する態勢整備</v>
      </c>
      <c r="D86" s="3" t="str">
        <f t="shared" si="18"/>
        <v>④募集時の禁止行為・著しく不適当な行為</v>
      </c>
      <c r="E86" s="3" t="str">
        <f t="shared" si="20"/>
        <v>基本 21</v>
      </c>
      <c r="F86" s="3" t="str">
        <f t="shared" si="21"/>
        <v>21 
21-1</v>
      </c>
      <c r="G86" s="11" t="str">
        <f t="shared" si="22"/>
        <v xml:space="preserve">
＿ 【保険契約締結・保険募集に関する禁止行為】以下の事項の禁止
＿＿ </v>
      </c>
      <c r="H86" s="21" t="str">
        <f t="shared" si="19"/>
        <v>2023: 0
2024: －</v>
      </c>
      <c r="I86" s="21" t="str">
        <f t="shared" si="11"/>
        <v xml:space="preserve"> ― </v>
      </c>
      <c r="J86" s="21" t="str">
        <f t="shared" si="11"/>
        <v xml:space="preserve"> ― </v>
      </c>
      <c r="K86" s="21" t="str">
        <f t="shared" si="23"/>
        <v xml:space="preserve"> ― </v>
      </c>
      <c r="L86" s="21" t="str">
        <f t="shared" si="24"/>
        <v xml:space="preserve"> ― </v>
      </c>
      <c r="M86" s="21" t="str">
        <f t="shared" si="25"/>
        <v xml:space="preserve">
</v>
      </c>
      <c r="N86" s="3"/>
      <c r="O86" s="19" t="s">
        <v>2230</v>
      </c>
      <c r="P86" s="19" t="s">
        <v>2729</v>
      </c>
      <c r="Q86" s="19" t="s">
        <v>235</v>
      </c>
      <c r="R86" s="19"/>
      <c r="S86" s="19"/>
      <c r="T86" s="808"/>
      <c r="U86" s="809"/>
      <c r="V86" s="810"/>
      <c r="W86" s="811"/>
      <c r="X86" s="810"/>
      <c r="Y86" s="810"/>
      <c r="Z86" s="20"/>
      <c r="AA86" s="870" t="s">
        <v>34</v>
      </c>
      <c r="AB86" s="1204"/>
      <c r="AC86" s="870" t="s">
        <v>1998</v>
      </c>
      <c r="AD86" s="1207"/>
      <c r="AE86" s="870" t="s">
        <v>235</v>
      </c>
      <c r="AF86" s="1207"/>
      <c r="AG86" s="845" t="s">
        <v>36</v>
      </c>
      <c r="AH86" s="1210"/>
      <c r="AI86" s="563">
        <v>21</v>
      </c>
      <c r="AJ86" s="564" t="s">
        <v>236</v>
      </c>
      <c r="AK86" s="846"/>
      <c r="AL86" s="1220" t="s">
        <v>237</v>
      </c>
      <c r="AM86" s="1221"/>
      <c r="AN86" s="27">
        <f t="shared" si="15"/>
        <v>0</v>
      </c>
      <c r="AO86" s="27">
        <f t="shared" si="15"/>
        <v>0</v>
      </c>
      <c r="AP86" s="565">
        <f t="shared" si="15"/>
        <v>0</v>
      </c>
      <c r="AQ86" s="35">
        <f t="shared" si="15"/>
        <v>0</v>
      </c>
      <c r="AR86" s="566">
        <f t="shared" si="15"/>
        <v>0</v>
      </c>
      <c r="AS86" s="566">
        <f t="shared" si="15"/>
        <v>0</v>
      </c>
      <c r="AT86" s="35">
        <f t="shared" si="15"/>
        <v>0</v>
      </c>
      <c r="AU86" s="43">
        <f t="shared" si="14"/>
        <v>0</v>
      </c>
      <c r="AV86" s="608"/>
      <c r="AW86" s="609"/>
      <c r="AX86" s="609"/>
      <c r="AY86" s="609"/>
      <c r="AZ86" s="822" t="s">
        <v>661</v>
      </c>
      <c r="BA86" s="559" t="s">
        <v>29</v>
      </c>
      <c r="BB86" s="562"/>
      <c r="BC86" s="562"/>
      <c r="BD86" s="568"/>
      <c r="BE86" s="847"/>
      <c r="BF86" s="571"/>
      <c r="BG86" s="847"/>
      <c r="BH86" s="847"/>
      <c r="BI86" s="847"/>
      <c r="BJ86" s="847"/>
      <c r="BK86" s="571"/>
      <c r="BL86" s="569"/>
      <c r="BM86" s="839"/>
      <c r="BN86" s="840"/>
      <c r="BO86" s="840"/>
      <c r="BP86" s="840"/>
      <c r="BQ86" s="840"/>
      <c r="BR86" s="840"/>
      <c r="BS86" s="562"/>
      <c r="BT86" s="562"/>
      <c r="BU86" s="562"/>
      <c r="BV86" s="570"/>
      <c r="BW86" s="571"/>
      <c r="BX86" s="562"/>
      <c r="BY86" s="495"/>
      <c r="BZ86" s="562"/>
      <c r="CA86" s="841"/>
      <c r="CB86" s="842"/>
      <c r="CC86" s="55" t="s">
        <v>2230</v>
      </c>
      <c r="CD86" s="843" t="s">
        <v>955</v>
      </c>
    </row>
    <row r="87" spans="1:82" ht="78.75" hidden="1">
      <c r="A87" s="3"/>
      <c r="B87" s="5" t="s">
        <v>2831</v>
      </c>
      <c r="C87" s="3" t="str">
        <f t="shared" si="17"/>
        <v>Ⅰ.顧客対応 (1)　お客さまニーズに合致した提案の実施に向けた募集に関する態勢整備</v>
      </c>
      <c r="D87" s="3" t="str">
        <f t="shared" si="18"/>
        <v>④募集時の禁止行為・著しく不適当な行為</v>
      </c>
      <c r="E87" s="3" t="str">
        <f t="shared" si="20"/>
        <v>基本 21</v>
      </c>
      <c r="F87" s="3" t="str">
        <f t="shared" si="21"/>
        <v>21 
21-1-1</v>
      </c>
      <c r="G87" s="11" t="str">
        <f t="shared" si="22"/>
        <v xml:space="preserve">
＿ 
＿＿ 虚偽の説明、契約者または被保険者の判断に影響を及ぼすこととなる重要な事項を説明しないこと</v>
      </c>
      <c r="H87" s="21" t="str">
        <f t="shared" si="19"/>
        <v>2023: 0
2024: ▼選択</v>
      </c>
      <c r="I87" s="21" t="str">
        <f t="shared" si="11"/>
        <v xml:space="preserve"> ― </v>
      </c>
      <c r="J87" s="21" t="str">
        <f t="shared" si="11"/>
        <v xml:space="preserve"> ― </v>
      </c>
      <c r="K87" s="21" t="str">
        <f t="shared" si="23"/>
        <v>▼選択</v>
      </c>
      <c r="L87" s="21" t="str">
        <f t="shared" si="24"/>
        <v>以下について、詳細説明欄の記載及び証跡資料により確認できた
・虚偽の説明および重要事項不告知の禁止は、「○○資料」P○に記載
・「○○資料」はイントラネットに掲載され、全従業員が閲覧可能である</v>
      </c>
      <c r="M87" s="21" t="str">
        <f t="shared" si="25"/>
        <v xml:space="preserve">
</v>
      </c>
      <c r="N87" s="3"/>
      <c r="O87" s="19" t="s">
        <v>2231</v>
      </c>
      <c r="P87" s="19" t="s">
        <v>2729</v>
      </c>
      <c r="Q87" s="19" t="s">
        <v>235</v>
      </c>
      <c r="R87" s="19"/>
      <c r="S87" s="19"/>
      <c r="T87" s="808"/>
      <c r="U87" s="809"/>
      <c r="V87" s="810"/>
      <c r="W87" s="811"/>
      <c r="X87" s="810"/>
      <c r="Y87" s="810"/>
      <c r="Z87" s="20"/>
      <c r="AA87" s="870" t="s">
        <v>34</v>
      </c>
      <c r="AB87" s="1204"/>
      <c r="AC87" s="870" t="s">
        <v>1998</v>
      </c>
      <c r="AD87" s="1207"/>
      <c r="AE87" s="870" t="s">
        <v>235</v>
      </c>
      <c r="AF87" s="1207"/>
      <c r="AG87" s="845" t="s">
        <v>36</v>
      </c>
      <c r="AH87" s="1210"/>
      <c r="AI87" s="563">
        <v>21</v>
      </c>
      <c r="AJ87" s="564" t="s">
        <v>238</v>
      </c>
      <c r="AK87" s="848"/>
      <c r="AL87" s="848"/>
      <c r="AM87" s="469" t="s">
        <v>239</v>
      </c>
      <c r="AN87" s="27">
        <f t="shared" si="15"/>
        <v>0</v>
      </c>
      <c r="AO87" s="27">
        <f t="shared" si="15"/>
        <v>0</v>
      </c>
      <c r="AP87" s="565">
        <f t="shared" si="15"/>
        <v>0</v>
      </c>
      <c r="AQ87" s="35">
        <f t="shared" si="15"/>
        <v>0</v>
      </c>
      <c r="AR87" s="566">
        <f t="shared" si="15"/>
        <v>0</v>
      </c>
      <c r="AS87" s="566">
        <f t="shared" si="15"/>
        <v>0</v>
      </c>
      <c r="AT87" s="35">
        <f t="shared" si="15"/>
        <v>0</v>
      </c>
      <c r="AU87" s="43">
        <f t="shared" si="14"/>
        <v>0</v>
      </c>
      <c r="AV87" s="618" t="s">
        <v>33</v>
      </c>
      <c r="AW87" s="619" t="s">
        <v>41</v>
      </c>
      <c r="AX87" s="619" t="s">
        <v>42</v>
      </c>
      <c r="AY87" s="619"/>
      <c r="AZ87" s="850" t="s">
        <v>33</v>
      </c>
      <c r="BA87" s="576" t="s">
        <v>46</v>
      </c>
      <c r="BB87" s="855"/>
      <c r="BC87" s="821"/>
      <c r="BD87" s="545"/>
      <c r="BE87" s="859" t="str">
        <f t="shared" ref="BE87:BE97" si="27">IF(AND(AL87=AV87,AV87="○",AZ87="1.はい"),"○","▼選択")</f>
        <v>▼選択</v>
      </c>
      <c r="BF87" s="633" t="s">
        <v>16</v>
      </c>
      <c r="BG87" s="859" t="s">
        <v>31</v>
      </c>
      <c r="BH87" s="824" t="s">
        <v>6</v>
      </c>
      <c r="BI87" s="824" t="s">
        <v>7</v>
      </c>
      <c r="BJ87" s="859" t="s">
        <v>32</v>
      </c>
      <c r="BK87" s="859"/>
      <c r="BL87" s="546" t="s">
        <v>33</v>
      </c>
      <c r="BM87" s="828" t="s">
        <v>3277</v>
      </c>
      <c r="BN87" s="852"/>
      <c r="BO87" s="852"/>
      <c r="BP87" s="852"/>
      <c r="BQ87" s="852"/>
      <c r="BR87" s="852"/>
      <c r="BS87" s="547"/>
      <c r="BT87" s="547"/>
      <c r="BU87" s="547"/>
      <c r="BV87" s="548"/>
      <c r="BW87" s="549"/>
      <c r="BX87" s="547"/>
      <c r="BY87" s="495"/>
      <c r="BZ87" s="579" t="s">
        <v>959</v>
      </c>
      <c r="CA87" s="853" t="s">
        <v>956</v>
      </c>
      <c r="CB87" s="854" t="s">
        <v>957</v>
      </c>
      <c r="CC87" s="55" t="s">
        <v>2231</v>
      </c>
      <c r="CD87" s="843" t="s">
        <v>958</v>
      </c>
    </row>
    <row r="88" spans="1:82" ht="63" hidden="1">
      <c r="A88" s="3"/>
      <c r="B88" s="5" t="s">
        <v>2832</v>
      </c>
      <c r="C88" s="3" t="str">
        <f t="shared" si="17"/>
        <v>Ⅰ.顧客対応 (1)　お客さまニーズに合致した提案の実施に向けた募集に関する態勢整備</v>
      </c>
      <c r="D88" s="3" t="str">
        <f t="shared" si="18"/>
        <v>④募集時の禁止行為・著しく不適当な行為</v>
      </c>
      <c r="E88" s="3" t="str">
        <f t="shared" si="20"/>
        <v>基本 21</v>
      </c>
      <c r="F88" s="3" t="str">
        <f t="shared" si="21"/>
        <v>21 
21-1-2</v>
      </c>
      <c r="G88" s="11" t="str">
        <f t="shared" si="22"/>
        <v xml:space="preserve">
＿ 
＿＿ 虚偽の告知を勧めること</v>
      </c>
      <c r="H88" s="21" t="str">
        <f t="shared" si="19"/>
        <v>2023: 0
2024: ▼選択</v>
      </c>
      <c r="I88" s="21" t="str">
        <f t="shared" si="11"/>
        <v xml:space="preserve"> ― </v>
      </c>
      <c r="J88" s="21" t="str">
        <f t="shared" si="11"/>
        <v xml:space="preserve"> ― </v>
      </c>
      <c r="K88" s="21" t="str">
        <f t="shared" si="23"/>
        <v>▼選択</v>
      </c>
      <c r="L88" s="21" t="str">
        <f t="shared" si="24"/>
        <v>以下について、詳細説明欄の記載及び証跡資料により確認できた
・虚偽の告知を勧めることの禁止は、「○○資料」P○に記載
・「○○資料」はイントラネットに掲載され、全従業員が閲覧可能である</v>
      </c>
      <c r="M88" s="21" t="str">
        <f t="shared" si="25"/>
        <v xml:space="preserve">
</v>
      </c>
      <c r="N88" s="3"/>
      <c r="O88" s="19" t="s">
        <v>2232</v>
      </c>
      <c r="P88" s="19" t="s">
        <v>2729</v>
      </c>
      <c r="Q88" s="19" t="s">
        <v>235</v>
      </c>
      <c r="R88" s="19"/>
      <c r="S88" s="19"/>
      <c r="T88" s="808"/>
      <c r="U88" s="809"/>
      <c r="V88" s="810"/>
      <c r="W88" s="811"/>
      <c r="X88" s="810"/>
      <c r="Y88" s="810"/>
      <c r="Z88" s="20"/>
      <c r="AA88" s="870" t="s">
        <v>34</v>
      </c>
      <c r="AB88" s="1204"/>
      <c r="AC88" s="870" t="s">
        <v>1998</v>
      </c>
      <c r="AD88" s="1207"/>
      <c r="AE88" s="870" t="s">
        <v>235</v>
      </c>
      <c r="AF88" s="1207"/>
      <c r="AG88" s="845" t="s">
        <v>36</v>
      </c>
      <c r="AH88" s="1210"/>
      <c r="AI88" s="563">
        <v>21</v>
      </c>
      <c r="AJ88" s="564" t="s">
        <v>240</v>
      </c>
      <c r="AK88" s="848"/>
      <c r="AL88" s="848"/>
      <c r="AM88" s="469" t="s">
        <v>241</v>
      </c>
      <c r="AN88" s="27">
        <f t="shared" si="15"/>
        <v>0</v>
      </c>
      <c r="AO88" s="27">
        <f t="shared" si="15"/>
        <v>0</v>
      </c>
      <c r="AP88" s="565">
        <f t="shared" si="15"/>
        <v>0</v>
      </c>
      <c r="AQ88" s="35">
        <f t="shared" si="15"/>
        <v>0</v>
      </c>
      <c r="AR88" s="566">
        <f t="shared" si="15"/>
        <v>0</v>
      </c>
      <c r="AS88" s="566">
        <f t="shared" si="15"/>
        <v>0</v>
      </c>
      <c r="AT88" s="35">
        <f t="shared" si="15"/>
        <v>0</v>
      </c>
      <c r="AU88" s="43">
        <f t="shared" si="14"/>
        <v>0</v>
      </c>
      <c r="AV88" s="618" t="s">
        <v>33</v>
      </c>
      <c r="AW88" s="619" t="s">
        <v>41</v>
      </c>
      <c r="AX88" s="619" t="s">
        <v>42</v>
      </c>
      <c r="AY88" s="619"/>
      <c r="AZ88" s="850" t="s">
        <v>33</v>
      </c>
      <c r="BA88" s="576" t="s">
        <v>46</v>
      </c>
      <c r="BB88" s="855"/>
      <c r="BC88" s="821"/>
      <c r="BD88" s="545"/>
      <c r="BE88" s="859" t="str">
        <f t="shared" si="27"/>
        <v>▼選択</v>
      </c>
      <c r="BF88" s="633" t="s">
        <v>16</v>
      </c>
      <c r="BG88" s="859" t="s">
        <v>31</v>
      </c>
      <c r="BH88" s="824" t="s">
        <v>6</v>
      </c>
      <c r="BI88" s="824" t="s">
        <v>7</v>
      </c>
      <c r="BJ88" s="859" t="s">
        <v>32</v>
      </c>
      <c r="BK88" s="859"/>
      <c r="BL88" s="546" t="s">
        <v>33</v>
      </c>
      <c r="BM88" s="828" t="s">
        <v>3278</v>
      </c>
      <c r="BN88" s="852"/>
      <c r="BO88" s="852"/>
      <c r="BP88" s="852"/>
      <c r="BQ88" s="852"/>
      <c r="BR88" s="852"/>
      <c r="BS88" s="547"/>
      <c r="BT88" s="547"/>
      <c r="BU88" s="547"/>
      <c r="BV88" s="548"/>
      <c r="BW88" s="549"/>
      <c r="BX88" s="547"/>
      <c r="BY88" s="495"/>
      <c r="BZ88" s="579" t="s">
        <v>962</v>
      </c>
      <c r="CA88" s="853" t="s">
        <v>956</v>
      </c>
      <c r="CB88" s="854" t="s">
        <v>960</v>
      </c>
      <c r="CC88" s="55" t="s">
        <v>2232</v>
      </c>
      <c r="CD88" s="843" t="s">
        <v>961</v>
      </c>
    </row>
    <row r="89" spans="1:82" ht="78.75" hidden="1">
      <c r="A89" s="3"/>
      <c r="B89" s="5" t="s">
        <v>2833</v>
      </c>
      <c r="C89" s="3" t="str">
        <f t="shared" si="17"/>
        <v>Ⅰ.顧客対応 (1)　お客さまニーズに合致した提案の実施に向けた募集に関する態勢整備</v>
      </c>
      <c r="D89" s="3" t="str">
        <f t="shared" si="18"/>
        <v>④募集時の禁止行為・著しく不適当な行為</v>
      </c>
      <c r="E89" s="3" t="str">
        <f t="shared" si="20"/>
        <v>基本 21</v>
      </c>
      <c r="F89" s="3" t="str">
        <f t="shared" si="21"/>
        <v>21 
21-1-3</v>
      </c>
      <c r="G89" s="11" t="str">
        <f t="shared" si="22"/>
        <v xml:space="preserve">
＿ 
＿＿ 事実の告知を妨げること</v>
      </c>
      <c r="H89" s="21" t="str">
        <f t="shared" si="19"/>
        <v>2023: 0
2024: ▼選択</v>
      </c>
      <c r="I89" s="21" t="str">
        <f t="shared" si="11"/>
        <v xml:space="preserve"> ― </v>
      </c>
      <c r="J89" s="21" t="str">
        <f t="shared" si="11"/>
        <v xml:space="preserve"> ― </v>
      </c>
      <c r="K89" s="21" t="str">
        <f t="shared" si="23"/>
        <v>▼選択</v>
      </c>
      <c r="L89" s="21" t="str">
        <f t="shared" si="24"/>
        <v>以下について、詳細説明欄の記載及び証跡資料により確認できた
・事実の告知を妨げることおよび告知しないことを勧めることの禁止は、「○○資料」P○に記載
・「○○資料」はイントラネットに掲載され、全従業員が閲覧可能である</v>
      </c>
      <c r="M89" s="21" t="str">
        <f t="shared" si="25"/>
        <v xml:space="preserve">
</v>
      </c>
      <c r="N89" s="3"/>
      <c r="O89" s="19" t="s">
        <v>2233</v>
      </c>
      <c r="P89" s="19" t="s">
        <v>2729</v>
      </c>
      <c r="Q89" s="19" t="s">
        <v>235</v>
      </c>
      <c r="R89" s="19"/>
      <c r="S89" s="19"/>
      <c r="T89" s="808"/>
      <c r="U89" s="809"/>
      <c r="V89" s="810"/>
      <c r="W89" s="811"/>
      <c r="X89" s="810"/>
      <c r="Y89" s="810"/>
      <c r="Z89" s="20"/>
      <c r="AA89" s="870" t="s">
        <v>34</v>
      </c>
      <c r="AB89" s="1204"/>
      <c r="AC89" s="870" t="s">
        <v>1998</v>
      </c>
      <c r="AD89" s="1207"/>
      <c r="AE89" s="870" t="s">
        <v>235</v>
      </c>
      <c r="AF89" s="1207"/>
      <c r="AG89" s="845" t="s">
        <v>36</v>
      </c>
      <c r="AH89" s="1210"/>
      <c r="AI89" s="563">
        <v>21</v>
      </c>
      <c r="AJ89" s="564" t="s">
        <v>242</v>
      </c>
      <c r="AK89" s="848"/>
      <c r="AL89" s="848"/>
      <c r="AM89" s="469" t="s">
        <v>243</v>
      </c>
      <c r="AN89" s="27">
        <f t="shared" si="15"/>
        <v>0</v>
      </c>
      <c r="AO89" s="27">
        <f t="shared" si="15"/>
        <v>0</v>
      </c>
      <c r="AP89" s="565">
        <f t="shared" si="15"/>
        <v>0</v>
      </c>
      <c r="AQ89" s="35">
        <f t="shared" si="15"/>
        <v>0</v>
      </c>
      <c r="AR89" s="566">
        <f t="shared" si="15"/>
        <v>0</v>
      </c>
      <c r="AS89" s="566">
        <f t="shared" si="15"/>
        <v>0</v>
      </c>
      <c r="AT89" s="35">
        <f t="shared" si="15"/>
        <v>0</v>
      </c>
      <c r="AU89" s="43">
        <f t="shared" si="14"/>
        <v>0</v>
      </c>
      <c r="AV89" s="618" t="s">
        <v>33</v>
      </c>
      <c r="AW89" s="619" t="s">
        <v>41</v>
      </c>
      <c r="AX89" s="619" t="s">
        <v>42</v>
      </c>
      <c r="AY89" s="619"/>
      <c r="AZ89" s="850" t="s">
        <v>33</v>
      </c>
      <c r="BA89" s="576" t="s">
        <v>46</v>
      </c>
      <c r="BB89" s="855"/>
      <c r="BC89" s="821"/>
      <c r="BD89" s="545"/>
      <c r="BE89" s="859" t="str">
        <f t="shared" si="27"/>
        <v>▼選択</v>
      </c>
      <c r="BF89" s="633" t="s">
        <v>16</v>
      </c>
      <c r="BG89" s="859" t="s">
        <v>31</v>
      </c>
      <c r="BH89" s="824" t="s">
        <v>6</v>
      </c>
      <c r="BI89" s="824" t="s">
        <v>7</v>
      </c>
      <c r="BJ89" s="859" t="s">
        <v>32</v>
      </c>
      <c r="BK89" s="859"/>
      <c r="BL89" s="546" t="s">
        <v>33</v>
      </c>
      <c r="BM89" s="828" t="s">
        <v>3279</v>
      </c>
      <c r="BN89" s="852"/>
      <c r="BO89" s="852"/>
      <c r="BP89" s="852"/>
      <c r="BQ89" s="852"/>
      <c r="BR89" s="852"/>
      <c r="BS89" s="547"/>
      <c r="BT89" s="547"/>
      <c r="BU89" s="547"/>
      <c r="BV89" s="548"/>
      <c r="BW89" s="549"/>
      <c r="BX89" s="547"/>
      <c r="BY89" s="495"/>
      <c r="BZ89" s="579" t="s">
        <v>965</v>
      </c>
      <c r="CA89" s="853" t="s">
        <v>956</v>
      </c>
      <c r="CB89" s="854" t="s">
        <v>963</v>
      </c>
      <c r="CC89" s="55" t="s">
        <v>2233</v>
      </c>
      <c r="CD89" s="843" t="s">
        <v>964</v>
      </c>
    </row>
    <row r="90" spans="1:82" ht="78.75" hidden="1">
      <c r="A90" s="3"/>
      <c r="B90" s="5" t="s">
        <v>2834</v>
      </c>
      <c r="C90" s="3" t="str">
        <f t="shared" si="17"/>
        <v>Ⅰ.顧客対応 (1)　お客さまニーズに合致した提案の実施に向けた募集に関する態勢整備</v>
      </c>
      <c r="D90" s="3" t="str">
        <f t="shared" si="18"/>
        <v>④募集時の禁止行為・著しく不適当な行為</v>
      </c>
      <c r="E90" s="3" t="str">
        <f t="shared" si="20"/>
        <v>基本 21</v>
      </c>
      <c r="F90" s="3" t="str">
        <f t="shared" si="21"/>
        <v>21 
21-1-4</v>
      </c>
      <c r="G90" s="11" t="str">
        <f t="shared" si="22"/>
        <v xml:space="preserve">
＿ 
＿＿ 不利益となる事実を告げずに乗換募集を行うこと</v>
      </c>
      <c r="H90" s="21" t="str">
        <f t="shared" si="19"/>
        <v>2023: 0
2024: ▼選択</v>
      </c>
      <c r="I90" s="21" t="str">
        <f t="shared" si="11"/>
        <v xml:space="preserve"> ― </v>
      </c>
      <c r="J90" s="21" t="str">
        <f t="shared" si="11"/>
        <v xml:space="preserve"> ― </v>
      </c>
      <c r="K90" s="21" t="str">
        <f t="shared" si="23"/>
        <v>▼選択</v>
      </c>
      <c r="L90" s="21" t="str">
        <f t="shared" si="24"/>
        <v>以下について、詳細説明欄の記載及び証跡資料により確認できた
・不利益となる事実を告げずに乗換募集を行うことの禁止は、「○○資料」P○に記載
・「○○資料」はイントラネットに掲載され、全従業員が閲覧可能である</v>
      </c>
      <c r="M90" s="21" t="str">
        <f t="shared" si="25"/>
        <v xml:space="preserve">
</v>
      </c>
      <c r="N90" s="3"/>
      <c r="O90" s="19" t="s">
        <v>2234</v>
      </c>
      <c r="P90" s="19" t="s">
        <v>2729</v>
      </c>
      <c r="Q90" s="19" t="s">
        <v>235</v>
      </c>
      <c r="R90" s="19"/>
      <c r="S90" s="19"/>
      <c r="T90" s="808"/>
      <c r="U90" s="809"/>
      <c r="V90" s="810"/>
      <c r="W90" s="811"/>
      <c r="X90" s="810"/>
      <c r="Y90" s="810"/>
      <c r="Z90" s="20"/>
      <c r="AA90" s="870" t="s">
        <v>34</v>
      </c>
      <c r="AB90" s="1204"/>
      <c r="AC90" s="870" t="s">
        <v>1998</v>
      </c>
      <c r="AD90" s="1207"/>
      <c r="AE90" s="870" t="s">
        <v>235</v>
      </c>
      <c r="AF90" s="1207"/>
      <c r="AG90" s="845" t="s">
        <v>36</v>
      </c>
      <c r="AH90" s="1210"/>
      <c r="AI90" s="563">
        <v>21</v>
      </c>
      <c r="AJ90" s="564" t="s">
        <v>244</v>
      </c>
      <c r="AK90" s="848"/>
      <c r="AL90" s="848"/>
      <c r="AM90" s="469" t="s">
        <v>245</v>
      </c>
      <c r="AN90" s="27">
        <f t="shared" si="15"/>
        <v>0</v>
      </c>
      <c r="AO90" s="27">
        <f t="shared" si="15"/>
        <v>0</v>
      </c>
      <c r="AP90" s="565">
        <f t="shared" si="15"/>
        <v>0</v>
      </c>
      <c r="AQ90" s="35">
        <f t="shared" si="15"/>
        <v>0</v>
      </c>
      <c r="AR90" s="566">
        <f t="shared" si="15"/>
        <v>0</v>
      </c>
      <c r="AS90" s="566">
        <f t="shared" si="15"/>
        <v>0</v>
      </c>
      <c r="AT90" s="35">
        <f t="shared" si="15"/>
        <v>0</v>
      </c>
      <c r="AU90" s="43">
        <f t="shared" si="14"/>
        <v>0</v>
      </c>
      <c r="AV90" s="618" t="s">
        <v>33</v>
      </c>
      <c r="AW90" s="619" t="s">
        <v>41</v>
      </c>
      <c r="AX90" s="619" t="s">
        <v>42</v>
      </c>
      <c r="AY90" s="619"/>
      <c r="AZ90" s="850" t="s">
        <v>33</v>
      </c>
      <c r="BA90" s="576" t="s">
        <v>46</v>
      </c>
      <c r="BB90" s="855"/>
      <c r="BC90" s="821"/>
      <c r="BD90" s="545"/>
      <c r="BE90" s="859" t="str">
        <f t="shared" si="27"/>
        <v>▼選択</v>
      </c>
      <c r="BF90" s="633" t="s">
        <v>16</v>
      </c>
      <c r="BG90" s="859" t="s">
        <v>31</v>
      </c>
      <c r="BH90" s="824" t="s">
        <v>6</v>
      </c>
      <c r="BI90" s="824" t="s">
        <v>7</v>
      </c>
      <c r="BJ90" s="859" t="s">
        <v>32</v>
      </c>
      <c r="BK90" s="859"/>
      <c r="BL90" s="546" t="s">
        <v>33</v>
      </c>
      <c r="BM90" s="828" t="s">
        <v>3280</v>
      </c>
      <c r="BN90" s="852"/>
      <c r="BO90" s="852"/>
      <c r="BP90" s="852"/>
      <c r="BQ90" s="852"/>
      <c r="BR90" s="852"/>
      <c r="BS90" s="547"/>
      <c r="BT90" s="547"/>
      <c r="BU90" s="547"/>
      <c r="BV90" s="548"/>
      <c r="BW90" s="549"/>
      <c r="BX90" s="547"/>
      <c r="BY90" s="495"/>
      <c r="BZ90" s="579" t="s">
        <v>968</v>
      </c>
      <c r="CA90" s="853" t="s">
        <v>956</v>
      </c>
      <c r="CB90" s="854" t="s">
        <v>966</v>
      </c>
      <c r="CC90" s="55" t="s">
        <v>2234</v>
      </c>
      <c r="CD90" s="843" t="s">
        <v>967</v>
      </c>
    </row>
    <row r="91" spans="1:82" ht="78.75" hidden="1">
      <c r="A91" s="3"/>
      <c r="B91" s="5" t="s">
        <v>2835</v>
      </c>
      <c r="C91" s="3" t="str">
        <f t="shared" si="17"/>
        <v>Ⅰ.顧客対応 (1)　お客さまニーズに合致した提案の実施に向けた募集に関する態勢整備</v>
      </c>
      <c r="D91" s="3" t="str">
        <f t="shared" si="18"/>
        <v>④募集時の禁止行為・著しく不適当な行為</v>
      </c>
      <c r="E91" s="3" t="str">
        <f t="shared" si="20"/>
        <v>基本 21</v>
      </c>
      <c r="F91" s="3" t="str">
        <f t="shared" si="21"/>
        <v>21 
21-1-5</v>
      </c>
      <c r="G91" s="11" t="str">
        <f t="shared" si="22"/>
        <v xml:space="preserve">
＿ 
＿＿ 保険料の割引・割戻しその他特別の利益の提供を約し、または提供すること</v>
      </c>
      <c r="H91" s="21" t="str">
        <f t="shared" si="19"/>
        <v>2023: 0
2024: ▼選択</v>
      </c>
      <c r="I91" s="21" t="str">
        <f t="shared" ref="I91:J154" si="28">IF(AR91=0," ― ",CONCATENATE("2023: ",AR91,CHAR(10),CHAR(10),"2024: ",BB91))</f>
        <v xml:space="preserve"> ― </v>
      </c>
      <c r="J91" s="21" t="str">
        <f t="shared" si="28"/>
        <v xml:space="preserve"> ― </v>
      </c>
      <c r="K91" s="21" t="str">
        <f t="shared" si="23"/>
        <v>▼選択</v>
      </c>
      <c r="L91" s="21" t="str">
        <f t="shared" si="24"/>
        <v>以下について、詳細説明欄の記載及び証跡資料により確認できた
・保険料の割引・割戻しその他特別の利益の提供を約し、または提供することの禁止は、「○○資料」P○に記載
・「○○資料」はイントラネットに掲載され、全従業員が閲覧可能である</v>
      </c>
      <c r="M91" s="21" t="str">
        <f t="shared" si="25"/>
        <v xml:space="preserve">
</v>
      </c>
      <c r="N91" s="3"/>
      <c r="O91" s="19" t="s">
        <v>2235</v>
      </c>
      <c r="P91" s="19" t="s">
        <v>2729</v>
      </c>
      <c r="Q91" s="19" t="s">
        <v>235</v>
      </c>
      <c r="R91" s="19"/>
      <c r="S91" s="19"/>
      <c r="T91" s="808"/>
      <c r="U91" s="809"/>
      <c r="V91" s="810"/>
      <c r="W91" s="811"/>
      <c r="X91" s="810"/>
      <c r="Y91" s="810"/>
      <c r="Z91" s="20"/>
      <c r="AA91" s="870" t="s">
        <v>34</v>
      </c>
      <c r="AB91" s="1204"/>
      <c r="AC91" s="870" t="s">
        <v>1998</v>
      </c>
      <c r="AD91" s="1207"/>
      <c r="AE91" s="870" t="s">
        <v>235</v>
      </c>
      <c r="AF91" s="1207"/>
      <c r="AG91" s="845" t="s">
        <v>36</v>
      </c>
      <c r="AH91" s="1210"/>
      <c r="AI91" s="563">
        <v>21</v>
      </c>
      <c r="AJ91" s="564" t="s">
        <v>246</v>
      </c>
      <c r="AK91" s="848"/>
      <c r="AL91" s="848"/>
      <c r="AM91" s="469" t="s">
        <v>247</v>
      </c>
      <c r="AN91" s="27">
        <f t="shared" si="15"/>
        <v>0</v>
      </c>
      <c r="AO91" s="27">
        <f t="shared" si="15"/>
        <v>0</v>
      </c>
      <c r="AP91" s="565">
        <f t="shared" si="15"/>
        <v>0</v>
      </c>
      <c r="AQ91" s="35">
        <f t="shared" si="15"/>
        <v>0</v>
      </c>
      <c r="AR91" s="566">
        <f t="shared" si="15"/>
        <v>0</v>
      </c>
      <c r="AS91" s="566">
        <f t="shared" si="15"/>
        <v>0</v>
      </c>
      <c r="AT91" s="35">
        <f t="shared" si="15"/>
        <v>0</v>
      </c>
      <c r="AU91" s="43">
        <f t="shared" si="14"/>
        <v>0</v>
      </c>
      <c r="AV91" s="618" t="s">
        <v>33</v>
      </c>
      <c r="AW91" s="619" t="s">
        <v>41</v>
      </c>
      <c r="AX91" s="619" t="s">
        <v>42</v>
      </c>
      <c r="AY91" s="619"/>
      <c r="AZ91" s="850" t="s">
        <v>33</v>
      </c>
      <c r="BA91" s="576" t="s">
        <v>46</v>
      </c>
      <c r="BB91" s="855"/>
      <c r="BC91" s="821"/>
      <c r="BD91" s="545"/>
      <c r="BE91" s="859" t="str">
        <f t="shared" si="27"/>
        <v>▼選択</v>
      </c>
      <c r="BF91" s="633" t="s">
        <v>16</v>
      </c>
      <c r="BG91" s="859" t="s">
        <v>31</v>
      </c>
      <c r="BH91" s="824" t="s">
        <v>6</v>
      </c>
      <c r="BI91" s="824" t="s">
        <v>7</v>
      </c>
      <c r="BJ91" s="859" t="s">
        <v>32</v>
      </c>
      <c r="BK91" s="859"/>
      <c r="BL91" s="546" t="s">
        <v>33</v>
      </c>
      <c r="BM91" s="828" t="s">
        <v>3281</v>
      </c>
      <c r="BN91" s="852"/>
      <c r="BO91" s="852"/>
      <c r="BP91" s="852"/>
      <c r="BQ91" s="852"/>
      <c r="BR91" s="852"/>
      <c r="BS91" s="547"/>
      <c r="BT91" s="547"/>
      <c r="BU91" s="547"/>
      <c r="BV91" s="548"/>
      <c r="BW91" s="549"/>
      <c r="BX91" s="547"/>
      <c r="BY91" s="495"/>
      <c r="BZ91" s="579" t="s">
        <v>971</v>
      </c>
      <c r="CA91" s="853" t="s">
        <v>956</v>
      </c>
      <c r="CB91" s="854" t="s">
        <v>969</v>
      </c>
      <c r="CC91" s="55" t="s">
        <v>2235</v>
      </c>
      <c r="CD91" s="843" t="s">
        <v>970</v>
      </c>
    </row>
    <row r="92" spans="1:82" ht="78.75" hidden="1">
      <c r="A92" s="3"/>
      <c r="B92" s="5" t="s">
        <v>2836</v>
      </c>
      <c r="C92" s="3" t="str">
        <f t="shared" si="17"/>
        <v>Ⅰ.顧客対応 (1)　お客さまニーズに合致した提案の実施に向けた募集に関する態勢整備</v>
      </c>
      <c r="D92" s="3" t="str">
        <f t="shared" si="18"/>
        <v>④募集時の禁止行為・著しく不適当な行為</v>
      </c>
      <c r="E92" s="3" t="str">
        <f t="shared" si="20"/>
        <v>基本 21</v>
      </c>
      <c r="F92" s="3" t="str">
        <f t="shared" si="21"/>
        <v>21 
21-1-6</v>
      </c>
      <c r="G92" s="11" t="str">
        <f t="shared" si="22"/>
        <v xml:space="preserve">
＿ 
＿＿ 過度なサービス品・施策品のお客さまへの提供</v>
      </c>
      <c r="H92" s="21" t="str">
        <f t="shared" si="19"/>
        <v>2023: 0
2024: ▼選択</v>
      </c>
      <c r="I92" s="21" t="str">
        <f t="shared" si="28"/>
        <v xml:space="preserve"> ― </v>
      </c>
      <c r="J92" s="21" t="str">
        <f t="shared" si="28"/>
        <v xml:space="preserve"> ― </v>
      </c>
      <c r="K92" s="21" t="str">
        <f t="shared" si="23"/>
        <v>▼選択</v>
      </c>
      <c r="L92" s="21" t="str">
        <f t="shared" si="24"/>
        <v>以下について、詳細説明欄の記載及び証跡資料により確認できた
・過度なサービス品・施策品のお客さまへの提供の禁止は、「○○資料」P○に記載
・「○○資料」はイントラネットに掲載され、全従業員が閲覧可能である</v>
      </c>
      <c r="M92" s="21" t="str">
        <f t="shared" si="25"/>
        <v xml:space="preserve">
</v>
      </c>
      <c r="N92" s="3"/>
      <c r="O92" s="19" t="s">
        <v>2236</v>
      </c>
      <c r="P92" s="19" t="s">
        <v>2729</v>
      </c>
      <c r="Q92" s="19" t="s">
        <v>235</v>
      </c>
      <c r="R92" s="19"/>
      <c r="S92" s="19"/>
      <c r="T92" s="808"/>
      <c r="U92" s="809"/>
      <c r="V92" s="810"/>
      <c r="W92" s="811"/>
      <c r="X92" s="810"/>
      <c r="Y92" s="810"/>
      <c r="Z92" s="20"/>
      <c r="AA92" s="870" t="s">
        <v>34</v>
      </c>
      <c r="AB92" s="1204"/>
      <c r="AC92" s="870" t="s">
        <v>1998</v>
      </c>
      <c r="AD92" s="1207"/>
      <c r="AE92" s="870" t="s">
        <v>235</v>
      </c>
      <c r="AF92" s="1207"/>
      <c r="AG92" s="845" t="s">
        <v>36</v>
      </c>
      <c r="AH92" s="1210"/>
      <c r="AI92" s="563">
        <v>21</v>
      </c>
      <c r="AJ92" s="564" t="s">
        <v>248</v>
      </c>
      <c r="AK92" s="848"/>
      <c r="AL92" s="848"/>
      <c r="AM92" s="469" t="s">
        <v>249</v>
      </c>
      <c r="AN92" s="27">
        <f t="shared" si="15"/>
        <v>0</v>
      </c>
      <c r="AO92" s="27">
        <f t="shared" si="15"/>
        <v>0</v>
      </c>
      <c r="AP92" s="565">
        <f t="shared" si="15"/>
        <v>0</v>
      </c>
      <c r="AQ92" s="35">
        <f t="shared" si="15"/>
        <v>0</v>
      </c>
      <c r="AR92" s="566">
        <f t="shared" si="15"/>
        <v>0</v>
      </c>
      <c r="AS92" s="566">
        <f t="shared" si="15"/>
        <v>0</v>
      </c>
      <c r="AT92" s="35">
        <f t="shared" si="15"/>
        <v>0</v>
      </c>
      <c r="AU92" s="43">
        <f t="shared" si="14"/>
        <v>0</v>
      </c>
      <c r="AV92" s="618" t="s">
        <v>33</v>
      </c>
      <c r="AW92" s="619" t="s">
        <v>41</v>
      </c>
      <c r="AX92" s="619" t="s">
        <v>42</v>
      </c>
      <c r="AY92" s="619"/>
      <c r="AZ92" s="850" t="s">
        <v>33</v>
      </c>
      <c r="BA92" s="576" t="s">
        <v>46</v>
      </c>
      <c r="BB92" s="855"/>
      <c r="BC92" s="821"/>
      <c r="BD92" s="545"/>
      <c r="BE92" s="859" t="str">
        <f t="shared" si="27"/>
        <v>▼選択</v>
      </c>
      <c r="BF92" s="633" t="s">
        <v>16</v>
      </c>
      <c r="BG92" s="859" t="s">
        <v>31</v>
      </c>
      <c r="BH92" s="824" t="s">
        <v>6</v>
      </c>
      <c r="BI92" s="824" t="s">
        <v>7</v>
      </c>
      <c r="BJ92" s="859" t="s">
        <v>32</v>
      </c>
      <c r="BK92" s="859"/>
      <c r="BL92" s="546" t="s">
        <v>33</v>
      </c>
      <c r="BM92" s="828" t="s">
        <v>3282</v>
      </c>
      <c r="BN92" s="852"/>
      <c r="BO92" s="852"/>
      <c r="BP92" s="852"/>
      <c r="BQ92" s="852"/>
      <c r="BR92" s="852"/>
      <c r="BS92" s="547"/>
      <c r="BT92" s="547"/>
      <c r="BU92" s="547"/>
      <c r="BV92" s="548"/>
      <c r="BW92" s="549"/>
      <c r="BX92" s="547"/>
      <c r="BY92" s="495"/>
      <c r="BZ92" s="579" t="s">
        <v>974</v>
      </c>
      <c r="CA92" s="853" t="s">
        <v>956</v>
      </c>
      <c r="CB92" s="854" t="s">
        <v>972</v>
      </c>
      <c r="CC92" s="55" t="s">
        <v>2236</v>
      </c>
      <c r="CD92" s="843" t="s">
        <v>973</v>
      </c>
    </row>
    <row r="93" spans="1:82" ht="78.75" hidden="1">
      <c r="A93" s="3"/>
      <c r="B93" s="5" t="s">
        <v>2837</v>
      </c>
      <c r="C93" s="3" t="str">
        <f t="shared" si="17"/>
        <v>Ⅰ.顧客対応 (1)　お客さまニーズに合致した提案の実施に向けた募集に関する態勢整備</v>
      </c>
      <c r="D93" s="3" t="str">
        <f t="shared" si="18"/>
        <v>④募集時の禁止行為・著しく不適当な行為</v>
      </c>
      <c r="E93" s="3" t="str">
        <f t="shared" si="20"/>
        <v>基本 21</v>
      </c>
      <c r="F93" s="3" t="str">
        <f t="shared" si="21"/>
        <v>21 
21-1-7</v>
      </c>
      <c r="G93" s="11" t="str">
        <f t="shared" si="22"/>
        <v xml:space="preserve">
＿ 
＿＿ （代理店が他業を兼業している場合）他業のサービスの割引等の提供
※兼業していない場合は「3.対象外」を選択</v>
      </c>
      <c r="H93" s="21" t="str">
        <f t="shared" si="19"/>
        <v>2023: 0
2024: 3.対象外</v>
      </c>
      <c r="I93" s="21" t="str">
        <f t="shared" si="28"/>
        <v xml:space="preserve"> ― </v>
      </c>
      <c r="J93" s="21" t="str">
        <f t="shared" si="28"/>
        <v xml:space="preserve"> ― </v>
      </c>
      <c r="K93" s="21" t="str">
        <f t="shared" si="23"/>
        <v>対象外</v>
      </c>
      <c r="L93" s="21" t="str">
        <f t="shared" si="24"/>
        <v>以下について、詳細説明欄の記載及び証跡資料により確認できた
・他業のサービスの割引等の提供の禁止は、「○○資料」P○に記載
・「○○資料」はイントラネットに掲載され、全従業員が閲覧可能である</v>
      </c>
      <c r="M93" s="21" t="str">
        <f t="shared" si="25"/>
        <v xml:space="preserve">
</v>
      </c>
      <c r="N93" s="3"/>
      <c r="O93" s="19" t="s">
        <v>2237</v>
      </c>
      <c r="P93" s="19" t="s">
        <v>2729</v>
      </c>
      <c r="Q93" s="19" t="s">
        <v>235</v>
      </c>
      <c r="R93" s="19"/>
      <c r="S93" s="19"/>
      <c r="T93" s="808"/>
      <c r="U93" s="809"/>
      <c r="V93" s="810"/>
      <c r="W93" s="811"/>
      <c r="X93" s="810"/>
      <c r="Y93" s="810"/>
      <c r="Z93" s="20"/>
      <c r="AA93" s="870" t="s">
        <v>34</v>
      </c>
      <c r="AB93" s="1204"/>
      <c r="AC93" s="870" t="s">
        <v>1998</v>
      </c>
      <c r="AD93" s="1207"/>
      <c r="AE93" s="870" t="s">
        <v>235</v>
      </c>
      <c r="AF93" s="1207"/>
      <c r="AG93" s="845" t="s">
        <v>36</v>
      </c>
      <c r="AH93" s="1210"/>
      <c r="AI93" s="563">
        <v>21</v>
      </c>
      <c r="AJ93" s="564" t="s">
        <v>250</v>
      </c>
      <c r="AK93" s="848"/>
      <c r="AL93" s="848"/>
      <c r="AM93" s="469" t="s">
        <v>3600</v>
      </c>
      <c r="AN93" s="27">
        <f t="shared" si="15"/>
        <v>0</v>
      </c>
      <c r="AO93" s="27">
        <f t="shared" si="15"/>
        <v>0</v>
      </c>
      <c r="AP93" s="565">
        <f t="shared" si="15"/>
        <v>0</v>
      </c>
      <c r="AQ93" s="35">
        <f t="shared" si="15"/>
        <v>0</v>
      </c>
      <c r="AR93" s="566">
        <f t="shared" si="15"/>
        <v>0</v>
      </c>
      <c r="AS93" s="566">
        <f t="shared" si="15"/>
        <v>0</v>
      </c>
      <c r="AT93" s="35">
        <f t="shared" si="15"/>
        <v>0</v>
      </c>
      <c r="AU93" s="43">
        <f t="shared" si="14"/>
        <v>0</v>
      </c>
      <c r="AV93" s="618" t="s">
        <v>33</v>
      </c>
      <c r="AW93" s="619" t="s">
        <v>41</v>
      </c>
      <c r="AX93" s="619" t="s">
        <v>42</v>
      </c>
      <c r="AY93" s="619" t="s">
        <v>195</v>
      </c>
      <c r="AZ93" s="850" t="s">
        <v>3232</v>
      </c>
      <c r="BA93" s="576" t="s">
        <v>46</v>
      </c>
      <c r="BB93" s="855"/>
      <c r="BC93" s="821"/>
      <c r="BD93" s="545"/>
      <c r="BE93" s="859" t="str">
        <f t="shared" si="27"/>
        <v>▼選択</v>
      </c>
      <c r="BF93" s="633" t="s">
        <v>16</v>
      </c>
      <c r="BG93" s="859" t="s">
        <v>31</v>
      </c>
      <c r="BH93" s="824" t="s">
        <v>6</v>
      </c>
      <c r="BI93" s="824" t="s">
        <v>7</v>
      </c>
      <c r="BJ93" s="859" t="s">
        <v>32</v>
      </c>
      <c r="BK93" s="859" t="s">
        <v>897</v>
      </c>
      <c r="BL93" s="546" t="s">
        <v>203</v>
      </c>
      <c r="BM93" s="828" t="s">
        <v>977</v>
      </c>
      <c r="BN93" s="852"/>
      <c r="BO93" s="852"/>
      <c r="BP93" s="852"/>
      <c r="BQ93" s="852"/>
      <c r="BR93" s="852"/>
      <c r="BS93" s="593"/>
      <c r="BT93" s="593"/>
      <c r="BU93" s="593"/>
      <c r="BV93" s="548"/>
      <c r="BW93" s="549"/>
      <c r="BX93" s="547"/>
      <c r="BY93" s="495"/>
      <c r="BZ93" s="579" t="s">
        <v>977</v>
      </c>
      <c r="CA93" s="853" t="s">
        <v>956</v>
      </c>
      <c r="CB93" s="854" t="s">
        <v>975</v>
      </c>
      <c r="CC93" s="55" t="s">
        <v>2237</v>
      </c>
      <c r="CD93" s="843" t="s">
        <v>976</v>
      </c>
    </row>
    <row r="94" spans="1:82" ht="78.75" hidden="1">
      <c r="A94" s="3"/>
      <c r="B94" s="5" t="s">
        <v>2838</v>
      </c>
      <c r="C94" s="3" t="str">
        <f t="shared" si="17"/>
        <v>Ⅰ.顧客対応 (1)　お客さまニーズに合致した提案の実施に向けた募集に関する態勢整備</v>
      </c>
      <c r="D94" s="3" t="str">
        <f t="shared" si="18"/>
        <v>④募集時の禁止行為・著しく不適当な行為</v>
      </c>
      <c r="E94" s="3" t="str">
        <f t="shared" si="20"/>
        <v>基本 21</v>
      </c>
      <c r="F94" s="3" t="str">
        <f t="shared" si="21"/>
        <v>21 
21-1-8</v>
      </c>
      <c r="G94" s="11" t="str">
        <f t="shared" si="22"/>
        <v xml:space="preserve">
＿ 
＿＿ 誤解を招くおそれのある保険内容の比較説明または表示</v>
      </c>
      <c r="H94" s="21" t="str">
        <f t="shared" si="19"/>
        <v>2023: 0
2024: ▼選択</v>
      </c>
      <c r="I94" s="21" t="str">
        <f t="shared" si="28"/>
        <v xml:space="preserve"> ― </v>
      </c>
      <c r="J94" s="21" t="str">
        <f t="shared" si="28"/>
        <v xml:space="preserve"> ― </v>
      </c>
      <c r="K94" s="21" t="str">
        <f t="shared" si="23"/>
        <v>▼選択</v>
      </c>
      <c r="L94" s="21" t="str">
        <f t="shared" si="24"/>
        <v>以下について、詳細説明欄の記載及び証跡資料により確認できた
・誤解を招くおそれのある保険内容の比較説明または表示の禁止は、「○○資料」P○に記載
・「○○資料」はイントラネットに掲載され、全従業員が閲覧可能である</v>
      </c>
      <c r="M94" s="21" t="str">
        <f t="shared" si="25"/>
        <v xml:space="preserve">
</v>
      </c>
      <c r="N94" s="3"/>
      <c r="O94" s="19" t="s">
        <v>2238</v>
      </c>
      <c r="P94" s="19" t="s">
        <v>2729</v>
      </c>
      <c r="Q94" s="19" t="s">
        <v>235</v>
      </c>
      <c r="R94" s="19"/>
      <c r="S94" s="19"/>
      <c r="T94" s="808"/>
      <c r="U94" s="809"/>
      <c r="V94" s="810"/>
      <c r="W94" s="811"/>
      <c r="X94" s="810"/>
      <c r="Y94" s="810"/>
      <c r="Z94" s="20"/>
      <c r="AA94" s="870" t="s">
        <v>34</v>
      </c>
      <c r="AB94" s="1204"/>
      <c r="AC94" s="870" t="s">
        <v>1998</v>
      </c>
      <c r="AD94" s="1207"/>
      <c r="AE94" s="870" t="s">
        <v>235</v>
      </c>
      <c r="AF94" s="1207"/>
      <c r="AG94" s="845" t="s">
        <v>36</v>
      </c>
      <c r="AH94" s="1210"/>
      <c r="AI94" s="563">
        <v>21</v>
      </c>
      <c r="AJ94" s="564" t="s">
        <v>251</v>
      </c>
      <c r="AK94" s="848"/>
      <c r="AL94" s="848"/>
      <c r="AM94" s="469" t="s">
        <v>252</v>
      </c>
      <c r="AN94" s="27">
        <f t="shared" si="15"/>
        <v>0</v>
      </c>
      <c r="AO94" s="27">
        <f t="shared" si="15"/>
        <v>0</v>
      </c>
      <c r="AP94" s="565">
        <f t="shared" si="15"/>
        <v>0</v>
      </c>
      <c r="AQ94" s="35">
        <f t="shared" si="15"/>
        <v>0</v>
      </c>
      <c r="AR94" s="566">
        <f t="shared" si="15"/>
        <v>0</v>
      </c>
      <c r="AS94" s="566">
        <f t="shared" si="15"/>
        <v>0</v>
      </c>
      <c r="AT94" s="35">
        <f t="shared" si="15"/>
        <v>0</v>
      </c>
      <c r="AU94" s="43">
        <f t="shared" si="14"/>
        <v>0</v>
      </c>
      <c r="AV94" s="618" t="s">
        <v>33</v>
      </c>
      <c r="AW94" s="619" t="s">
        <v>41</v>
      </c>
      <c r="AX94" s="619" t="s">
        <v>42</v>
      </c>
      <c r="AY94" s="619"/>
      <c r="AZ94" s="850" t="s">
        <v>33</v>
      </c>
      <c r="BA94" s="576" t="s">
        <v>46</v>
      </c>
      <c r="BB94" s="855"/>
      <c r="BC94" s="821"/>
      <c r="BD94" s="545"/>
      <c r="BE94" s="859" t="str">
        <f t="shared" si="27"/>
        <v>▼選択</v>
      </c>
      <c r="BF94" s="633" t="s">
        <v>16</v>
      </c>
      <c r="BG94" s="859" t="s">
        <v>31</v>
      </c>
      <c r="BH94" s="824" t="s">
        <v>6</v>
      </c>
      <c r="BI94" s="824" t="s">
        <v>7</v>
      </c>
      <c r="BJ94" s="859" t="s">
        <v>32</v>
      </c>
      <c r="BK94" s="859"/>
      <c r="BL94" s="546" t="s">
        <v>33</v>
      </c>
      <c r="BM94" s="828" t="s">
        <v>3283</v>
      </c>
      <c r="BN94" s="852"/>
      <c r="BO94" s="852"/>
      <c r="BP94" s="852"/>
      <c r="BQ94" s="852"/>
      <c r="BR94" s="852"/>
      <c r="BS94" s="547"/>
      <c r="BT94" s="547"/>
      <c r="BU94" s="547"/>
      <c r="BV94" s="548"/>
      <c r="BW94" s="549"/>
      <c r="BX94" s="547"/>
      <c r="BY94" s="495"/>
      <c r="BZ94" s="579" t="s">
        <v>980</v>
      </c>
      <c r="CA94" s="853" t="s">
        <v>956</v>
      </c>
      <c r="CB94" s="854" t="s">
        <v>978</v>
      </c>
      <c r="CC94" s="55" t="s">
        <v>2238</v>
      </c>
      <c r="CD94" s="843" t="s">
        <v>979</v>
      </c>
    </row>
    <row r="95" spans="1:82" ht="94.5" hidden="1">
      <c r="A95" s="3"/>
      <c r="B95" s="5" t="s">
        <v>2839</v>
      </c>
      <c r="C95" s="3" t="str">
        <f t="shared" si="17"/>
        <v>Ⅰ.顧客対応 (1)　お客さまニーズに合致した提案の実施に向けた募集に関する態勢整備</v>
      </c>
      <c r="D95" s="3" t="str">
        <f t="shared" si="18"/>
        <v>④募集時の禁止行為・著しく不適当な行為</v>
      </c>
      <c r="E95" s="3" t="str">
        <f t="shared" si="20"/>
        <v>基本 21</v>
      </c>
      <c r="F95" s="3" t="str">
        <f t="shared" si="21"/>
        <v>21 
21-1-9</v>
      </c>
      <c r="G95" s="11" t="str">
        <f t="shared" si="22"/>
        <v xml:space="preserve">
＿ 
＿＿ 将来における配当金の分配等の不確実な事項について断定的判断を示すまたは確実であると誤解させる恐れのある説明・表示をすること</v>
      </c>
      <c r="H95" s="21" t="str">
        <f t="shared" si="19"/>
        <v>2023: 0
2024: ▼選択</v>
      </c>
      <c r="I95" s="21" t="str">
        <f t="shared" si="28"/>
        <v xml:space="preserve"> ― </v>
      </c>
      <c r="J95" s="21" t="str">
        <f t="shared" si="28"/>
        <v xml:space="preserve"> ― </v>
      </c>
      <c r="K95" s="21" t="str">
        <f t="shared" si="23"/>
        <v>▼選択</v>
      </c>
      <c r="L95" s="21" t="str">
        <f t="shared" si="24"/>
        <v>以下について、詳細説明欄の記載及び証跡資料により確認できた
・将来における配当金の分配等の不確実な事項について断定的判断を示すまたは確実であると誤解させる恐れのある説明・表示をすることの禁止は、「○○資料」P○に記載
・「○○資料」はイントラネットに掲載され、全従業員が閲覧可能である</v>
      </c>
      <c r="M95" s="21" t="str">
        <f t="shared" si="25"/>
        <v xml:space="preserve">
</v>
      </c>
      <c r="N95" s="3"/>
      <c r="O95" s="19" t="s">
        <v>2239</v>
      </c>
      <c r="P95" s="19" t="s">
        <v>2729</v>
      </c>
      <c r="Q95" s="19" t="s">
        <v>235</v>
      </c>
      <c r="R95" s="19"/>
      <c r="S95" s="19"/>
      <c r="T95" s="808"/>
      <c r="U95" s="809"/>
      <c r="V95" s="810"/>
      <c r="W95" s="811"/>
      <c r="X95" s="810"/>
      <c r="Y95" s="810"/>
      <c r="Z95" s="20"/>
      <c r="AA95" s="870" t="s">
        <v>34</v>
      </c>
      <c r="AB95" s="1204"/>
      <c r="AC95" s="870" t="s">
        <v>1998</v>
      </c>
      <c r="AD95" s="1207"/>
      <c r="AE95" s="870" t="s">
        <v>235</v>
      </c>
      <c r="AF95" s="1207"/>
      <c r="AG95" s="845" t="s">
        <v>36</v>
      </c>
      <c r="AH95" s="1210"/>
      <c r="AI95" s="563">
        <v>21</v>
      </c>
      <c r="AJ95" s="564" t="s">
        <v>253</v>
      </c>
      <c r="AK95" s="848"/>
      <c r="AL95" s="848"/>
      <c r="AM95" s="469" t="s">
        <v>254</v>
      </c>
      <c r="AN95" s="27">
        <f t="shared" si="15"/>
        <v>0</v>
      </c>
      <c r="AO95" s="27">
        <f t="shared" si="15"/>
        <v>0</v>
      </c>
      <c r="AP95" s="565">
        <f t="shared" si="15"/>
        <v>0</v>
      </c>
      <c r="AQ95" s="35">
        <f t="shared" ref="AQ95:AU153" si="29">U95</f>
        <v>0</v>
      </c>
      <c r="AR95" s="566">
        <f t="shared" si="29"/>
        <v>0</v>
      </c>
      <c r="AS95" s="566">
        <f t="shared" si="29"/>
        <v>0</v>
      </c>
      <c r="AT95" s="35">
        <f t="shared" si="29"/>
        <v>0</v>
      </c>
      <c r="AU95" s="43">
        <f t="shared" si="14"/>
        <v>0</v>
      </c>
      <c r="AV95" s="618" t="s">
        <v>33</v>
      </c>
      <c r="AW95" s="619" t="s">
        <v>41</v>
      </c>
      <c r="AX95" s="619" t="s">
        <v>42</v>
      </c>
      <c r="AY95" s="619"/>
      <c r="AZ95" s="850" t="s">
        <v>33</v>
      </c>
      <c r="BA95" s="576" t="s">
        <v>46</v>
      </c>
      <c r="BB95" s="855"/>
      <c r="BC95" s="821"/>
      <c r="BD95" s="545"/>
      <c r="BE95" s="859" t="str">
        <f t="shared" si="27"/>
        <v>▼選択</v>
      </c>
      <c r="BF95" s="633" t="s">
        <v>16</v>
      </c>
      <c r="BG95" s="859" t="s">
        <v>31</v>
      </c>
      <c r="BH95" s="824" t="s">
        <v>6</v>
      </c>
      <c r="BI95" s="824" t="s">
        <v>7</v>
      </c>
      <c r="BJ95" s="859" t="s">
        <v>32</v>
      </c>
      <c r="BK95" s="859"/>
      <c r="BL95" s="546" t="s">
        <v>33</v>
      </c>
      <c r="BM95" s="828" t="s">
        <v>3284</v>
      </c>
      <c r="BN95" s="852"/>
      <c r="BO95" s="852"/>
      <c r="BP95" s="852"/>
      <c r="BQ95" s="852"/>
      <c r="BR95" s="852"/>
      <c r="BS95" s="547"/>
      <c r="BT95" s="547"/>
      <c r="BU95" s="547"/>
      <c r="BV95" s="548"/>
      <c r="BW95" s="549"/>
      <c r="BX95" s="547"/>
      <c r="BY95" s="495"/>
      <c r="BZ95" s="579" t="s">
        <v>983</v>
      </c>
      <c r="CA95" s="853" t="s">
        <v>956</v>
      </c>
      <c r="CB95" s="854" t="s">
        <v>981</v>
      </c>
      <c r="CC95" s="55" t="s">
        <v>2239</v>
      </c>
      <c r="CD95" s="843" t="s">
        <v>982</v>
      </c>
    </row>
    <row r="96" spans="1:82" ht="78.75" hidden="1">
      <c r="A96" s="3"/>
      <c r="B96" s="5" t="s">
        <v>2840</v>
      </c>
      <c r="C96" s="3" t="str">
        <f t="shared" si="17"/>
        <v>Ⅰ.顧客対応 (1)　お客さまニーズに合致した提案の実施に向けた募集に関する態勢整備</v>
      </c>
      <c r="D96" s="3" t="str">
        <f t="shared" si="18"/>
        <v>④募集時の禁止行為・著しく不適当な行為</v>
      </c>
      <c r="E96" s="3" t="str">
        <f t="shared" si="20"/>
        <v>基本 21</v>
      </c>
      <c r="F96" s="3" t="str">
        <f t="shared" si="21"/>
        <v>21 
21-1-10</v>
      </c>
      <c r="G96" s="11" t="str">
        <f t="shared" si="22"/>
        <v xml:space="preserve">
＿ 
＿＿ 威圧的募集もしくは優越的地位を利用した募集</v>
      </c>
      <c r="H96" s="21" t="str">
        <f t="shared" si="19"/>
        <v>2023: 0
2024: ▼選択</v>
      </c>
      <c r="I96" s="21" t="str">
        <f t="shared" si="28"/>
        <v xml:space="preserve"> ― </v>
      </c>
      <c r="J96" s="21" t="str">
        <f t="shared" si="28"/>
        <v xml:space="preserve"> ― </v>
      </c>
      <c r="K96" s="21" t="str">
        <f t="shared" si="23"/>
        <v>▼選択</v>
      </c>
      <c r="L96" s="21" t="str">
        <f t="shared" si="24"/>
        <v>以下について、詳細説明欄の記載及び証跡資料により確認できた
・威圧的募集もしくは優越的地位を利用した募集をすることの禁止は、「○○資料」P○に記載
・「○○資料」はイントラネットに掲載され、全従業員が閲覧可能である</v>
      </c>
      <c r="M96" s="21" t="str">
        <f t="shared" si="25"/>
        <v xml:space="preserve">
</v>
      </c>
      <c r="N96" s="3"/>
      <c r="O96" s="19" t="s">
        <v>2240</v>
      </c>
      <c r="P96" s="19" t="s">
        <v>2729</v>
      </c>
      <c r="Q96" s="19" t="s">
        <v>235</v>
      </c>
      <c r="R96" s="19"/>
      <c r="S96" s="19"/>
      <c r="T96" s="808"/>
      <c r="U96" s="809"/>
      <c r="V96" s="810"/>
      <c r="W96" s="811"/>
      <c r="X96" s="810"/>
      <c r="Y96" s="810"/>
      <c r="Z96" s="20"/>
      <c r="AA96" s="870" t="s">
        <v>34</v>
      </c>
      <c r="AB96" s="1204"/>
      <c r="AC96" s="870" t="s">
        <v>1998</v>
      </c>
      <c r="AD96" s="1207"/>
      <c r="AE96" s="870" t="s">
        <v>235</v>
      </c>
      <c r="AF96" s="1207"/>
      <c r="AG96" s="845" t="s">
        <v>36</v>
      </c>
      <c r="AH96" s="1210"/>
      <c r="AI96" s="563">
        <v>21</v>
      </c>
      <c r="AJ96" s="564" t="s">
        <v>255</v>
      </c>
      <c r="AK96" s="848"/>
      <c r="AL96" s="848"/>
      <c r="AM96" s="469" t="s">
        <v>256</v>
      </c>
      <c r="AN96" s="27">
        <f t="shared" ref="AN96:AU160" si="30">R96</f>
        <v>0</v>
      </c>
      <c r="AO96" s="27">
        <f t="shared" si="30"/>
        <v>0</v>
      </c>
      <c r="AP96" s="565">
        <f t="shared" si="30"/>
        <v>0</v>
      </c>
      <c r="AQ96" s="35">
        <f t="shared" si="29"/>
        <v>0</v>
      </c>
      <c r="AR96" s="566">
        <f t="shared" si="29"/>
        <v>0</v>
      </c>
      <c r="AS96" s="566">
        <f t="shared" si="29"/>
        <v>0</v>
      </c>
      <c r="AT96" s="35">
        <f t="shared" si="29"/>
        <v>0</v>
      </c>
      <c r="AU96" s="43">
        <f t="shared" si="14"/>
        <v>0</v>
      </c>
      <c r="AV96" s="618" t="s">
        <v>33</v>
      </c>
      <c r="AW96" s="619" t="s">
        <v>41</v>
      </c>
      <c r="AX96" s="619" t="s">
        <v>42</v>
      </c>
      <c r="AY96" s="619"/>
      <c r="AZ96" s="850" t="s">
        <v>33</v>
      </c>
      <c r="BA96" s="576" t="s">
        <v>46</v>
      </c>
      <c r="BB96" s="855"/>
      <c r="BC96" s="821"/>
      <c r="BD96" s="545"/>
      <c r="BE96" s="859" t="str">
        <f t="shared" si="27"/>
        <v>▼選択</v>
      </c>
      <c r="BF96" s="633" t="s">
        <v>16</v>
      </c>
      <c r="BG96" s="859" t="s">
        <v>31</v>
      </c>
      <c r="BH96" s="824" t="s">
        <v>6</v>
      </c>
      <c r="BI96" s="824" t="s">
        <v>7</v>
      </c>
      <c r="BJ96" s="859" t="s">
        <v>32</v>
      </c>
      <c r="BK96" s="859"/>
      <c r="BL96" s="546" t="s">
        <v>33</v>
      </c>
      <c r="BM96" s="828" t="s">
        <v>3285</v>
      </c>
      <c r="BN96" s="852"/>
      <c r="BO96" s="852"/>
      <c r="BP96" s="852"/>
      <c r="BQ96" s="852"/>
      <c r="BR96" s="852"/>
      <c r="BS96" s="547"/>
      <c r="BT96" s="547"/>
      <c r="BU96" s="547"/>
      <c r="BV96" s="548"/>
      <c r="BW96" s="549"/>
      <c r="BX96" s="547"/>
      <c r="BY96" s="495"/>
      <c r="BZ96" s="579" t="s">
        <v>986</v>
      </c>
      <c r="CA96" s="853" t="s">
        <v>956</v>
      </c>
      <c r="CB96" s="854" t="s">
        <v>984</v>
      </c>
      <c r="CC96" s="55" t="s">
        <v>2240</v>
      </c>
      <c r="CD96" s="843" t="s">
        <v>985</v>
      </c>
    </row>
    <row r="97" spans="1:82" ht="78.75" hidden="1">
      <c r="A97" s="3"/>
      <c r="B97" s="5" t="s">
        <v>2841</v>
      </c>
      <c r="C97" s="3" t="str">
        <f t="shared" si="17"/>
        <v>Ⅰ.顧客対応 (1)　お客さまニーズに合致した提案の実施に向けた募集に関する態勢整備</v>
      </c>
      <c r="D97" s="3" t="str">
        <f t="shared" si="18"/>
        <v>④募集時の禁止行為・著しく不適当な行為</v>
      </c>
      <c r="E97" s="3" t="str">
        <f t="shared" si="20"/>
        <v>基本 21</v>
      </c>
      <c r="F97" s="3" t="str">
        <f t="shared" si="21"/>
        <v>21 
21-1-11</v>
      </c>
      <c r="G97" s="11" t="str">
        <f t="shared" si="22"/>
        <v xml:space="preserve">
＿ 
＿＿ 保険契約等に関する事項であってその判断に影響を及ぼすこととなる重要なものにつき、誤解させるおそれのあることを告げる、または表示する行為（誹謗・中傷等）</v>
      </c>
      <c r="H97" s="21" t="str">
        <f t="shared" si="19"/>
        <v>2023: 0
2024: ▼選択</v>
      </c>
      <c r="I97" s="21" t="str">
        <f t="shared" si="28"/>
        <v xml:space="preserve"> ― </v>
      </c>
      <c r="J97" s="21" t="str">
        <f t="shared" si="28"/>
        <v xml:space="preserve"> ― </v>
      </c>
      <c r="K97" s="21" t="str">
        <f t="shared" si="23"/>
        <v>▼選択</v>
      </c>
      <c r="L97" s="21" t="str">
        <f t="shared" si="24"/>
        <v>以下について、詳細説明欄の記載及び証跡資料により確認できた
・他社を誹謗・中傷するような説明・表示をすることの禁止は、「○○資料」P○に記載
・「○○資料」はイントラネットに掲載され、全従業員が閲覧可能である</v>
      </c>
      <c r="M97" s="21" t="str">
        <f t="shared" si="25"/>
        <v xml:space="preserve">
</v>
      </c>
      <c r="N97" s="3"/>
      <c r="O97" s="19" t="s">
        <v>2241</v>
      </c>
      <c r="P97" s="19" t="s">
        <v>2729</v>
      </c>
      <c r="Q97" s="19" t="s">
        <v>235</v>
      </c>
      <c r="R97" s="19"/>
      <c r="S97" s="19"/>
      <c r="T97" s="808"/>
      <c r="U97" s="809"/>
      <c r="V97" s="810"/>
      <c r="W97" s="811"/>
      <c r="X97" s="810"/>
      <c r="Y97" s="810"/>
      <c r="Z97" s="20"/>
      <c r="AA97" s="870" t="s">
        <v>34</v>
      </c>
      <c r="AB97" s="1204"/>
      <c r="AC97" s="870" t="s">
        <v>1998</v>
      </c>
      <c r="AD97" s="1207"/>
      <c r="AE97" s="870" t="s">
        <v>235</v>
      </c>
      <c r="AF97" s="1207"/>
      <c r="AG97" s="845" t="s">
        <v>36</v>
      </c>
      <c r="AH97" s="1210"/>
      <c r="AI97" s="563">
        <v>21</v>
      </c>
      <c r="AJ97" s="564" t="s">
        <v>257</v>
      </c>
      <c r="AK97" s="848"/>
      <c r="AL97" s="848"/>
      <c r="AM97" s="469" t="s">
        <v>258</v>
      </c>
      <c r="AN97" s="27">
        <f t="shared" si="30"/>
        <v>0</v>
      </c>
      <c r="AO97" s="27">
        <f t="shared" si="30"/>
        <v>0</v>
      </c>
      <c r="AP97" s="565">
        <f t="shared" si="30"/>
        <v>0</v>
      </c>
      <c r="AQ97" s="35">
        <f t="shared" si="29"/>
        <v>0</v>
      </c>
      <c r="AR97" s="566">
        <f t="shared" si="29"/>
        <v>0</v>
      </c>
      <c r="AS97" s="566">
        <f t="shared" si="29"/>
        <v>0</v>
      </c>
      <c r="AT97" s="35">
        <f t="shared" si="29"/>
        <v>0</v>
      </c>
      <c r="AU97" s="43">
        <f t="shared" si="14"/>
        <v>0</v>
      </c>
      <c r="AV97" s="618" t="s">
        <v>33</v>
      </c>
      <c r="AW97" s="619" t="s">
        <v>41</v>
      </c>
      <c r="AX97" s="619" t="s">
        <v>42</v>
      </c>
      <c r="AY97" s="619"/>
      <c r="AZ97" s="850" t="s">
        <v>33</v>
      </c>
      <c r="BA97" s="576" t="s">
        <v>46</v>
      </c>
      <c r="BB97" s="855"/>
      <c r="BC97" s="821"/>
      <c r="BD97" s="545"/>
      <c r="BE97" s="859" t="str">
        <f t="shared" si="27"/>
        <v>▼選択</v>
      </c>
      <c r="BF97" s="633" t="s">
        <v>16</v>
      </c>
      <c r="BG97" s="859" t="s">
        <v>31</v>
      </c>
      <c r="BH97" s="824" t="s">
        <v>6</v>
      </c>
      <c r="BI97" s="824" t="s">
        <v>7</v>
      </c>
      <c r="BJ97" s="859" t="s">
        <v>32</v>
      </c>
      <c r="BK97" s="859"/>
      <c r="BL97" s="546" t="s">
        <v>33</v>
      </c>
      <c r="BM97" s="828" t="s">
        <v>3286</v>
      </c>
      <c r="BN97" s="852"/>
      <c r="BO97" s="852"/>
      <c r="BP97" s="852"/>
      <c r="BQ97" s="852"/>
      <c r="BR97" s="852"/>
      <c r="BS97" s="547"/>
      <c r="BT97" s="547"/>
      <c r="BU97" s="547"/>
      <c r="BV97" s="548"/>
      <c r="BW97" s="549"/>
      <c r="BX97" s="547"/>
      <c r="BY97" s="495"/>
      <c r="BZ97" s="579" t="s">
        <v>989</v>
      </c>
      <c r="CA97" s="853" t="s">
        <v>956</v>
      </c>
      <c r="CB97" s="854" t="s">
        <v>987</v>
      </c>
      <c r="CC97" s="55" t="s">
        <v>2241</v>
      </c>
      <c r="CD97" s="843" t="s">
        <v>988</v>
      </c>
    </row>
    <row r="98" spans="1:82" ht="57" hidden="1" customHeight="1">
      <c r="A98" s="3"/>
      <c r="B98" s="5" t="s">
        <v>2842</v>
      </c>
      <c r="C98" s="3" t="str">
        <f t="shared" si="17"/>
        <v>Ⅰ.顧客対応 (1)　お客さまニーズに合致した提案の実施に向けた募集に関する態勢整備</v>
      </c>
      <c r="D98" s="3" t="str">
        <f t="shared" si="18"/>
        <v>④募集時の禁止行為・著しく不適当な行為</v>
      </c>
      <c r="E98" s="3" t="str">
        <f t="shared" si="20"/>
        <v>基本 21</v>
      </c>
      <c r="F98" s="3" t="str">
        <f t="shared" si="21"/>
        <v>21 
21-2</v>
      </c>
      <c r="G98" s="11" t="str">
        <f t="shared" si="22"/>
        <v xml:space="preserve">
＿ 【その他の不適正行為】
以下の事項の禁止
＿＿ </v>
      </c>
      <c r="H98" s="21" t="str">
        <f t="shared" si="19"/>
        <v>2023: 0
2024: －</v>
      </c>
      <c r="I98" s="21" t="str">
        <f t="shared" si="28"/>
        <v xml:space="preserve"> ― </v>
      </c>
      <c r="J98" s="21" t="str">
        <f t="shared" si="28"/>
        <v xml:space="preserve"> ― </v>
      </c>
      <c r="K98" s="21" t="str">
        <f t="shared" si="23"/>
        <v xml:space="preserve"> ― </v>
      </c>
      <c r="L98" s="21" t="str">
        <f t="shared" si="24"/>
        <v xml:space="preserve"> ― </v>
      </c>
      <c r="M98" s="21" t="str">
        <f t="shared" si="25"/>
        <v xml:space="preserve">
</v>
      </c>
      <c r="N98" s="3"/>
      <c r="O98" s="19" t="s">
        <v>2242</v>
      </c>
      <c r="P98" s="19" t="s">
        <v>2729</v>
      </c>
      <c r="Q98" s="19" t="s">
        <v>235</v>
      </c>
      <c r="R98" s="19"/>
      <c r="S98" s="19"/>
      <c r="T98" s="808"/>
      <c r="U98" s="809"/>
      <c r="V98" s="810"/>
      <c r="W98" s="811"/>
      <c r="X98" s="810"/>
      <c r="Y98" s="810"/>
      <c r="Z98" s="20"/>
      <c r="AA98" s="870" t="s">
        <v>34</v>
      </c>
      <c r="AB98" s="1204"/>
      <c r="AC98" s="870" t="s">
        <v>1998</v>
      </c>
      <c r="AD98" s="1207"/>
      <c r="AE98" s="870" t="s">
        <v>235</v>
      </c>
      <c r="AF98" s="1207"/>
      <c r="AG98" s="845" t="s">
        <v>36</v>
      </c>
      <c r="AH98" s="1210"/>
      <c r="AI98" s="563">
        <v>21</v>
      </c>
      <c r="AJ98" s="564" t="s">
        <v>259</v>
      </c>
      <c r="AK98" s="846"/>
      <c r="AL98" s="1220" t="s">
        <v>2153</v>
      </c>
      <c r="AM98" s="1221"/>
      <c r="AN98" s="27">
        <f t="shared" si="30"/>
        <v>0</v>
      </c>
      <c r="AO98" s="27">
        <f t="shared" si="30"/>
        <v>0</v>
      </c>
      <c r="AP98" s="565">
        <f t="shared" si="30"/>
        <v>0</v>
      </c>
      <c r="AQ98" s="35">
        <f t="shared" si="29"/>
        <v>0</v>
      </c>
      <c r="AR98" s="566">
        <f t="shared" si="29"/>
        <v>0</v>
      </c>
      <c r="AS98" s="566">
        <f t="shared" si="29"/>
        <v>0</v>
      </c>
      <c r="AT98" s="35">
        <f t="shared" si="29"/>
        <v>0</v>
      </c>
      <c r="AU98" s="43">
        <f t="shared" si="14"/>
        <v>0</v>
      </c>
      <c r="AV98" s="608"/>
      <c r="AW98" s="609"/>
      <c r="AX98" s="609"/>
      <c r="AY98" s="609"/>
      <c r="AZ98" s="822" t="s">
        <v>661</v>
      </c>
      <c r="BA98" s="559" t="s">
        <v>29</v>
      </c>
      <c r="BB98" s="562"/>
      <c r="BC98" s="562"/>
      <c r="BD98" s="568"/>
      <c r="BE98" s="847"/>
      <c r="BF98" s="571"/>
      <c r="BG98" s="847"/>
      <c r="BH98" s="847"/>
      <c r="BI98" s="847"/>
      <c r="BJ98" s="847"/>
      <c r="BK98" s="571"/>
      <c r="BL98" s="569"/>
      <c r="BM98" s="839"/>
      <c r="BN98" s="840"/>
      <c r="BO98" s="840"/>
      <c r="BP98" s="840"/>
      <c r="BQ98" s="840"/>
      <c r="BR98" s="840"/>
      <c r="BS98" s="562"/>
      <c r="BT98" s="562"/>
      <c r="BU98" s="562"/>
      <c r="BV98" s="570"/>
      <c r="BW98" s="571"/>
      <c r="BX98" s="562"/>
      <c r="BY98" s="495"/>
      <c r="BZ98" s="562"/>
      <c r="CA98" s="841"/>
      <c r="CB98" s="842"/>
      <c r="CC98" s="55" t="s">
        <v>2242</v>
      </c>
      <c r="CD98" s="843" t="s">
        <v>990</v>
      </c>
    </row>
    <row r="99" spans="1:82" ht="63" hidden="1">
      <c r="A99" s="3"/>
      <c r="B99" s="5" t="s">
        <v>2843</v>
      </c>
      <c r="C99" s="3" t="str">
        <f t="shared" si="17"/>
        <v>Ⅰ.顧客対応 (1)　お客さまニーズに合致した提案の実施に向けた募集に関する態勢整備</v>
      </c>
      <c r="D99" s="3" t="str">
        <f t="shared" si="18"/>
        <v>④募集時の禁止行為・著しく不適当な行為</v>
      </c>
      <c r="E99" s="3" t="str">
        <f t="shared" si="20"/>
        <v>基本 21</v>
      </c>
      <c r="F99" s="3" t="str">
        <f t="shared" si="21"/>
        <v>21 
21-2-1</v>
      </c>
      <c r="G99" s="11" t="str">
        <f t="shared" si="22"/>
        <v xml:space="preserve">
＿ 
＿＿ 保険料の費消・流用</v>
      </c>
      <c r="H99" s="21" t="str">
        <f t="shared" si="19"/>
        <v>2023: 0
2024: ▼選択</v>
      </c>
      <c r="I99" s="21" t="str">
        <f t="shared" si="28"/>
        <v xml:space="preserve"> ― </v>
      </c>
      <c r="J99" s="21" t="str">
        <f t="shared" si="28"/>
        <v xml:space="preserve"> ― </v>
      </c>
      <c r="K99" s="21" t="str">
        <f t="shared" si="23"/>
        <v>▼選択</v>
      </c>
      <c r="L99" s="21" t="str">
        <f t="shared" si="24"/>
        <v>以下について、詳細説明欄の記載及び証跡資料により確認できた
・保険料の費消・流用の禁止は、「○○資料」P○に記載
・「○○資料」はイントラネットに掲載され、全従業員が閲覧可能である</v>
      </c>
      <c r="M99" s="21" t="str">
        <f t="shared" si="25"/>
        <v xml:space="preserve">
</v>
      </c>
      <c r="N99" s="3"/>
      <c r="O99" s="19" t="s">
        <v>2243</v>
      </c>
      <c r="P99" s="19" t="s">
        <v>2729</v>
      </c>
      <c r="Q99" s="19" t="s">
        <v>235</v>
      </c>
      <c r="R99" s="19"/>
      <c r="S99" s="19"/>
      <c r="T99" s="808"/>
      <c r="U99" s="809"/>
      <c r="V99" s="810"/>
      <c r="W99" s="811"/>
      <c r="X99" s="810"/>
      <c r="Y99" s="810"/>
      <c r="Z99" s="20"/>
      <c r="AA99" s="870" t="s">
        <v>34</v>
      </c>
      <c r="AB99" s="1204"/>
      <c r="AC99" s="870" t="s">
        <v>1998</v>
      </c>
      <c r="AD99" s="1207"/>
      <c r="AE99" s="870" t="s">
        <v>235</v>
      </c>
      <c r="AF99" s="1207"/>
      <c r="AG99" s="845" t="s">
        <v>36</v>
      </c>
      <c r="AH99" s="1210"/>
      <c r="AI99" s="563">
        <v>21</v>
      </c>
      <c r="AJ99" s="564" t="s">
        <v>260</v>
      </c>
      <c r="AK99" s="848"/>
      <c r="AL99" s="848"/>
      <c r="AM99" s="469" t="s">
        <v>261</v>
      </c>
      <c r="AN99" s="27">
        <f t="shared" si="30"/>
        <v>0</v>
      </c>
      <c r="AO99" s="27">
        <f t="shared" si="30"/>
        <v>0</v>
      </c>
      <c r="AP99" s="565">
        <f t="shared" si="30"/>
        <v>0</v>
      </c>
      <c r="AQ99" s="35">
        <f t="shared" si="29"/>
        <v>0</v>
      </c>
      <c r="AR99" s="566">
        <f t="shared" si="29"/>
        <v>0</v>
      </c>
      <c r="AS99" s="566">
        <f t="shared" si="29"/>
        <v>0</v>
      </c>
      <c r="AT99" s="35">
        <f t="shared" si="29"/>
        <v>0</v>
      </c>
      <c r="AU99" s="43">
        <f t="shared" si="14"/>
        <v>0</v>
      </c>
      <c r="AV99" s="618" t="s">
        <v>33</v>
      </c>
      <c r="AW99" s="619" t="s">
        <v>41</v>
      </c>
      <c r="AX99" s="619" t="s">
        <v>42</v>
      </c>
      <c r="AY99" s="619"/>
      <c r="AZ99" s="850" t="s">
        <v>33</v>
      </c>
      <c r="BA99" s="576" t="s">
        <v>46</v>
      </c>
      <c r="BB99" s="855"/>
      <c r="BC99" s="821"/>
      <c r="BD99" s="545"/>
      <c r="BE99" s="859" t="str">
        <f t="shared" ref="BE99:BE105" si="31">IF(AND(AL99=AV99,AV99="○",AZ99="1.はい"),"○","▼選択")</f>
        <v>▼選択</v>
      </c>
      <c r="BF99" s="633" t="s">
        <v>16</v>
      </c>
      <c r="BG99" s="859" t="s">
        <v>31</v>
      </c>
      <c r="BH99" s="824" t="s">
        <v>6</v>
      </c>
      <c r="BI99" s="824" t="s">
        <v>7</v>
      </c>
      <c r="BJ99" s="859" t="s">
        <v>32</v>
      </c>
      <c r="BK99" s="859"/>
      <c r="BL99" s="546" t="s">
        <v>33</v>
      </c>
      <c r="BM99" s="828" t="s">
        <v>3287</v>
      </c>
      <c r="BN99" s="852"/>
      <c r="BO99" s="852"/>
      <c r="BP99" s="852"/>
      <c r="BQ99" s="852"/>
      <c r="BR99" s="852"/>
      <c r="BS99" s="547"/>
      <c r="BT99" s="547"/>
      <c r="BU99" s="547"/>
      <c r="BV99" s="548"/>
      <c r="BW99" s="549"/>
      <c r="BX99" s="547"/>
      <c r="BY99" s="495"/>
      <c r="BZ99" s="579" t="s">
        <v>993</v>
      </c>
      <c r="CA99" s="853" t="s">
        <v>956</v>
      </c>
      <c r="CB99" s="854" t="s">
        <v>991</v>
      </c>
      <c r="CC99" s="55" t="s">
        <v>2243</v>
      </c>
      <c r="CD99" s="843" t="s">
        <v>992</v>
      </c>
    </row>
    <row r="100" spans="1:82" ht="63" hidden="1">
      <c r="A100" s="3"/>
      <c r="B100" s="5" t="s">
        <v>2844</v>
      </c>
      <c r="C100" s="3" t="str">
        <f t="shared" si="17"/>
        <v>Ⅰ.顧客対応 (1)　お客さまニーズに合致した提案の実施に向けた募集に関する態勢整備</v>
      </c>
      <c r="D100" s="3" t="str">
        <f t="shared" si="18"/>
        <v>④募集時の禁止行為・著しく不適当な行為</v>
      </c>
      <c r="E100" s="3" t="str">
        <f t="shared" si="20"/>
        <v>基本 21</v>
      </c>
      <c r="F100" s="3" t="str">
        <f t="shared" si="21"/>
        <v>21 
21-2-2</v>
      </c>
      <c r="G100" s="11" t="str">
        <f t="shared" si="22"/>
        <v xml:space="preserve">
＿ 
＿＿ 社員代行募集・付績行為</v>
      </c>
      <c r="H100" s="21" t="str">
        <f t="shared" si="19"/>
        <v>2023: 0
2024: ▼選択</v>
      </c>
      <c r="I100" s="21" t="str">
        <f t="shared" si="28"/>
        <v xml:space="preserve"> ― </v>
      </c>
      <c r="J100" s="21" t="str">
        <f t="shared" si="28"/>
        <v xml:space="preserve"> ― </v>
      </c>
      <c r="K100" s="21" t="str">
        <f t="shared" si="23"/>
        <v>▼選択</v>
      </c>
      <c r="L100" s="21" t="str">
        <f t="shared" si="24"/>
        <v>以下について、詳細説明欄の記載及び証跡資料により確認できた
・社員代行募集・付績行為の禁止は、「○○資料」P○に記載
・「○○資料」はイントラネットに掲載され、全従業員が閲覧可能である</v>
      </c>
      <c r="M100" s="21" t="str">
        <f t="shared" si="25"/>
        <v xml:space="preserve">
</v>
      </c>
      <c r="N100" s="3"/>
      <c r="O100" s="19" t="s">
        <v>2244</v>
      </c>
      <c r="P100" s="19" t="s">
        <v>2729</v>
      </c>
      <c r="Q100" s="19" t="s">
        <v>235</v>
      </c>
      <c r="R100" s="19"/>
      <c r="S100" s="19"/>
      <c r="T100" s="808"/>
      <c r="U100" s="809"/>
      <c r="V100" s="810"/>
      <c r="W100" s="811"/>
      <c r="X100" s="810"/>
      <c r="Y100" s="810"/>
      <c r="Z100" s="20"/>
      <c r="AA100" s="870" t="s">
        <v>34</v>
      </c>
      <c r="AB100" s="1204"/>
      <c r="AC100" s="870" t="s">
        <v>1998</v>
      </c>
      <c r="AD100" s="1207"/>
      <c r="AE100" s="870" t="s">
        <v>235</v>
      </c>
      <c r="AF100" s="1207"/>
      <c r="AG100" s="845" t="s">
        <v>36</v>
      </c>
      <c r="AH100" s="1210"/>
      <c r="AI100" s="563">
        <v>21</v>
      </c>
      <c r="AJ100" s="564" t="s">
        <v>262</v>
      </c>
      <c r="AK100" s="848"/>
      <c r="AL100" s="848"/>
      <c r="AM100" s="469" t="s">
        <v>263</v>
      </c>
      <c r="AN100" s="27">
        <f t="shared" si="30"/>
        <v>0</v>
      </c>
      <c r="AO100" s="27">
        <f t="shared" si="30"/>
        <v>0</v>
      </c>
      <c r="AP100" s="565">
        <f t="shared" si="30"/>
        <v>0</v>
      </c>
      <c r="AQ100" s="35">
        <f t="shared" si="29"/>
        <v>0</v>
      </c>
      <c r="AR100" s="566">
        <f t="shared" si="29"/>
        <v>0</v>
      </c>
      <c r="AS100" s="566">
        <f t="shared" si="29"/>
        <v>0</v>
      </c>
      <c r="AT100" s="35">
        <f t="shared" si="29"/>
        <v>0</v>
      </c>
      <c r="AU100" s="43">
        <f t="shared" si="14"/>
        <v>0</v>
      </c>
      <c r="AV100" s="618" t="s">
        <v>33</v>
      </c>
      <c r="AW100" s="619" t="s">
        <v>41</v>
      </c>
      <c r="AX100" s="619" t="s">
        <v>42</v>
      </c>
      <c r="AY100" s="619"/>
      <c r="AZ100" s="850" t="s">
        <v>33</v>
      </c>
      <c r="BA100" s="576" t="s">
        <v>46</v>
      </c>
      <c r="BB100" s="855"/>
      <c r="BC100" s="821"/>
      <c r="BD100" s="545"/>
      <c r="BE100" s="859" t="str">
        <f t="shared" si="31"/>
        <v>▼選択</v>
      </c>
      <c r="BF100" s="633" t="s">
        <v>16</v>
      </c>
      <c r="BG100" s="859" t="s">
        <v>31</v>
      </c>
      <c r="BH100" s="824" t="s">
        <v>6</v>
      </c>
      <c r="BI100" s="824" t="s">
        <v>7</v>
      </c>
      <c r="BJ100" s="859" t="s">
        <v>32</v>
      </c>
      <c r="BK100" s="859"/>
      <c r="BL100" s="546" t="s">
        <v>33</v>
      </c>
      <c r="BM100" s="828" t="s">
        <v>3288</v>
      </c>
      <c r="BN100" s="852"/>
      <c r="BO100" s="852"/>
      <c r="BP100" s="852"/>
      <c r="BQ100" s="852"/>
      <c r="BR100" s="852"/>
      <c r="BS100" s="547"/>
      <c r="BT100" s="547"/>
      <c r="BU100" s="547"/>
      <c r="BV100" s="548"/>
      <c r="BW100" s="549"/>
      <c r="BX100" s="547"/>
      <c r="BY100" s="495"/>
      <c r="BZ100" s="579" t="s">
        <v>996</v>
      </c>
      <c r="CA100" s="853" t="s">
        <v>956</v>
      </c>
      <c r="CB100" s="854" t="s">
        <v>994</v>
      </c>
      <c r="CC100" s="55" t="s">
        <v>2244</v>
      </c>
      <c r="CD100" s="843" t="s">
        <v>995</v>
      </c>
    </row>
    <row r="101" spans="1:82" ht="63" hidden="1">
      <c r="A101" s="3"/>
      <c r="B101" s="5" t="s">
        <v>2845</v>
      </c>
      <c r="C101" s="3" t="str">
        <f t="shared" si="17"/>
        <v>Ⅰ.顧客対応 (1)　お客さまニーズに合致した提案の実施に向けた募集に関する態勢整備</v>
      </c>
      <c r="D101" s="3" t="str">
        <f t="shared" si="18"/>
        <v>④募集時の禁止行為・著しく不適当な行為</v>
      </c>
      <c r="E101" s="3" t="str">
        <f t="shared" si="20"/>
        <v>基本 21</v>
      </c>
      <c r="F101" s="3" t="str">
        <f t="shared" si="21"/>
        <v>21 
21-2-3</v>
      </c>
      <c r="G101" s="11" t="str">
        <f t="shared" si="22"/>
        <v xml:space="preserve">
＿ 
＿＿ 無面接募集</v>
      </c>
      <c r="H101" s="21" t="str">
        <f t="shared" si="19"/>
        <v>2023: 0
2024: ▼選択</v>
      </c>
      <c r="I101" s="21" t="str">
        <f t="shared" si="28"/>
        <v xml:space="preserve"> ― </v>
      </c>
      <c r="J101" s="21" t="str">
        <f t="shared" si="28"/>
        <v xml:space="preserve"> ― </v>
      </c>
      <c r="K101" s="21" t="str">
        <f t="shared" si="23"/>
        <v>▼選択</v>
      </c>
      <c r="L101" s="21" t="str">
        <f t="shared" si="24"/>
        <v>以下について、詳細説明欄の記載及び証跡資料により確認できた
・無面接募集の禁止は、「○○資料」P○に記載
・「○○資料」はイントラネットに掲載され、全従業員が閲覧可能である</v>
      </c>
      <c r="M101" s="21" t="str">
        <f t="shared" si="25"/>
        <v xml:space="preserve">
</v>
      </c>
      <c r="N101" s="3"/>
      <c r="O101" s="19" t="s">
        <v>2245</v>
      </c>
      <c r="P101" s="19" t="s">
        <v>2729</v>
      </c>
      <c r="Q101" s="19" t="s">
        <v>235</v>
      </c>
      <c r="R101" s="19"/>
      <c r="S101" s="19"/>
      <c r="T101" s="808"/>
      <c r="U101" s="809"/>
      <c r="V101" s="810"/>
      <c r="W101" s="811"/>
      <c r="X101" s="810"/>
      <c r="Y101" s="810"/>
      <c r="Z101" s="20"/>
      <c r="AA101" s="870" t="s">
        <v>34</v>
      </c>
      <c r="AB101" s="1204"/>
      <c r="AC101" s="870" t="s">
        <v>1998</v>
      </c>
      <c r="AD101" s="1207"/>
      <c r="AE101" s="870" t="s">
        <v>235</v>
      </c>
      <c r="AF101" s="1207"/>
      <c r="AG101" s="845" t="s">
        <v>36</v>
      </c>
      <c r="AH101" s="1210"/>
      <c r="AI101" s="563">
        <v>21</v>
      </c>
      <c r="AJ101" s="564" t="s">
        <v>264</v>
      </c>
      <c r="AK101" s="848"/>
      <c r="AL101" s="848"/>
      <c r="AM101" s="469" t="s">
        <v>265</v>
      </c>
      <c r="AN101" s="27">
        <f t="shared" si="30"/>
        <v>0</v>
      </c>
      <c r="AO101" s="27">
        <f t="shared" si="30"/>
        <v>0</v>
      </c>
      <c r="AP101" s="565">
        <f t="shared" si="30"/>
        <v>0</v>
      </c>
      <c r="AQ101" s="35">
        <f t="shared" si="29"/>
        <v>0</v>
      </c>
      <c r="AR101" s="566">
        <f t="shared" si="29"/>
        <v>0</v>
      </c>
      <c r="AS101" s="566">
        <f t="shared" si="29"/>
        <v>0</v>
      </c>
      <c r="AT101" s="35">
        <f t="shared" si="29"/>
        <v>0</v>
      </c>
      <c r="AU101" s="43">
        <f t="shared" si="14"/>
        <v>0</v>
      </c>
      <c r="AV101" s="618" t="s">
        <v>33</v>
      </c>
      <c r="AW101" s="619" t="s">
        <v>41</v>
      </c>
      <c r="AX101" s="619" t="s">
        <v>42</v>
      </c>
      <c r="AY101" s="619"/>
      <c r="AZ101" s="850" t="s">
        <v>33</v>
      </c>
      <c r="BA101" s="576" t="s">
        <v>46</v>
      </c>
      <c r="BB101" s="855"/>
      <c r="BC101" s="821"/>
      <c r="BD101" s="545"/>
      <c r="BE101" s="859" t="str">
        <f t="shared" si="31"/>
        <v>▼選択</v>
      </c>
      <c r="BF101" s="633" t="s">
        <v>16</v>
      </c>
      <c r="BG101" s="859" t="s">
        <v>31</v>
      </c>
      <c r="BH101" s="824" t="s">
        <v>6</v>
      </c>
      <c r="BI101" s="824" t="s">
        <v>7</v>
      </c>
      <c r="BJ101" s="859" t="s">
        <v>32</v>
      </c>
      <c r="BK101" s="859"/>
      <c r="BL101" s="546" t="s">
        <v>33</v>
      </c>
      <c r="BM101" s="828" t="s">
        <v>3289</v>
      </c>
      <c r="BN101" s="852"/>
      <c r="BO101" s="852"/>
      <c r="BP101" s="852"/>
      <c r="BQ101" s="852"/>
      <c r="BR101" s="852"/>
      <c r="BS101" s="547"/>
      <c r="BT101" s="547"/>
      <c r="BU101" s="547"/>
      <c r="BV101" s="548"/>
      <c r="BW101" s="549"/>
      <c r="BX101" s="547"/>
      <c r="BY101" s="495"/>
      <c r="BZ101" s="579" t="s">
        <v>999</v>
      </c>
      <c r="CA101" s="853" t="s">
        <v>956</v>
      </c>
      <c r="CB101" s="854" t="s">
        <v>997</v>
      </c>
      <c r="CC101" s="55" t="s">
        <v>2245</v>
      </c>
      <c r="CD101" s="843" t="s">
        <v>998</v>
      </c>
    </row>
    <row r="102" spans="1:82" ht="63" hidden="1">
      <c r="A102" s="3"/>
      <c r="B102" s="5" t="s">
        <v>2846</v>
      </c>
      <c r="C102" s="3" t="str">
        <f t="shared" si="17"/>
        <v>Ⅰ.顧客対応 (1)　お客さまニーズに合致した提案の実施に向けた募集に関する態勢整備</v>
      </c>
      <c r="D102" s="3" t="str">
        <f t="shared" si="18"/>
        <v>④募集時の禁止行為・著しく不適当な行為</v>
      </c>
      <c r="E102" s="3" t="str">
        <f t="shared" si="20"/>
        <v>基本 21</v>
      </c>
      <c r="F102" s="3" t="str">
        <f t="shared" si="21"/>
        <v>21 
21-2-4</v>
      </c>
      <c r="G102" s="11" t="str">
        <f t="shared" si="22"/>
        <v xml:space="preserve">
＿ 
＿＿ 代筆・代印</v>
      </c>
      <c r="H102" s="21" t="str">
        <f t="shared" si="19"/>
        <v>2023: 0
2024: ▼選択</v>
      </c>
      <c r="I102" s="21" t="str">
        <f t="shared" si="28"/>
        <v xml:space="preserve"> ― </v>
      </c>
      <c r="J102" s="21" t="str">
        <f t="shared" si="28"/>
        <v xml:space="preserve"> ― </v>
      </c>
      <c r="K102" s="21" t="str">
        <f t="shared" si="23"/>
        <v>▼選択</v>
      </c>
      <c r="L102" s="21" t="str">
        <f t="shared" si="24"/>
        <v>以下について、詳細説明欄の記載及び証跡資料により確認できた
・代筆・代印の禁止は、「○○資料」P○に記載
・「○○資料」はイントラネットに掲載され、全従業員が閲覧可能である</v>
      </c>
      <c r="M102" s="21" t="str">
        <f t="shared" si="25"/>
        <v xml:space="preserve">
</v>
      </c>
      <c r="N102" s="3"/>
      <c r="O102" s="19" t="s">
        <v>2246</v>
      </c>
      <c r="P102" s="19" t="s">
        <v>2729</v>
      </c>
      <c r="Q102" s="19" t="s">
        <v>235</v>
      </c>
      <c r="R102" s="19"/>
      <c r="S102" s="19"/>
      <c r="T102" s="808"/>
      <c r="U102" s="809"/>
      <c r="V102" s="810"/>
      <c r="W102" s="811"/>
      <c r="X102" s="810"/>
      <c r="Y102" s="810"/>
      <c r="Z102" s="20"/>
      <c r="AA102" s="870" t="s">
        <v>34</v>
      </c>
      <c r="AB102" s="1204"/>
      <c r="AC102" s="870" t="s">
        <v>1998</v>
      </c>
      <c r="AD102" s="1207"/>
      <c r="AE102" s="870" t="s">
        <v>235</v>
      </c>
      <c r="AF102" s="1207"/>
      <c r="AG102" s="845" t="s">
        <v>36</v>
      </c>
      <c r="AH102" s="1210"/>
      <c r="AI102" s="563">
        <v>21</v>
      </c>
      <c r="AJ102" s="564" t="s">
        <v>266</v>
      </c>
      <c r="AK102" s="848"/>
      <c r="AL102" s="848"/>
      <c r="AM102" s="469" t="s">
        <v>267</v>
      </c>
      <c r="AN102" s="27">
        <f t="shared" si="30"/>
        <v>0</v>
      </c>
      <c r="AO102" s="27">
        <f t="shared" si="30"/>
        <v>0</v>
      </c>
      <c r="AP102" s="565">
        <f t="shared" si="30"/>
        <v>0</v>
      </c>
      <c r="AQ102" s="35">
        <f t="shared" si="29"/>
        <v>0</v>
      </c>
      <c r="AR102" s="566">
        <f t="shared" si="29"/>
        <v>0</v>
      </c>
      <c r="AS102" s="566">
        <f t="shared" si="29"/>
        <v>0</v>
      </c>
      <c r="AT102" s="35">
        <f t="shared" si="29"/>
        <v>0</v>
      </c>
      <c r="AU102" s="43">
        <f t="shared" si="14"/>
        <v>0</v>
      </c>
      <c r="AV102" s="618" t="s">
        <v>33</v>
      </c>
      <c r="AW102" s="619" t="s">
        <v>41</v>
      </c>
      <c r="AX102" s="619" t="s">
        <v>42</v>
      </c>
      <c r="AY102" s="619"/>
      <c r="AZ102" s="850" t="s">
        <v>33</v>
      </c>
      <c r="BA102" s="576" t="s">
        <v>46</v>
      </c>
      <c r="BB102" s="855"/>
      <c r="BC102" s="821"/>
      <c r="BD102" s="545"/>
      <c r="BE102" s="859" t="str">
        <f t="shared" si="31"/>
        <v>▼選択</v>
      </c>
      <c r="BF102" s="633" t="s">
        <v>16</v>
      </c>
      <c r="BG102" s="859" t="s">
        <v>31</v>
      </c>
      <c r="BH102" s="824" t="s">
        <v>6</v>
      </c>
      <c r="BI102" s="824" t="s">
        <v>7</v>
      </c>
      <c r="BJ102" s="859" t="s">
        <v>32</v>
      </c>
      <c r="BK102" s="859"/>
      <c r="BL102" s="546" t="s">
        <v>33</v>
      </c>
      <c r="BM102" s="828" t="s">
        <v>3290</v>
      </c>
      <c r="BN102" s="852"/>
      <c r="BO102" s="852"/>
      <c r="BP102" s="852"/>
      <c r="BQ102" s="852"/>
      <c r="BR102" s="852"/>
      <c r="BS102" s="547"/>
      <c r="BT102" s="547"/>
      <c r="BU102" s="547"/>
      <c r="BV102" s="548"/>
      <c r="BW102" s="549"/>
      <c r="BX102" s="547"/>
      <c r="BY102" s="495"/>
      <c r="BZ102" s="579" t="s">
        <v>1002</v>
      </c>
      <c r="CA102" s="853" t="s">
        <v>956</v>
      </c>
      <c r="CB102" s="854" t="s">
        <v>1000</v>
      </c>
      <c r="CC102" s="55" t="s">
        <v>2246</v>
      </c>
      <c r="CD102" s="843" t="s">
        <v>1001</v>
      </c>
    </row>
    <row r="103" spans="1:82" ht="78.75" hidden="1">
      <c r="A103" s="3"/>
      <c r="B103" s="5" t="s">
        <v>2847</v>
      </c>
      <c r="C103" s="3" t="str">
        <f t="shared" si="17"/>
        <v>Ⅰ.顧客対応 (1)　お客さまニーズに合致した提案の実施に向けた募集に関する態勢整備</v>
      </c>
      <c r="D103" s="3" t="str">
        <f t="shared" si="18"/>
        <v>④募集時の禁止行為・著しく不適当な行為</v>
      </c>
      <c r="E103" s="3" t="str">
        <f t="shared" si="20"/>
        <v>基本 21</v>
      </c>
      <c r="F103" s="3" t="str">
        <f t="shared" si="21"/>
        <v>21 
21-2-5</v>
      </c>
      <c r="G103" s="11" t="str">
        <f t="shared" si="22"/>
        <v xml:space="preserve">
＿ 
＿＿ 作成契約（架空契約）・名義借契約・無断契約</v>
      </c>
      <c r="H103" s="21" t="str">
        <f t="shared" si="19"/>
        <v>2023: 0
2024: ▼選択</v>
      </c>
      <c r="I103" s="21" t="str">
        <f t="shared" si="28"/>
        <v xml:space="preserve"> ― </v>
      </c>
      <c r="J103" s="21" t="str">
        <f t="shared" si="28"/>
        <v xml:space="preserve"> ― </v>
      </c>
      <c r="K103" s="21" t="str">
        <f t="shared" si="23"/>
        <v>▼選択</v>
      </c>
      <c r="L103" s="21" t="str">
        <f t="shared" si="24"/>
        <v>以下について、詳細説明欄の記載及び証跡資料により確認できた
・作成契約（架空契約）・名義借契約・無断契約の禁止は、「○○資料」P○に記載
・「○○資料」はイントラネットに掲載され、全従業員が閲覧可能である</v>
      </c>
      <c r="M103" s="21" t="str">
        <f t="shared" si="25"/>
        <v xml:space="preserve">
</v>
      </c>
      <c r="N103" s="3"/>
      <c r="O103" s="19" t="s">
        <v>2247</v>
      </c>
      <c r="P103" s="19" t="s">
        <v>2729</v>
      </c>
      <c r="Q103" s="19" t="s">
        <v>235</v>
      </c>
      <c r="R103" s="19"/>
      <c r="S103" s="19"/>
      <c r="T103" s="808"/>
      <c r="U103" s="809"/>
      <c r="V103" s="810"/>
      <c r="W103" s="811"/>
      <c r="X103" s="810"/>
      <c r="Y103" s="810"/>
      <c r="Z103" s="20"/>
      <c r="AA103" s="870" t="s">
        <v>34</v>
      </c>
      <c r="AB103" s="1204"/>
      <c r="AC103" s="870" t="s">
        <v>1998</v>
      </c>
      <c r="AD103" s="1207"/>
      <c r="AE103" s="870" t="s">
        <v>235</v>
      </c>
      <c r="AF103" s="1207"/>
      <c r="AG103" s="845" t="s">
        <v>36</v>
      </c>
      <c r="AH103" s="1210"/>
      <c r="AI103" s="563">
        <v>21</v>
      </c>
      <c r="AJ103" s="564" t="s">
        <v>268</v>
      </c>
      <c r="AK103" s="848"/>
      <c r="AL103" s="848"/>
      <c r="AM103" s="469" t="s">
        <v>269</v>
      </c>
      <c r="AN103" s="27">
        <f t="shared" si="30"/>
        <v>0</v>
      </c>
      <c r="AO103" s="27">
        <f t="shared" si="30"/>
        <v>0</v>
      </c>
      <c r="AP103" s="565">
        <f t="shared" si="30"/>
        <v>0</v>
      </c>
      <c r="AQ103" s="35">
        <f t="shared" si="29"/>
        <v>0</v>
      </c>
      <c r="AR103" s="566">
        <f t="shared" si="29"/>
        <v>0</v>
      </c>
      <c r="AS103" s="566">
        <f t="shared" si="29"/>
        <v>0</v>
      </c>
      <c r="AT103" s="35">
        <f t="shared" si="29"/>
        <v>0</v>
      </c>
      <c r="AU103" s="43">
        <f t="shared" si="14"/>
        <v>0</v>
      </c>
      <c r="AV103" s="618" t="s">
        <v>33</v>
      </c>
      <c r="AW103" s="619" t="s">
        <v>41</v>
      </c>
      <c r="AX103" s="619" t="s">
        <v>42</v>
      </c>
      <c r="AY103" s="619"/>
      <c r="AZ103" s="850" t="s">
        <v>33</v>
      </c>
      <c r="BA103" s="576" t="s">
        <v>46</v>
      </c>
      <c r="BB103" s="855"/>
      <c r="BC103" s="821"/>
      <c r="BD103" s="545"/>
      <c r="BE103" s="859" t="str">
        <f t="shared" si="31"/>
        <v>▼選択</v>
      </c>
      <c r="BF103" s="633" t="s">
        <v>16</v>
      </c>
      <c r="BG103" s="859" t="s">
        <v>31</v>
      </c>
      <c r="BH103" s="824" t="s">
        <v>6</v>
      </c>
      <c r="BI103" s="824" t="s">
        <v>7</v>
      </c>
      <c r="BJ103" s="859" t="s">
        <v>32</v>
      </c>
      <c r="BK103" s="859"/>
      <c r="BL103" s="546" t="s">
        <v>33</v>
      </c>
      <c r="BM103" s="828" t="s">
        <v>3291</v>
      </c>
      <c r="BN103" s="852"/>
      <c r="BO103" s="852"/>
      <c r="BP103" s="852"/>
      <c r="BQ103" s="852"/>
      <c r="BR103" s="852"/>
      <c r="BS103" s="547"/>
      <c r="BT103" s="547"/>
      <c r="BU103" s="547"/>
      <c r="BV103" s="548"/>
      <c r="BW103" s="549"/>
      <c r="BX103" s="547"/>
      <c r="BY103" s="495"/>
      <c r="BZ103" s="579" t="s">
        <v>1005</v>
      </c>
      <c r="CA103" s="853" t="s">
        <v>956</v>
      </c>
      <c r="CB103" s="854" t="s">
        <v>1003</v>
      </c>
      <c r="CC103" s="55" t="s">
        <v>2247</v>
      </c>
      <c r="CD103" s="843" t="s">
        <v>1004</v>
      </c>
    </row>
    <row r="104" spans="1:82" ht="78.75" hidden="1">
      <c r="A104" s="3"/>
      <c r="B104" s="5" t="s">
        <v>2848</v>
      </c>
      <c r="C104" s="3" t="str">
        <f t="shared" si="17"/>
        <v>Ⅰ.顧客対応 (1)　お客さまニーズに合致した提案の実施に向けた募集に関する態勢整備</v>
      </c>
      <c r="D104" s="3" t="str">
        <f t="shared" si="18"/>
        <v>④募集時の禁止行為・著しく不適当な行為</v>
      </c>
      <c r="E104" s="3" t="str">
        <f t="shared" si="20"/>
        <v>基本 21</v>
      </c>
      <c r="F104" s="3" t="str">
        <f t="shared" si="21"/>
        <v>21 
21-2-6</v>
      </c>
      <c r="G104" s="11" t="str">
        <f t="shared" si="22"/>
        <v xml:space="preserve">
＿ 
＿＿ 保険本来の趣旨を逸脱するような募集行為（当初から短期の中途解約を前提とした契約等）</v>
      </c>
      <c r="H104" s="21" t="str">
        <f t="shared" si="19"/>
        <v>2023: 0
2024: ▼選択</v>
      </c>
      <c r="I104" s="21" t="str">
        <f t="shared" si="28"/>
        <v xml:space="preserve"> ― </v>
      </c>
      <c r="J104" s="21" t="str">
        <f t="shared" si="28"/>
        <v xml:space="preserve"> ― </v>
      </c>
      <c r="K104" s="21" t="str">
        <f t="shared" si="23"/>
        <v>▼選択</v>
      </c>
      <c r="L104" s="21" t="str">
        <f t="shared" si="24"/>
        <v>以下について、詳細説明欄の記載及び証跡資料により確認できた
・保険本来の趣旨を逸脱する募集行為の禁止は、P○「○○資料」に記載
・「○○資料」はイントラネットに掲載され、全従業員が閲覧可能である</v>
      </c>
      <c r="M104" s="21" t="str">
        <f t="shared" si="25"/>
        <v xml:space="preserve">
</v>
      </c>
      <c r="N104" s="3"/>
      <c r="O104" s="19" t="s">
        <v>2248</v>
      </c>
      <c r="P104" s="19" t="s">
        <v>2729</v>
      </c>
      <c r="Q104" s="19" t="s">
        <v>235</v>
      </c>
      <c r="R104" s="19"/>
      <c r="S104" s="19"/>
      <c r="T104" s="808"/>
      <c r="U104" s="809"/>
      <c r="V104" s="810"/>
      <c r="W104" s="811"/>
      <c r="X104" s="810"/>
      <c r="Y104" s="810"/>
      <c r="Z104" s="20"/>
      <c r="AA104" s="870" t="s">
        <v>34</v>
      </c>
      <c r="AB104" s="1204"/>
      <c r="AC104" s="870" t="s">
        <v>1998</v>
      </c>
      <c r="AD104" s="1207"/>
      <c r="AE104" s="870" t="s">
        <v>235</v>
      </c>
      <c r="AF104" s="1207"/>
      <c r="AG104" s="845" t="s">
        <v>36</v>
      </c>
      <c r="AH104" s="1210"/>
      <c r="AI104" s="563">
        <v>21</v>
      </c>
      <c r="AJ104" s="564" t="s">
        <v>270</v>
      </c>
      <c r="AK104" s="848"/>
      <c r="AL104" s="848"/>
      <c r="AM104" s="469" t="s">
        <v>271</v>
      </c>
      <c r="AN104" s="27">
        <f t="shared" si="30"/>
        <v>0</v>
      </c>
      <c r="AO104" s="27">
        <f t="shared" si="30"/>
        <v>0</v>
      </c>
      <c r="AP104" s="565">
        <f t="shared" si="30"/>
        <v>0</v>
      </c>
      <c r="AQ104" s="35">
        <f t="shared" si="29"/>
        <v>0</v>
      </c>
      <c r="AR104" s="566">
        <f t="shared" si="29"/>
        <v>0</v>
      </c>
      <c r="AS104" s="566">
        <f t="shared" si="29"/>
        <v>0</v>
      </c>
      <c r="AT104" s="35">
        <f t="shared" si="29"/>
        <v>0</v>
      </c>
      <c r="AU104" s="43">
        <f t="shared" si="14"/>
        <v>0</v>
      </c>
      <c r="AV104" s="618" t="s">
        <v>33</v>
      </c>
      <c r="AW104" s="619" t="s">
        <v>41</v>
      </c>
      <c r="AX104" s="619" t="s">
        <v>42</v>
      </c>
      <c r="AY104" s="619"/>
      <c r="AZ104" s="850" t="s">
        <v>33</v>
      </c>
      <c r="BA104" s="582" t="s">
        <v>46</v>
      </c>
      <c r="BB104" s="855"/>
      <c r="BC104" s="821"/>
      <c r="BD104" s="545"/>
      <c r="BE104" s="859" t="str">
        <f t="shared" si="31"/>
        <v>▼選択</v>
      </c>
      <c r="BF104" s="633" t="s">
        <v>16</v>
      </c>
      <c r="BG104" s="859" t="s">
        <v>31</v>
      </c>
      <c r="BH104" s="824" t="s">
        <v>6</v>
      </c>
      <c r="BI104" s="824" t="s">
        <v>7</v>
      </c>
      <c r="BJ104" s="859" t="s">
        <v>32</v>
      </c>
      <c r="BK104" s="859"/>
      <c r="BL104" s="546" t="s">
        <v>33</v>
      </c>
      <c r="BM104" s="828" t="s">
        <v>3292</v>
      </c>
      <c r="BN104" s="852"/>
      <c r="BO104" s="852"/>
      <c r="BP104" s="852"/>
      <c r="BQ104" s="852"/>
      <c r="BR104" s="852"/>
      <c r="BS104" s="547"/>
      <c r="BT104" s="547"/>
      <c r="BU104" s="547"/>
      <c r="BV104" s="548"/>
      <c r="BW104" s="549"/>
      <c r="BX104" s="547"/>
      <c r="BY104" s="495"/>
      <c r="BZ104" s="579" t="s">
        <v>1008</v>
      </c>
      <c r="CA104" s="853" t="s">
        <v>956</v>
      </c>
      <c r="CB104" s="854" t="s">
        <v>1006</v>
      </c>
      <c r="CC104" s="55" t="s">
        <v>2248</v>
      </c>
      <c r="CD104" s="843" t="s">
        <v>1007</v>
      </c>
    </row>
    <row r="105" spans="1:82" ht="78.75" hidden="1">
      <c r="A105" s="3"/>
      <c r="B105" s="5" t="s">
        <v>2849</v>
      </c>
      <c r="C105" s="3" t="str">
        <f t="shared" si="17"/>
        <v>Ⅰ.顧客対応 (1)　お客さまニーズに合致した提案の実施に向けた募集に関する態勢整備</v>
      </c>
      <c r="D105" s="3" t="str">
        <f t="shared" si="18"/>
        <v>④募集時の禁止行為・著しく不適当な行為</v>
      </c>
      <c r="E105" s="3" t="str">
        <f t="shared" si="20"/>
        <v>基本 21</v>
      </c>
      <c r="F105" s="3" t="str">
        <f t="shared" si="21"/>
        <v>21 
21-2-7</v>
      </c>
      <c r="G105" s="11" t="str">
        <f t="shared" si="22"/>
        <v xml:space="preserve">
＿ 
＿＿ SNS（会社アカウント・個人アカウントの両方）による募集活動</v>
      </c>
      <c r="H105" s="21" t="str">
        <f t="shared" si="19"/>
        <v>2023: 0
2024: ▼選択</v>
      </c>
      <c r="I105" s="21" t="str">
        <f t="shared" si="28"/>
        <v xml:space="preserve"> ― </v>
      </c>
      <c r="J105" s="21" t="str">
        <f t="shared" si="28"/>
        <v xml:space="preserve"> ― </v>
      </c>
      <c r="K105" s="21" t="str">
        <f t="shared" si="23"/>
        <v>▼選択</v>
      </c>
      <c r="L105" s="21" t="str">
        <f t="shared" si="24"/>
        <v>以下について、詳細説明欄の記載及び証跡資料により確認できた
・SNS（会社アカウント・個人アカウントの両方）による募集活動の禁止は、「○○資料」P○に記載
・「○○資料」はイントラネットに掲載され、全従業員が閲覧可能である</v>
      </c>
      <c r="M105" s="21" t="str">
        <f t="shared" si="25"/>
        <v xml:space="preserve">
</v>
      </c>
      <c r="N105" s="3"/>
      <c r="O105" s="19" t="s">
        <v>2249</v>
      </c>
      <c r="P105" s="19" t="s">
        <v>2729</v>
      </c>
      <c r="Q105" s="19" t="s">
        <v>235</v>
      </c>
      <c r="R105" s="19"/>
      <c r="S105" s="19"/>
      <c r="T105" s="808"/>
      <c r="U105" s="809"/>
      <c r="V105" s="810"/>
      <c r="W105" s="811"/>
      <c r="X105" s="810"/>
      <c r="Y105" s="810"/>
      <c r="Z105" s="20"/>
      <c r="AA105" s="870" t="s">
        <v>34</v>
      </c>
      <c r="AB105" s="1204"/>
      <c r="AC105" s="870" t="s">
        <v>1998</v>
      </c>
      <c r="AD105" s="1207"/>
      <c r="AE105" s="870" t="s">
        <v>235</v>
      </c>
      <c r="AF105" s="1207"/>
      <c r="AG105" s="845" t="s">
        <v>36</v>
      </c>
      <c r="AH105" s="1210"/>
      <c r="AI105" s="563">
        <v>21</v>
      </c>
      <c r="AJ105" s="564" t="s">
        <v>272</v>
      </c>
      <c r="AK105" s="872"/>
      <c r="AL105" s="872"/>
      <c r="AM105" s="469" t="s">
        <v>273</v>
      </c>
      <c r="AN105" s="27">
        <f t="shared" si="30"/>
        <v>0</v>
      </c>
      <c r="AO105" s="27">
        <f t="shared" si="30"/>
        <v>0</v>
      </c>
      <c r="AP105" s="565">
        <f t="shared" si="30"/>
        <v>0</v>
      </c>
      <c r="AQ105" s="35">
        <f t="shared" si="29"/>
        <v>0</v>
      </c>
      <c r="AR105" s="566">
        <f t="shared" si="29"/>
        <v>0</v>
      </c>
      <c r="AS105" s="566">
        <f t="shared" si="29"/>
        <v>0</v>
      </c>
      <c r="AT105" s="35">
        <f t="shared" si="29"/>
        <v>0</v>
      </c>
      <c r="AU105" s="43">
        <f t="shared" si="14"/>
        <v>0</v>
      </c>
      <c r="AV105" s="618" t="s">
        <v>33</v>
      </c>
      <c r="AW105" s="619" t="s">
        <v>41</v>
      </c>
      <c r="AX105" s="619" t="s">
        <v>42</v>
      </c>
      <c r="AY105" s="619"/>
      <c r="AZ105" s="850" t="s">
        <v>33</v>
      </c>
      <c r="BA105" s="582" t="s">
        <v>46</v>
      </c>
      <c r="BB105" s="855"/>
      <c r="BC105" s="821"/>
      <c r="BD105" s="545"/>
      <c r="BE105" s="859" t="str">
        <f t="shared" si="31"/>
        <v>▼選択</v>
      </c>
      <c r="BF105" s="633" t="s">
        <v>16</v>
      </c>
      <c r="BG105" s="859" t="s">
        <v>31</v>
      </c>
      <c r="BH105" s="824" t="s">
        <v>6</v>
      </c>
      <c r="BI105" s="824" t="s">
        <v>7</v>
      </c>
      <c r="BJ105" s="859" t="s">
        <v>32</v>
      </c>
      <c r="BK105" s="859"/>
      <c r="BL105" s="546" t="s">
        <v>33</v>
      </c>
      <c r="BM105" s="828" t="s">
        <v>3293</v>
      </c>
      <c r="BN105" s="852"/>
      <c r="BO105" s="852"/>
      <c r="BP105" s="852"/>
      <c r="BQ105" s="852"/>
      <c r="BR105" s="852"/>
      <c r="BS105" s="547"/>
      <c r="BT105" s="547"/>
      <c r="BU105" s="547"/>
      <c r="BV105" s="548"/>
      <c r="BW105" s="549"/>
      <c r="BX105" s="547"/>
      <c r="BY105" s="495"/>
      <c r="BZ105" s="579" t="s">
        <v>1012</v>
      </c>
      <c r="CA105" s="853" t="s">
        <v>1009</v>
      </c>
      <c r="CB105" s="881" t="s">
        <v>1010</v>
      </c>
      <c r="CC105" s="55" t="s">
        <v>2249</v>
      </c>
      <c r="CD105" s="843" t="s">
        <v>1011</v>
      </c>
    </row>
    <row r="106" spans="1:82" ht="42.75" hidden="1" customHeight="1">
      <c r="A106" s="3"/>
      <c r="B106" s="5" t="s">
        <v>2850</v>
      </c>
      <c r="C106" s="3" t="str">
        <f t="shared" si="17"/>
        <v>Ⅰ.顧客対応 (1)　お客さまニーズに合致した提案の実施に向けた募集に関する態勢整備</v>
      </c>
      <c r="D106" s="3" t="str">
        <f t="shared" si="18"/>
        <v>④募集時の禁止行為・著しく不適当な行為</v>
      </c>
      <c r="E106" s="3" t="str">
        <f t="shared" si="20"/>
        <v>基本 21</v>
      </c>
      <c r="F106" s="3" t="str">
        <f t="shared" si="21"/>
        <v>21 
21-3</v>
      </c>
      <c r="G106" s="11" t="str">
        <f t="shared" si="22"/>
        <v xml:space="preserve">
＿ 【特定関係法人等に係る管理・報告態勢】
＿＿ </v>
      </c>
      <c r="H106" s="21" t="str">
        <f t="shared" si="19"/>
        <v>2023: 0
2024: －</v>
      </c>
      <c r="I106" s="21" t="str">
        <f t="shared" si="28"/>
        <v xml:space="preserve"> ― </v>
      </c>
      <c r="J106" s="21" t="str">
        <f t="shared" si="28"/>
        <v xml:space="preserve"> ― </v>
      </c>
      <c r="K106" s="21" t="str">
        <f t="shared" si="23"/>
        <v xml:space="preserve"> ― </v>
      </c>
      <c r="L106" s="21" t="str">
        <f t="shared" si="24"/>
        <v xml:space="preserve"> ― </v>
      </c>
      <c r="M106" s="21" t="str">
        <f t="shared" si="25"/>
        <v xml:space="preserve">
</v>
      </c>
      <c r="N106" s="3"/>
      <c r="O106" s="19" t="s">
        <v>2250</v>
      </c>
      <c r="P106" s="19" t="s">
        <v>2729</v>
      </c>
      <c r="Q106" s="19" t="s">
        <v>235</v>
      </c>
      <c r="R106" s="19"/>
      <c r="S106" s="19"/>
      <c r="T106" s="808"/>
      <c r="U106" s="809"/>
      <c r="V106" s="810"/>
      <c r="W106" s="811"/>
      <c r="X106" s="810"/>
      <c r="Y106" s="810"/>
      <c r="Z106" s="20"/>
      <c r="AA106" s="870" t="s">
        <v>34</v>
      </c>
      <c r="AB106" s="1204"/>
      <c r="AC106" s="870" t="s">
        <v>1998</v>
      </c>
      <c r="AD106" s="1207"/>
      <c r="AE106" s="870" t="s">
        <v>235</v>
      </c>
      <c r="AF106" s="1207"/>
      <c r="AG106" s="845" t="s">
        <v>36</v>
      </c>
      <c r="AH106" s="1210"/>
      <c r="AI106" s="563">
        <v>21</v>
      </c>
      <c r="AJ106" s="564" t="s">
        <v>274</v>
      </c>
      <c r="AK106" s="846"/>
      <c r="AL106" s="1220" t="s">
        <v>275</v>
      </c>
      <c r="AM106" s="1221"/>
      <c r="AN106" s="27">
        <f t="shared" si="30"/>
        <v>0</v>
      </c>
      <c r="AO106" s="27">
        <f t="shared" si="30"/>
        <v>0</v>
      </c>
      <c r="AP106" s="565">
        <f t="shared" si="30"/>
        <v>0</v>
      </c>
      <c r="AQ106" s="35">
        <f t="shared" si="29"/>
        <v>0</v>
      </c>
      <c r="AR106" s="566">
        <f t="shared" si="29"/>
        <v>0</v>
      </c>
      <c r="AS106" s="566">
        <f t="shared" si="29"/>
        <v>0</v>
      </c>
      <c r="AT106" s="35">
        <f t="shared" si="29"/>
        <v>0</v>
      </c>
      <c r="AU106" s="43">
        <f t="shared" si="14"/>
        <v>0</v>
      </c>
      <c r="AV106" s="608"/>
      <c r="AW106" s="609"/>
      <c r="AX106" s="609"/>
      <c r="AY106" s="609"/>
      <c r="AZ106" s="822" t="s">
        <v>661</v>
      </c>
      <c r="BA106" s="559" t="s">
        <v>29</v>
      </c>
      <c r="BB106" s="562"/>
      <c r="BC106" s="562"/>
      <c r="BD106" s="568"/>
      <c r="BE106" s="847"/>
      <c r="BF106" s="571"/>
      <c r="BG106" s="847"/>
      <c r="BH106" s="847"/>
      <c r="BI106" s="847"/>
      <c r="BJ106" s="847"/>
      <c r="BK106" s="571"/>
      <c r="BL106" s="569"/>
      <c r="BM106" s="839"/>
      <c r="BN106" s="840"/>
      <c r="BO106" s="840"/>
      <c r="BP106" s="840"/>
      <c r="BQ106" s="840"/>
      <c r="BR106" s="840"/>
      <c r="BS106" s="562"/>
      <c r="BT106" s="562"/>
      <c r="BU106" s="562"/>
      <c r="BV106" s="570"/>
      <c r="BW106" s="571"/>
      <c r="BX106" s="562"/>
      <c r="BY106" s="495"/>
      <c r="BZ106" s="562"/>
      <c r="CA106" s="841"/>
      <c r="CB106" s="842"/>
      <c r="CC106" s="55" t="s">
        <v>2250</v>
      </c>
      <c r="CD106" s="843" t="s">
        <v>1013</v>
      </c>
    </row>
    <row r="107" spans="1:82" ht="94.5" hidden="1">
      <c r="A107" s="3"/>
      <c r="B107" s="5" t="s">
        <v>2851</v>
      </c>
      <c r="C107" s="3" t="str">
        <f t="shared" si="17"/>
        <v>Ⅰ.顧客対応 (1)　お客さまニーズに合致した提案の実施に向けた募集に関する態勢整備</v>
      </c>
      <c r="D107" s="3" t="str">
        <f t="shared" si="18"/>
        <v>④募集時の禁止行為・著しく不適当な行為</v>
      </c>
      <c r="E107" s="3" t="str">
        <f t="shared" si="20"/>
        <v>基本 21</v>
      </c>
      <c r="F107" s="3" t="str">
        <f t="shared" si="21"/>
        <v>21 
21-3-1</v>
      </c>
      <c r="G107" s="11" t="str">
        <f t="shared" si="22"/>
        <v xml:space="preserve">
＿ 
＿＿ 特定関係法人等の範囲の一覧表に関し、記載内容に変更のある都度、速やかにその情報を更新し、また更新したことを代理店内に周知すること</v>
      </c>
      <c r="H107" s="21" t="str">
        <f t="shared" si="19"/>
        <v>2023: 0
2024: ▼選択</v>
      </c>
      <c r="I107" s="21" t="str">
        <f t="shared" si="28"/>
        <v xml:space="preserve"> ― </v>
      </c>
      <c r="J107" s="21" t="str">
        <f t="shared" si="28"/>
        <v xml:space="preserve"> ― </v>
      </c>
      <c r="K107" s="21" t="str">
        <f t="shared" si="23"/>
        <v>▼選択</v>
      </c>
      <c r="L107" s="21" t="str">
        <f t="shared" si="24"/>
        <v>以下について、詳細説明欄の記載及び証跡資料により確認できた
・特定関係法人等を管理する部門が、特定関係法人等の追加や変更がある都度、速やかに更新し、更新した旨を社内に周知する方法は、「○○資料」P○に記載
・「○○資料」はイントラネットに掲載され、全従業員が閲覧可能である</v>
      </c>
      <c r="M107" s="21" t="str">
        <f t="shared" si="25"/>
        <v xml:space="preserve">
</v>
      </c>
      <c r="N107" s="3"/>
      <c r="O107" s="19" t="s">
        <v>2251</v>
      </c>
      <c r="P107" s="19" t="s">
        <v>2729</v>
      </c>
      <c r="Q107" s="19" t="s">
        <v>235</v>
      </c>
      <c r="R107" s="19"/>
      <c r="S107" s="19"/>
      <c r="T107" s="808"/>
      <c r="U107" s="809"/>
      <c r="V107" s="810"/>
      <c r="W107" s="811"/>
      <c r="X107" s="810"/>
      <c r="Y107" s="810"/>
      <c r="Z107" s="20"/>
      <c r="AA107" s="870" t="s">
        <v>34</v>
      </c>
      <c r="AB107" s="1204"/>
      <c r="AC107" s="870" t="s">
        <v>1998</v>
      </c>
      <c r="AD107" s="1207"/>
      <c r="AE107" s="870" t="s">
        <v>235</v>
      </c>
      <c r="AF107" s="1207"/>
      <c r="AG107" s="845" t="s">
        <v>36</v>
      </c>
      <c r="AH107" s="1210"/>
      <c r="AI107" s="563">
        <v>21</v>
      </c>
      <c r="AJ107" s="564" t="s">
        <v>276</v>
      </c>
      <c r="AK107" s="848"/>
      <c r="AL107" s="848"/>
      <c r="AM107" s="469" t="s">
        <v>277</v>
      </c>
      <c r="AN107" s="27">
        <f t="shared" si="30"/>
        <v>0</v>
      </c>
      <c r="AO107" s="27">
        <f t="shared" si="30"/>
        <v>0</v>
      </c>
      <c r="AP107" s="565">
        <f t="shared" si="30"/>
        <v>0</v>
      </c>
      <c r="AQ107" s="35">
        <f t="shared" si="29"/>
        <v>0</v>
      </c>
      <c r="AR107" s="566">
        <f t="shared" si="29"/>
        <v>0</v>
      </c>
      <c r="AS107" s="566">
        <f t="shared" si="29"/>
        <v>0</v>
      </c>
      <c r="AT107" s="35">
        <f t="shared" si="29"/>
        <v>0</v>
      </c>
      <c r="AU107" s="43">
        <f t="shared" si="14"/>
        <v>0</v>
      </c>
      <c r="AV107" s="596" t="s">
        <v>33</v>
      </c>
      <c r="AW107" s="597" t="s">
        <v>41</v>
      </c>
      <c r="AX107" s="597" t="s">
        <v>42</v>
      </c>
      <c r="AY107" s="618"/>
      <c r="AZ107" s="850" t="s">
        <v>33</v>
      </c>
      <c r="BA107" s="576" t="s">
        <v>46</v>
      </c>
      <c r="BB107" s="855"/>
      <c r="BC107" s="821"/>
      <c r="BD107" s="549"/>
      <c r="BE107" s="859" t="str">
        <f>IF(AND(AL107=AV107,AV107="○",AZ107="1.はい"),"○","▼選択")</f>
        <v>▼選択</v>
      </c>
      <c r="BF107" s="633" t="s">
        <v>16</v>
      </c>
      <c r="BG107" s="859" t="s">
        <v>31</v>
      </c>
      <c r="BH107" s="824" t="s">
        <v>6</v>
      </c>
      <c r="BI107" s="824" t="s">
        <v>7</v>
      </c>
      <c r="BJ107" s="859" t="s">
        <v>32</v>
      </c>
      <c r="BK107" s="859"/>
      <c r="BL107" s="546" t="s">
        <v>33</v>
      </c>
      <c r="BM107" s="828" t="s">
        <v>3294</v>
      </c>
      <c r="BN107" s="852"/>
      <c r="BO107" s="852"/>
      <c r="BP107" s="852"/>
      <c r="BQ107" s="852"/>
      <c r="BR107" s="852"/>
      <c r="BS107" s="547"/>
      <c r="BT107" s="547"/>
      <c r="BU107" s="547"/>
      <c r="BV107" s="548"/>
      <c r="BW107" s="549"/>
      <c r="BX107" s="547"/>
      <c r="BY107" s="495"/>
      <c r="BZ107" s="579" t="s">
        <v>1016</v>
      </c>
      <c r="CA107" s="853" t="s">
        <v>956</v>
      </c>
      <c r="CB107" s="854" t="s">
        <v>1014</v>
      </c>
      <c r="CC107" s="55" t="s">
        <v>2251</v>
      </c>
      <c r="CD107" s="843" t="s">
        <v>1015</v>
      </c>
    </row>
    <row r="108" spans="1:82" ht="94.5" hidden="1">
      <c r="A108" s="3"/>
      <c r="B108" s="5" t="s">
        <v>2852</v>
      </c>
      <c r="C108" s="3" t="str">
        <f t="shared" si="17"/>
        <v>Ⅰ.顧客対応 (1)　お客さまニーズに合致した提案の実施に向けた募集に関する態勢整備</v>
      </c>
      <c r="D108" s="3" t="str">
        <f t="shared" si="18"/>
        <v>④募集時の禁止行為・著しく不適当な行為</v>
      </c>
      <c r="E108" s="3" t="str">
        <f t="shared" si="20"/>
        <v>基本 21</v>
      </c>
      <c r="F108" s="3" t="str">
        <f t="shared" si="21"/>
        <v>21 
21-3-2</v>
      </c>
      <c r="G108" s="11" t="str">
        <f t="shared" si="22"/>
        <v xml:space="preserve">
＿ 
＿＿ 当該情報を保険会社へ報告すること</v>
      </c>
      <c r="H108" s="21" t="str">
        <f t="shared" si="19"/>
        <v>2023: 0
2024: ▼選択</v>
      </c>
      <c r="I108" s="21" t="str">
        <f t="shared" si="28"/>
        <v xml:space="preserve"> ― </v>
      </c>
      <c r="J108" s="21" t="str">
        <f t="shared" si="28"/>
        <v xml:space="preserve"> ― </v>
      </c>
      <c r="K108" s="21" t="str">
        <f t="shared" si="23"/>
        <v>▼選択</v>
      </c>
      <c r="L108" s="21" t="str">
        <f t="shared" si="24"/>
        <v>以下について、詳細説明欄の記載及び証跡資料により確認できた
・特定関係法人等を管理する部門が、特定関係法人等の追加や変更がある都度、速やかに保険会社に報告する方法は、「○○資料」P○に記載
・「○○資料」はイントラネットに掲載され、全従業員が閲覧可能である</v>
      </c>
      <c r="M108" s="21" t="str">
        <f t="shared" si="25"/>
        <v xml:space="preserve">
</v>
      </c>
      <c r="N108" s="3"/>
      <c r="O108" s="19" t="s">
        <v>2252</v>
      </c>
      <c r="P108" s="19" t="s">
        <v>2729</v>
      </c>
      <c r="Q108" s="19" t="s">
        <v>235</v>
      </c>
      <c r="R108" s="19"/>
      <c r="S108" s="19"/>
      <c r="T108" s="808"/>
      <c r="U108" s="809"/>
      <c r="V108" s="810"/>
      <c r="W108" s="811"/>
      <c r="X108" s="810"/>
      <c r="Y108" s="810"/>
      <c r="Z108" s="20"/>
      <c r="AA108" s="870" t="s">
        <v>34</v>
      </c>
      <c r="AB108" s="1204"/>
      <c r="AC108" s="870" t="s">
        <v>1998</v>
      </c>
      <c r="AD108" s="1207"/>
      <c r="AE108" s="870" t="s">
        <v>235</v>
      </c>
      <c r="AF108" s="1207"/>
      <c r="AG108" s="845" t="s">
        <v>36</v>
      </c>
      <c r="AH108" s="1210"/>
      <c r="AI108" s="563">
        <v>21</v>
      </c>
      <c r="AJ108" s="564" t="s">
        <v>278</v>
      </c>
      <c r="AK108" s="848"/>
      <c r="AL108" s="848"/>
      <c r="AM108" s="469" t="s">
        <v>279</v>
      </c>
      <c r="AN108" s="27">
        <f t="shared" si="30"/>
        <v>0</v>
      </c>
      <c r="AO108" s="27">
        <f t="shared" si="30"/>
        <v>0</v>
      </c>
      <c r="AP108" s="565">
        <f t="shared" si="30"/>
        <v>0</v>
      </c>
      <c r="AQ108" s="35">
        <f t="shared" si="29"/>
        <v>0</v>
      </c>
      <c r="AR108" s="566">
        <f t="shared" si="29"/>
        <v>0</v>
      </c>
      <c r="AS108" s="566">
        <f t="shared" si="29"/>
        <v>0</v>
      </c>
      <c r="AT108" s="35">
        <f t="shared" si="29"/>
        <v>0</v>
      </c>
      <c r="AU108" s="43">
        <f t="shared" si="14"/>
        <v>0</v>
      </c>
      <c r="AV108" s="596" t="s">
        <v>33</v>
      </c>
      <c r="AW108" s="597" t="s">
        <v>41</v>
      </c>
      <c r="AX108" s="597" t="s">
        <v>42</v>
      </c>
      <c r="AY108" s="618"/>
      <c r="AZ108" s="850" t="s">
        <v>33</v>
      </c>
      <c r="BA108" s="576" t="s">
        <v>46</v>
      </c>
      <c r="BB108" s="855"/>
      <c r="BC108" s="821"/>
      <c r="BD108" s="549"/>
      <c r="BE108" s="859" t="str">
        <f>IF(AND(AL108=AV108,AV108="○",AZ108="1.はい"),"○","▼選択")</f>
        <v>▼選択</v>
      </c>
      <c r="BF108" s="633" t="s">
        <v>16</v>
      </c>
      <c r="BG108" s="859" t="s">
        <v>31</v>
      </c>
      <c r="BH108" s="824" t="s">
        <v>6</v>
      </c>
      <c r="BI108" s="824" t="s">
        <v>7</v>
      </c>
      <c r="BJ108" s="859" t="s">
        <v>32</v>
      </c>
      <c r="BK108" s="859"/>
      <c r="BL108" s="546" t="s">
        <v>33</v>
      </c>
      <c r="BM108" s="828" t="s">
        <v>3295</v>
      </c>
      <c r="BN108" s="852"/>
      <c r="BO108" s="852"/>
      <c r="BP108" s="852"/>
      <c r="BQ108" s="852"/>
      <c r="BR108" s="852"/>
      <c r="BS108" s="547"/>
      <c r="BT108" s="547"/>
      <c r="BU108" s="547"/>
      <c r="BV108" s="548"/>
      <c r="BW108" s="549"/>
      <c r="BX108" s="547"/>
      <c r="BY108" s="495"/>
      <c r="BZ108" s="579" t="s">
        <v>1019</v>
      </c>
      <c r="CA108" s="853" t="s">
        <v>956</v>
      </c>
      <c r="CB108" s="854" t="s">
        <v>1017</v>
      </c>
      <c r="CC108" s="55" t="s">
        <v>2252</v>
      </c>
      <c r="CD108" s="843" t="s">
        <v>1018</v>
      </c>
    </row>
    <row r="109" spans="1:82" ht="99.75" hidden="1" customHeight="1">
      <c r="A109" s="3"/>
      <c r="B109" s="5" t="s">
        <v>2853</v>
      </c>
      <c r="C109" s="3" t="str">
        <f t="shared" si="17"/>
        <v>Ⅰ.顧客対応 (1)　お客さまニーズに合致した提案の実施に向けた募集に関する態勢整備</v>
      </c>
      <c r="D109" s="3" t="str">
        <f t="shared" si="18"/>
        <v>④募集時の禁止行為・著しく不適当な行為</v>
      </c>
      <c r="E109" s="3" t="str">
        <f t="shared" si="20"/>
        <v>基本 21</v>
      </c>
      <c r="F109" s="3" t="str">
        <f t="shared" si="21"/>
        <v>21 
21-4</v>
      </c>
      <c r="G109" s="11" t="str">
        <f t="shared" si="22"/>
        <v xml:space="preserve">
＿ 【自己契約・特定契約ルール】
保険料の割引・割戻し等を目的とした自己契約・特定契約（特定関係法人等を契約者とする契約）の募集を行わないこと（特定関係法人等の判定は実態に即するものとし潜脱行為とならないよう留意すること）
　※取扱う場合は手数料不払扱いで取り扱うこと
＿＿ </v>
      </c>
      <c r="H109" s="21" t="str">
        <f t="shared" si="19"/>
        <v>2023: 0
2024: ▼選択</v>
      </c>
      <c r="I109" s="21" t="str">
        <f t="shared" si="28"/>
        <v xml:space="preserve"> ― </v>
      </c>
      <c r="J109" s="21" t="str">
        <f t="shared" si="28"/>
        <v xml:space="preserve"> ― </v>
      </c>
      <c r="K109" s="21" t="str">
        <f t="shared" si="23"/>
        <v>▼選択</v>
      </c>
      <c r="L109" s="21" t="str">
        <f t="shared" si="24"/>
        <v>以下について、詳細説明欄の記載及び証跡資料により確認できた
・自己契約・特定契約の手数料不払いは、「○○資料」P○に記載
・「○○資料」はイントラネットに掲載され、全従業員が閲覧可能である</v>
      </c>
      <c r="M109" s="21" t="str">
        <f t="shared" si="25"/>
        <v xml:space="preserve">
</v>
      </c>
      <c r="N109" s="3"/>
      <c r="O109" s="19" t="s">
        <v>2253</v>
      </c>
      <c r="P109" s="19" t="s">
        <v>2729</v>
      </c>
      <c r="Q109" s="19" t="s">
        <v>235</v>
      </c>
      <c r="R109" s="19"/>
      <c r="S109" s="19"/>
      <c r="T109" s="808"/>
      <c r="U109" s="809"/>
      <c r="V109" s="810"/>
      <c r="W109" s="811"/>
      <c r="X109" s="810"/>
      <c r="Y109" s="810"/>
      <c r="Z109" s="20"/>
      <c r="AA109" s="870" t="s">
        <v>34</v>
      </c>
      <c r="AB109" s="1204"/>
      <c r="AC109" s="870" t="s">
        <v>1998</v>
      </c>
      <c r="AD109" s="1207"/>
      <c r="AE109" s="870" t="s">
        <v>235</v>
      </c>
      <c r="AF109" s="1207"/>
      <c r="AG109" s="845" t="s">
        <v>36</v>
      </c>
      <c r="AH109" s="1210"/>
      <c r="AI109" s="563">
        <v>21</v>
      </c>
      <c r="AJ109" s="564" t="s">
        <v>280</v>
      </c>
      <c r="AK109" s="848"/>
      <c r="AL109" s="1220" t="s">
        <v>1020</v>
      </c>
      <c r="AM109" s="1221"/>
      <c r="AN109" s="27">
        <f t="shared" si="30"/>
        <v>0</v>
      </c>
      <c r="AO109" s="27">
        <f t="shared" si="30"/>
        <v>0</v>
      </c>
      <c r="AP109" s="565">
        <f t="shared" si="30"/>
        <v>0</v>
      </c>
      <c r="AQ109" s="35">
        <f t="shared" si="29"/>
        <v>0</v>
      </c>
      <c r="AR109" s="566">
        <f t="shared" si="29"/>
        <v>0</v>
      </c>
      <c r="AS109" s="566">
        <f t="shared" si="29"/>
        <v>0</v>
      </c>
      <c r="AT109" s="35">
        <f t="shared" si="29"/>
        <v>0</v>
      </c>
      <c r="AU109" s="43">
        <f t="shared" si="14"/>
        <v>0</v>
      </c>
      <c r="AV109" s="586" t="s">
        <v>33</v>
      </c>
      <c r="AW109" s="587" t="s">
        <v>41</v>
      </c>
      <c r="AX109" s="587" t="s">
        <v>42</v>
      </c>
      <c r="AY109" s="622"/>
      <c r="AZ109" s="850" t="s">
        <v>33</v>
      </c>
      <c r="BA109" s="582" t="s">
        <v>46</v>
      </c>
      <c r="BB109" s="855"/>
      <c r="BC109" s="821"/>
      <c r="BD109" s="549"/>
      <c r="BE109" s="620" t="str">
        <f>IF(AND(AL109=AV109,AV109="○",AZ109="1.はい"),"○","▼選択")</f>
        <v>▼選択</v>
      </c>
      <c r="BF109" s="861" t="s">
        <v>16</v>
      </c>
      <c r="BG109" s="620" t="s">
        <v>31</v>
      </c>
      <c r="BH109" s="824" t="s">
        <v>6</v>
      </c>
      <c r="BI109" s="824" t="s">
        <v>7</v>
      </c>
      <c r="BJ109" s="620" t="s">
        <v>32</v>
      </c>
      <c r="BK109" s="620"/>
      <c r="BL109" s="546" t="s">
        <v>33</v>
      </c>
      <c r="BM109" s="828" t="s">
        <v>3296</v>
      </c>
      <c r="BN109" s="852"/>
      <c r="BO109" s="852"/>
      <c r="BP109" s="852"/>
      <c r="BQ109" s="852"/>
      <c r="BR109" s="852"/>
      <c r="BS109" s="547"/>
      <c r="BT109" s="547"/>
      <c r="BU109" s="547"/>
      <c r="BV109" s="548"/>
      <c r="BW109" s="549"/>
      <c r="BX109" s="547"/>
      <c r="BY109" s="495"/>
      <c r="BZ109" s="579" t="s">
        <v>1023</v>
      </c>
      <c r="CA109" s="853" t="s">
        <v>956</v>
      </c>
      <c r="CB109" s="862" t="s">
        <v>1021</v>
      </c>
      <c r="CC109" s="55" t="s">
        <v>2253</v>
      </c>
      <c r="CD109" s="843" t="s">
        <v>1022</v>
      </c>
    </row>
    <row r="110" spans="1:82" ht="71.25" hidden="1" customHeight="1">
      <c r="A110" s="3"/>
      <c r="B110" s="5" t="s">
        <v>2854</v>
      </c>
      <c r="C110" s="3" t="str">
        <f t="shared" si="17"/>
        <v>Ⅰ.顧客対応 (1)　お客さまニーズに合致した提案の実施に向けた募集に関する態勢整備</v>
      </c>
      <c r="D110" s="3" t="str">
        <f t="shared" si="18"/>
        <v>④募集時の禁止行為・著しく不適当な行為</v>
      </c>
      <c r="E110" s="3" t="str">
        <f t="shared" si="20"/>
        <v>基本 21</v>
      </c>
      <c r="F110" s="3" t="str">
        <f t="shared" si="21"/>
        <v>21 
21-5</v>
      </c>
      <c r="G110" s="11" t="str">
        <f t="shared" si="22"/>
        <v xml:space="preserve">
＿ 【構成員契約規制】
構成員契約規制に違反する行為（構成員契約の申込みをさせる行為）を行わないこと
＿＿ </v>
      </c>
      <c r="H110" s="21" t="str">
        <f t="shared" si="19"/>
        <v>2023: 0
2024: ▼選択</v>
      </c>
      <c r="I110" s="21" t="str">
        <f t="shared" si="28"/>
        <v xml:space="preserve"> ― </v>
      </c>
      <c r="J110" s="21" t="str">
        <f t="shared" si="28"/>
        <v xml:space="preserve"> ― </v>
      </c>
      <c r="K110" s="21" t="str">
        <f t="shared" si="23"/>
        <v>▼選択</v>
      </c>
      <c r="L110" s="21" t="str">
        <f t="shared" si="24"/>
        <v>以下について、詳細説明欄の記載及び証跡資料により確認できた
・構成員契約の申込みを行わないことは、「○○資料」P○に記載
・「○○資料」はイントラネットに掲載され、全従業員が閲覧可能である</v>
      </c>
      <c r="M110" s="21" t="str">
        <f t="shared" si="25"/>
        <v xml:space="preserve">
</v>
      </c>
      <c r="N110" s="3"/>
      <c r="O110" s="19" t="s">
        <v>2254</v>
      </c>
      <c r="P110" s="19" t="s">
        <v>2729</v>
      </c>
      <c r="Q110" s="19" t="s">
        <v>235</v>
      </c>
      <c r="R110" s="19"/>
      <c r="S110" s="19"/>
      <c r="T110" s="808"/>
      <c r="U110" s="809"/>
      <c r="V110" s="810"/>
      <c r="W110" s="811"/>
      <c r="X110" s="810"/>
      <c r="Y110" s="810"/>
      <c r="Z110" s="20"/>
      <c r="AA110" s="870" t="s">
        <v>34</v>
      </c>
      <c r="AB110" s="1204"/>
      <c r="AC110" s="870" t="s">
        <v>1998</v>
      </c>
      <c r="AD110" s="1207"/>
      <c r="AE110" s="870" t="s">
        <v>235</v>
      </c>
      <c r="AF110" s="1207"/>
      <c r="AG110" s="845" t="s">
        <v>36</v>
      </c>
      <c r="AH110" s="1210"/>
      <c r="AI110" s="594">
        <v>21</v>
      </c>
      <c r="AJ110" s="564" t="s">
        <v>281</v>
      </c>
      <c r="AK110" s="846"/>
      <c r="AL110" s="1220" t="s">
        <v>282</v>
      </c>
      <c r="AM110" s="1221"/>
      <c r="AN110" s="27">
        <f t="shared" si="30"/>
        <v>0</v>
      </c>
      <c r="AO110" s="27">
        <f t="shared" si="30"/>
        <v>0</v>
      </c>
      <c r="AP110" s="565">
        <f t="shared" si="30"/>
        <v>0</v>
      </c>
      <c r="AQ110" s="35">
        <f t="shared" si="29"/>
        <v>0</v>
      </c>
      <c r="AR110" s="566">
        <f t="shared" si="29"/>
        <v>0</v>
      </c>
      <c r="AS110" s="566">
        <f t="shared" si="29"/>
        <v>0</v>
      </c>
      <c r="AT110" s="35">
        <f t="shared" si="29"/>
        <v>0</v>
      </c>
      <c r="AU110" s="43">
        <f t="shared" si="14"/>
        <v>0</v>
      </c>
      <c r="AV110" s="586" t="s">
        <v>33</v>
      </c>
      <c r="AW110" s="587" t="s">
        <v>41</v>
      </c>
      <c r="AX110" s="587" t="s">
        <v>42</v>
      </c>
      <c r="AY110" s="622"/>
      <c r="AZ110" s="850" t="s">
        <v>33</v>
      </c>
      <c r="BA110" s="582" t="s">
        <v>46</v>
      </c>
      <c r="BB110" s="855"/>
      <c r="BC110" s="821"/>
      <c r="BD110" s="549"/>
      <c r="BE110" s="620" t="str">
        <f>IF(AND(AL110=AV110,AV110="○",AZ110="1.はい"),"○","▼選択")</f>
        <v>▼選択</v>
      </c>
      <c r="BF110" s="861" t="s">
        <v>16</v>
      </c>
      <c r="BG110" s="620" t="s">
        <v>31</v>
      </c>
      <c r="BH110" s="824" t="s">
        <v>6</v>
      </c>
      <c r="BI110" s="824" t="s">
        <v>7</v>
      </c>
      <c r="BJ110" s="620" t="s">
        <v>32</v>
      </c>
      <c r="BK110" s="620"/>
      <c r="BL110" s="546" t="s">
        <v>33</v>
      </c>
      <c r="BM110" s="828" t="s">
        <v>3297</v>
      </c>
      <c r="BN110" s="852"/>
      <c r="BO110" s="852"/>
      <c r="BP110" s="852"/>
      <c r="BQ110" s="852"/>
      <c r="BR110" s="852"/>
      <c r="BS110" s="547"/>
      <c r="BT110" s="547"/>
      <c r="BU110" s="547"/>
      <c r="BV110" s="548"/>
      <c r="BW110" s="549"/>
      <c r="BX110" s="547"/>
      <c r="BY110" s="495"/>
      <c r="BZ110" s="579" t="s">
        <v>1026</v>
      </c>
      <c r="CA110" s="853" t="s">
        <v>956</v>
      </c>
      <c r="CB110" s="854" t="s">
        <v>1024</v>
      </c>
      <c r="CC110" s="55" t="s">
        <v>2254</v>
      </c>
      <c r="CD110" s="843" t="s">
        <v>1025</v>
      </c>
    </row>
    <row r="111" spans="1:82" ht="42.75" customHeight="1">
      <c r="A111" s="3"/>
      <c r="B111" s="5" t="s">
        <v>2855</v>
      </c>
      <c r="C111" s="3" t="str">
        <f t="shared" si="17"/>
        <v>Ⅰ.顧客対応 (1)　お客さまニーズに合致した提案の実施に向けた募集に関する態勢整備</v>
      </c>
      <c r="D111" s="3" t="str">
        <f t="shared" si="18"/>
        <v>④募集時の禁止行為・著しく不適当な行為</v>
      </c>
      <c r="E111" s="3" t="str">
        <f t="shared" si="20"/>
        <v>基本 22</v>
      </c>
      <c r="F111" s="3" t="str">
        <f t="shared" si="21"/>
        <v>22 
見出し</v>
      </c>
      <c r="G111" s="11" t="str">
        <f t="shared" si="22"/>
        <v xml:space="preserve">お客さま向けの景品提供を伴う施策を行っている代理店のみ対象
＿ 
＿＿ </v>
      </c>
      <c r="H111" s="21" t="str">
        <f t="shared" si="19"/>
        <v>2023: 0
2024: 対象</v>
      </c>
      <c r="I111" s="21" t="str">
        <f t="shared" si="28"/>
        <v xml:space="preserve"> ― </v>
      </c>
      <c r="J111" s="21" t="str">
        <f t="shared" si="28"/>
        <v xml:space="preserve"> ― </v>
      </c>
      <c r="K111" s="21" t="str">
        <f t="shared" si="23"/>
        <v xml:space="preserve"> ― </v>
      </c>
      <c r="L111" s="21" t="str">
        <f t="shared" si="24"/>
        <v xml:space="preserve"> ― </v>
      </c>
      <c r="M111" s="21" t="str">
        <f t="shared" si="25"/>
        <v xml:space="preserve">
</v>
      </c>
      <c r="N111" s="3"/>
      <c r="O111" s="19" t="s">
        <v>2255</v>
      </c>
      <c r="P111" s="19" t="s">
        <v>2729</v>
      </c>
      <c r="Q111" s="19" t="s">
        <v>235</v>
      </c>
      <c r="R111" s="19"/>
      <c r="S111" s="19"/>
      <c r="T111" s="808"/>
      <c r="U111" s="809"/>
      <c r="V111" s="810"/>
      <c r="W111" s="811"/>
      <c r="X111" s="810"/>
      <c r="Y111" s="810"/>
      <c r="Z111" s="20"/>
      <c r="AA111" s="870" t="s">
        <v>34</v>
      </c>
      <c r="AB111" s="1204"/>
      <c r="AC111" s="870" t="s">
        <v>1998</v>
      </c>
      <c r="AD111" s="1207"/>
      <c r="AE111" s="870" t="s">
        <v>235</v>
      </c>
      <c r="AF111" s="1207"/>
      <c r="AG111" s="845" t="s">
        <v>36</v>
      </c>
      <c r="AH111" s="1210"/>
      <c r="AI111" s="623">
        <v>22</v>
      </c>
      <c r="AJ111" s="624" t="s">
        <v>2642</v>
      </c>
      <c r="AK111" s="1226" t="s">
        <v>283</v>
      </c>
      <c r="AL111" s="1227"/>
      <c r="AM111" s="1228"/>
      <c r="AN111" s="29">
        <f t="shared" si="30"/>
        <v>0</v>
      </c>
      <c r="AO111" s="29">
        <f t="shared" si="30"/>
        <v>0</v>
      </c>
      <c r="AP111" s="589">
        <f t="shared" si="30"/>
        <v>0</v>
      </c>
      <c r="AQ111" s="37">
        <f t="shared" si="29"/>
        <v>0</v>
      </c>
      <c r="AR111" s="590">
        <f t="shared" si="29"/>
        <v>0</v>
      </c>
      <c r="AS111" s="590">
        <f t="shared" si="29"/>
        <v>0</v>
      </c>
      <c r="AT111" s="37">
        <f t="shared" si="29"/>
        <v>0</v>
      </c>
      <c r="AU111" s="45">
        <f t="shared" si="14"/>
        <v>0</v>
      </c>
      <c r="AV111" s="586" t="s">
        <v>33</v>
      </c>
      <c r="AW111" s="587" t="s">
        <v>91</v>
      </c>
      <c r="AX111" s="587" t="s">
        <v>9</v>
      </c>
      <c r="AY111" s="587"/>
      <c r="AZ111" s="850" t="s">
        <v>91</v>
      </c>
      <c r="BA111" s="625" t="s">
        <v>29</v>
      </c>
      <c r="BB111" s="562"/>
      <c r="BC111" s="562"/>
      <c r="BD111" s="571"/>
      <c r="BE111" s="571"/>
      <c r="BF111" s="571"/>
      <c r="BG111" s="571"/>
      <c r="BH111" s="571"/>
      <c r="BI111" s="847"/>
      <c r="BJ111" s="571"/>
      <c r="BK111" s="571"/>
      <c r="BL111" s="569"/>
      <c r="BM111" s="839"/>
      <c r="BN111" s="840"/>
      <c r="BO111" s="840"/>
      <c r="BP111" s="840"/>
      <c r="BQ111" s="840"/>
      <c r="BR111" s="840"/>
      <c r="BS111" s="562"/>
      <c r="BT111" s="562"/>
      <c r="BU111" s="562"/>
      <c r="BV111" s="570"/>
      <c r="BW111" s="571"/>
      <c r="BX111" s="562"/>
      <c r="BY111" s="495"/>
      <c r="BZ111" s="562"/>
      <c r="CA111" s="853" t="s">
        <v>1027</v>
      </c>
      <c r="CB111" s="854" t="s">
        <v>1028</v>
      </c>
      <c r="CC111" s="55" t="s">
        <v>2255</v>
      </c>
      <c r="CD111" s="843" t="s">
        <v>1029</v>
      </c>
    </row>
    <row r="112" spans="1:82" ht="78.75" customHeight="1">
      <c r="A112" s="3"/>
      <c r="B112" s="5" t="s">
        <v>2856</v>
      </c>
      <c r="C112" s="3" t="str">
        <f t="shared" si="17"/>
        <v>Ⅰ.顧客対応 (1)　お客さまニーズに合致した提案の実施に向けた募集に関する態勢整備</v>
      </c>
      <c r="D112" s="3" t="str">
        <f t="shared" si="18"/>
        <v>④募集時の禁止行為・著しく不適当な行為</v>
      </c>
      <c r="E112" s="3" t="str">
        <f t="shared" si="20"/>
        <v>基本 22</v>
      </c>
      <c r="F112" s="3" t="str">
        <f t="shared" si="21"/>
        <v xml:space="preserve">22 
</v>
      </c>
      <c r="G112" s="11" t="str">
        <f t="shared" si="22"/>
        <v xml:space="preserve">
＿ 営業部門からの独立性を確保した担当部門・担当者による施策内容のチェックが行われ、当該景品が過度なサービス品に該当するか否かを確認する態勢（施策内容確認のための申請・承認フロー等）を整備している
＿＿ </v>
      </c>
      <c r="H112" s="21" t="str">
        <f t="shared" si="19"/>
        <v>2023: 0
2024: 1.はい</v>
      </c>
      <c r="I112" s="21" t="str">
        <f t="shared" si="28"/>
        <v xml:space="preserve"> ― </v>
      </c>
      <c r="J112" s="21" t="str">
        <f t="shared" si="28"/>
        <v xml:space="preserve"> ― </v>
      </c>
      <c r="K112" s="21" t="str">
        <f t="shared" si="23"/>
        <v>対象外</v>
      </c>
      <c r="L112" s="21" t="str">
        <f t="shared" si="24"/>
        <v>以下について、詳細説明欄の記載及び証跡資料「○○資料」P○により確認できた
・営業部門から独立した担当部門・担当者が、お客さま向けの景品提供を伴う施策の内容をチェックし景品が妥当なものであるか否かを確認していること</v>
      </c>
      <c r="M112" s="21" t="str">
        <f t="shared" si="25"/>
        <v xml:space="preserve">
</v>
      </c>
      <c r="N112" s="3"/>
      <c r="O112" s="19" t="s">
        <v>2256</v>
      </c>
      <c r="P112" s="19" t="s">
        <v>2729</v>
      </c>
      <c r="Q112" s="19" t="s">
        <v>235</v>
      </c>
      <c r="R112" s="19"/>
      <c r="S112" s="19"/>
      <c r="T112" s="808"/>
      <c r="U112" s="809"/>
      <c r="V112" s="810"/>
      <c r="W112" s="811"/>
      <c r="X112" s="810"/>
      <c r="Y112" s="810"/>
      <c r="Z112" s="20"/>
      <c r="AA112" s="870" t="s">
        <v>34</v>
      </c>
      <c r="AB112" s="1204"/>
      <c r="AC112" s="870" t="s">
        <v>1998</v>
      </c>
      <c r="AD112" s="1207"/>
      <c r="AE112" s="844" t="s">
        <v>235</v>
      </c>
      <c r="AF112" s="1207"/>
      <c r="AG112" s="845" t="s">
        <v>36</v>
      </c>
      <c r="AH112" s="1210"/>
      <c r="AI112" s="626">
        <v>22</v>
      </c>
      <c r="AJ112" s="627" t="s">
        <v>26</v>
      </c>
      <c r="AK112" s="882"/>
      <c r="AL112" s="1220" t="s">
        <v>284</v>
      </c>
      <c r="AM112" s="1221"/>
      <c r="AN112" s="27">
        <f t="shared" si="30"/>
        <v>0</v>
      </c>
      <c r="AO112" s="27">
        <f t="shared" si="30"/>
        <v>0</v>
      </c>
      <c r="AP112" s="565">
        <f t="shared" si="30"/>
        <v>0</v>
      </c>
      <c r="AQ112" s="35">
        <f t="shared" si="29"/>
        <v>0</v>
      </c>
      <c r="AR112" s="566">
        <f t="shared" si="29"/>
        <v>0</v>
      </c>
      <c r="AS112" s="566">
        <f t="shared" si="29"/>
        <v>0</v>
      </c>
      <c r="AT112" s="35">
        <f t="shared" si="29"/>
        <v>0</v>
      </c>
      <c r="AU112" s="43">
        <f t="shared" si="14"/>
        <v>0</v>
      </c>
      <c r="AV112" s="586" t="s">
        <v>33</v>
      </c>
      <c r="AW112" s="587" t="s">
        <v>41</v>
      </c>
      <c r="AX112" s="587" t="s">
        <v>42</v>
      </c>
      <c r="AY112" s="622"/>
      <c r="AZ112" s="850" t="s">
        <v>41</v>
      </c>
      <c r="BA112" s="582" t="s">
        <v>285</v>
      </c>
      <c r="BB112" s="547" t="s">
        <v>3601</v>
      </c>
      <c r="BC112" s="547" t="s">
        <v>3602</v>
      </c>
      <c r="BD112" s="598" t="str">
        <f t="shared" ref="BD112:BD114" si="32">BL112</f>
        <v>対象外</v>
      </c>
      <c r="BE112" s="620" t="s">
        <v>33</v>
      </c>
      <c r="BF112" s="861" t="s">
        <v>16</v>
      </c>
      <c r="BG112" s="620" t="s">
        <v>31</v>
      </c>
      <c r="BH112" s="824" t="s">
        <v>6</v>
      </c>
      <c r="BI112" s="824" t="s">
        <v>7</v>
      </c>
      <c r="BJ112" s="620" t="s">
        <v>32</v>
      </c>
      <c r="BK112" s="620" t="s">
        <v>9</v>
      </c>
      <c r="BL112" s="546" t="s">
        <v>9</v>
      </c>
      <c r="BM112" s="828" t="s">
        <v>2024</v>
      </c>
      <c r="BN112" s="852"/>
      <c r="BO112" s="852"/>
      <c r="BP112" s="852"/>
      <c r="BQ112" s="852"/>
      <c r="BR112" s="852"/>
      <c r="BS112" s="547"/>
      <c r="BT112" s="547"/>
      <c r="BU112" s="547"/>
      <c r="BV112" s="548"/>
      <c r="BW112" s="549"/>
      <c r="BX112" s="547"/>
      <c r="BY112" s="495"/>
      <c r="BZ112" s="579" t="s">
        <v>2024</v>
      </c>
      <c r="CA112" s="853" t="s">
        <v>1027</v>
      </c>
      <c r="CB112" s="854" t="s">
        <v>1030</v>
      </c>
      <c r="CC112" s="55" t="s">
        <v>2256</v>
      </c>
      <c r="CD112" s="843" t="s">
        <v>1029</v>
      </c>
    </row>
    <row r="113" spans="1:82" ht="78.75" customHeight="1">
      <c r="A113" s="3"/>
      <c r="B113" s="5" t="s">
        <v>2857</v>
      </c>
      <c r="C113" s="3" t="str">
        <f t="shared" si="17"/>
        <v>Ⅰ.顧客対応 (1)　お客さまニーズに合致した提案の実施に向けた募集に関する態勢整備</v>
      </c>
      <c r="D113" s="3" t="str">
        <f t="shared" si="18"/>
        <v>④募集時の禁止行為・著しく不適当な行為</v>
      </c>
      <c r="E113" s="3" t="str">
        <f t="shared" si="20"/>
        <v>基本 23</v>
      </c>
      <c r="F113" s="3" t="str">
        <f t="shared" si="21"/>
        <v xml:space="preserve">23 
</v>
      </c>
      <c r="G113" s="11" t="str">
        <f t="shared" si="22"/>
        <v xml:space="preserve">募集時に、締結しようとしている契約が自己契約あるいは特定契約に該当するか否か確認する態勢（チェックリストの活用、システム上のアラート等）を整備している
＿ 
＿＿ </v>
      </c>
      <c r="H113" s="21" t="str">
        <f t="shared" si="19"/>
        <v>2023: 0
2024: 1.はい</v>
      </c>
      <c r="I113" s="21" t="str">
        <f t="shared" si="28"/>
        <v xml:space="preserve"> ― </v>
      </c>
      <c r="J113" s="21" t="str">
        <f t="shared" si="28"/>
        <v xml:space="preserve"> ― </v>
      </c>
      <c r="K113" s="21" t="str">
        <f t="shared" si="23"/>
        <v>▼選択</v>
      </c>
      <c r="L113" s="21" t="str">
        <f t="shared" si="24"/>
        <v>以下について、詳細説明欄の記載及び証跡資料により確認できた
・特定関係法人等が社内共有されていることは、「○○資料」P○を確認
・募集しようとしている契約が自己契約あるいは特定契約に該当するか否か募集人が確認できることは、「○○資料」を確認</v>
      </c>
      <c r="M113" s="21" t="str">
        <f t="shared" si="25"/>
        <v xml:space="preserve">
</v>
      </c>
      <c r="N113" s="3"/>
      <c r="O113" s="19" t="s">
        <v>2257</v>
      </c>
      <c r="P113" s="19" t="s">
        <v>2729</v>
      </c>
      <c r="Q113" s="19" t="s">
        <v>235</v>
      </c>
      <c r="R113" s="19"/>
      <c r="S113" s="19"/>
      <c r="T113" s="808"/>
      <c r="U113" s="809"/>
      <c r="V113" s="810"/>
      <c r="W113" s="811"/>
      <c r="X113" s="810"/>
      <c r="Y113" s="810"/>
      <c r="Z113" s="20"/>
      <c r="AA113" s="870" t="s">
        <v>34</v>
      </c>
      <c r="AB113" s="1204"/>
      <c r="AC113" s="870" t="s">
        <v>1998</v>
      </c>
      <c r="AD113" s="1207"/>
      <c r="AE113" s="844" t="s">
        <v>235</v>
      </c>
      <c r="AF113" s="1207"/>
      <c r="AG113" s="845" t="s">
        <v>36</v>
      </c>
      <c r="AH113" s="1210"/>
      <c r="AI113" s="602">
        <v>23</v>
      </c>
      <c r="AJ113" s="551" t="s">
        <v>26</v>
      </c>
      <c r="AK113" s="1212" t="s">
        <v>286</v>
      </c>
      <c r="AL113" s="1218"/>
      <c r="AM113" s="1219"/>
      <c r="AN113" s="27">
        <f t="shared" si="30"/>
        <v>0</v>
      </c>
      <c r="AO113" s="27">
        <f t="shared" si="30"/>
        <v>0</v>
      </c>
      <c r="AP113" s="565">
        <f t="shared" si="30"/>
        <v>0</v>
      </c>
      <c r="AQ113" s="35">
        <f t="shared" si="29"/>
        <v>0</v>
      </c>
      <c r="AR113" s="566">
        <f t="shared" si="29"/>
        <v>0</v>
      </c>
      <c r="AS113" s="566">
        <f t="shared" si="29"/>
        <v>0</v>
      </c>
      <c r="AT113" s="35">
        <f t="shared" si="29"/>
        <v>0</v>
      </c>
      <c r="AU113" s="43">
        <f t="shared" si="14"/>
        <v>0</v>
      </c>
      <c r="AV113" s="596" t="s">
        <v>33</v>
      </c>
      <c r="AW113" s="597" t="s">
        <v>41</v>
      </c>
      <c r="AX113" s="597" t="s">
        <v>42</v>
      </c>
      <c r="AY113" s="618"/>
      <c r="AZ113" s="850" t="s">
        <v>41</v>
      </c>
      <c r="BA113" s="582" t="s">
        <v>287</v>
      </c>
      <c r="BB113" s="547" t="s">
        <v>3603</v>
      </c>
      <c r="BC113" s="547" t="s">
        <v>3604</v>
      </c>
      <c r="BD113" s="598" t="str">
        <f t="shared" si="32"/>
        <v>▼選択</v>
      </c>
      <c r="BE113" s="859" t="s">
        <v>33</v>
      </c>
      <c r="BF113" s="633" t="s">
        <v>16</v>
      </c>
      <c r="BG113" s="859" t="s">
        <v>31</v>
      </c>
      <c r="BH113" s="824" t="s">
        <v>6</v>
      </c>
      <c r="BI113" s="824" t="s">
        <v>7</v>
      </c>
      <c r="BJ113" s="859" t="s">
        <v>32</v>
      </c>
      <c r="BK113" s="859"/>
      <c r="BL113" s="546" t="s">
        <v>33</v>
      </c>
      <c r="BM113" s="828" t="s">
        <v>3298</v>
      </c>
      <c r="BN113" s="852"/>
      <c r="BO113" s="852"/>
      <c r="BP113" s="852"/>
      <c r="BQ113" s="852"/>
      <c r="BR113" s="852"/>
      <c r="BS113" s="547"/>
      <c r="BT113" s="547"/>
      <c r="BU113" s="547"/>
      <c r="BV113" s="548"/>
      <c r="BW113" s="549"/>
      <c r="BX113" s="547"/>
      <c r="BY113" s="495"/>
      <c r="BZ113" s="579" t="s">
        <v>1034</v>
      </c>
      <c r="CA113" s="853" t="s">
        <v>1031</v>
      </c>
      <c r="CB113" s="854" t="s">
        <v>1032</v>
      </c>
      <c r="CC113" s="55" t="s">
        <v>2257</v>
      </c>
      <c r="CD113" s="843" t="s">
        <v>1033</v>
      </c>
    </row>
    <row r="114" spans="1:82" ht="78.75" hidden="1" customHeight="1">
      <c r="A114" s="3"/>
      <c r="B114" s="5" t="s">
        <v>2858</v>
      </c>
      <c r="C114" s="3" t="str">
        <f t="shared" si="17"/>
        <v>Ⅰ.顧客対応 (1)　お客さまニーズに合致した提案の実施に向けた募集に関する態勢整備</v>
      </c>
      <c r="D114" s="3" t="str">
        <f t="shared" si="18"/>
        <v>④募集時の禁止行為・著しく不適当な行為</v>
      </c>
      <c r="E114" s="3" t="str">
        <f t="shared" si="20"/>
        <v>基本 24</v>
      </c>
      <c r="F114" s="3" t="str">
        <f t="shared" si="21"/>
        <v xml:space="preserve">24 
</v>
      </c>
      <c r="G114" s="11" t="str">
        <f t="shared" si="22"/>
        <v xml:space="preserve">構成員契約規制の対象となるお客さまによる規制対象商品の申込みの受付を防ぐ態勢（チェックリストの活用、システム上のアラート等）を整備している
＿ 
＿＿ </v>
      </c>
      <c r="H114" s="21" t="str">
        <f t="shared" si="19"/>
        <v>2023: 0
2024: ▼選択</v>
      </c>
      <c r="I114" s="21" t="str">
        <f t="shared" si="28"/>
        <v xml:space="preserve"> ― </v>
      </c>
      <c r="J114" s="21" t="str">
        <f t="shared" si="28"/>
        <v xml:space="preserve"> ― </v>
      </c>
      <c r="K114" s="21" t="str">
        <f t="shared" si="23"/>
        <v>▼選択</v>
      </c>
      <c r="L114" s="21" t="str">
        <f t="shared" si="24"/>
        <v>以下について、詳細説明欄の記載及び証跡資料により確認できた
・特定関係法人等が社内共有されていることは、「○○資料」P○を確認
・募集しようとしている契約が構成員契約に該当するか否か募集人が確認できることは、「○○資料」を確認</v>
      </c>
      <c r="M114" s="21" t="str">
        <f t="shared" si="25"/>
        <v xml:space="preserve">
</v>
      </c>
      <c r="N114" s="3"/>
      <c r="O114" s="19" t="s">
        <v>2258</v>
      </c>
      <c r="P114" s="19" t="s">
        <v>2729</v>
      </c>
      <c r="Q114" s="19" t="s">
        <v>235</v>
      </c>
      <c r="R114" s="19"/>
      <c r="S114" s="19"/>
      <c r="T114" s="808"/>
      <c r="U114" s="809"/>
      <c r="V114" s="810"/>
      <c r="W114" s="811"/>
      <c r="X114" s="810"/>
      <c r="Y114" s="810"/>
      <c r="Z114" s="20"/>
      <c r="AA114" s="870" t="s">
        <v>34</v>
      </c>
      <c r="AB114" s="1204"/>
      <c r="AC114" s="870" t="s">
        <v>1998</v>
      </c>
      <c r="AD114" s="1207"/>
      <c r="AE114" s="844" t="s">
        <v>235</v>
      </c>
      <c r="AF114" s="1207"/>
      <c r="AG114" s="845" t="s">
        <v>36</v>
      </c>
      <c r="AH114" s="1210"/>
      <c r="AI114" s="602">
        <v>24</v>
      </c>
      <c r="AJ114" s="551" t="s">
        <v>26</v>
      </c>
      <c r="AK114" s="1212" t="s">
        <v>288</v>
      </c>
      <c r="AL114" s="1218"/>
      <c r="AM114" s="1219"/>
      <c r="AN114" s="27">
        <f t="shared" si="30"/>
        <v>0</v>
      </c>
      <c r="AO114" s="27">
        <f t="shared" si="30"/>
        <v>0</v>
      </c>
      <c r="AP114" s="565">
        <f t="shared" si="30"/>
        <v>0</v>
      </c>
      <c r="AQ114" s="35">
        <f t="shared" si="29"/>
        <v>0</v>
      </c>
      <c r="AR114" s="566">
        <f t="shared" si="29"/>
        <v>0</v>
      </c>
      <c r="AS114" s="566">
        <f t="shared" si="29"/>
        <v>0</v>
      </c>
      <c r="AT114" s="35">
        <f t="shared" si="29"/>
        <v>0</v>
      </c>
      <c r="AU114" s="43">
        <f t="shared" si="14"/>
        <v>0</v>
      </c>
      <c r="AV114" s="596" t="s">
        <v>33</v>
      </c>
      <c r="AW114" s="597" t="s">
        <v>41</v>
      </c>
      <c r="AX114" s="597" t="s">
        <v>42</v>
      </c>
      <c r="AY114" s="618"/>
      <c r="AZ114" s="850" t="s">
        <v>33</v>
      </c>
      <c r="BA114" s="582" t="s">
        <v>289</v>
      </c>
      <c r="BB114" s="855"/>
      <c r="BC114" s="821"/>
      <c r="BD114" s="598" t="str">
        <f t="shared" si="32"/>
        <v>▼選択</v>
      </c>
      <c r="BE114" s="859" t="s">
        <v>33</v>
      </c>
      <c r="BF114" s="633" t="s">
        <v>16</v>
      </c>
      <c r="BG114" s="859" t="s">
        <v>31</v>
      </c>
      <c r="BH114" s="824" t="s">
        <v>6</v>
      </c>
      <c r="BI114" s="824" t="s">
        <v>7</v>
      </c>
      <c r="BJ114" s="859" t="s">
        <v>32</v>
      </c>
      <c r="BK114" s="859"/>
      <c r="BL114" s="546" t="s">
        <v>33</v>
      </c>
      <c r="BM114" s="828" t="s">
        <v>3299</v>
      </c>
      <c r="BN114" s="852"/>
      <c r="BO114" s="852"/>
      <c r="BP114" s="852"/>
      <c r="BQ114" s="852"/>
      <c r="BR114" s="852"/>
      <c r="BS114" s="547"/>
      <c r="BT114" s="547"/>
      <c r="BU114" s="547"/>
      <c r="BV114" s="548"/>
      <c r="BW114" s="549"/>
      <c r="BX114" s="547"/>
      <c r="BY114" s="495"/>
      <c r="BZ114" s="579" t="s">
        <v>1038</v>
      </c>
      <c r="CA114" s="853" t="s">
        <v>1035</v>
      </c>
      <c r="CB114" s="854" t="s">
        <v>1036</v>
      </c>
      <c r="CC114" s="55" t="s">
        <v>2258</v>
      </c>
      <c r="CD114" s="843" t="s">
        <v>1037</v>
      </c>
    </row>
    <row r="115" spans="1:82" ht="42.75" hidden="1" customHeight="1">
      <c r="A115" s="3"/>
      <c r="B115" s="5" t="s">
        <v>2859</v>
      </c>
      <c r="C115" s="3" t="str">
        <f t="shared" si="17"/>
        <v>Ⅰ.顧客対応 (1)　お客さまニーズに合致した提案の実施に向けた募集に関する態勢整備</v>
      </c>
      <c r="D115" s="3" t="str">
        <f t="shared" si="18"/>
        <v>④募集時の禁止行為・著しく不適当な行為</v>
      </c>
      <c r="E115" s="3" t="str">
        <f t="shared" si="20"/>
        <v>基本 25</v>
      </c>
      <c r="F115" s="3" t="str">
        <f t="shared" si="21"/>
        <v>25 
見出し</v>
      </c>
      <c r="G115" s="11" t="str">
        <f t="shared" si="22"/>
        <v xml:space="preserve">法人向け保険募集を行う代理店のみ対象
＿ 
＿＿ </v>
      </c>
      <c r="H115" s="21" t="str">
        <f t="shared" si="19"/>
        <v>2023: 0
2024: 対象外</v>
      </c>
      <c r="I115" s="21" t="str">
        <f t="shared" si="28"/>
        <v xml:space="preserve"> ― </v>
      </c>
      <c r="J115" s="21" t="str">
        <f t="shared" si="28"/>
        <v xml:space="preserve"> ― </v>
      </c>
      <c r="K115" s="21" t="str">
        <f t="shared" si="23"/>
        <v xml:space="preserve"> ― </v>
      </c>
      <c r="L115" s="21" t="str">
        <f t="shared" si="24"/>
        <v xml:space="preserve"> ― </v>
      </c>
      <c r="M115" s="21" t="str">
        <f t="shared" si="25"/>
        <v xml:space="preserve">
</v>
      </c>
      <c r="N115" s="3"/>
      <c r="O115" s="19" t="s">
        <v>2259</v>
      </c>
      <c r="P115" s="19" t="s">
        <v>2729</v>
      </c>
      <c r="Q115" s="19" t="s">
        <v>235</v>
      </c>
      <c r="R115" s="19"/>
      <c r="S115" s="19"/>
      <c r="T115" s="808"/>
      <c r="U115" s="809"/>
      <c r="V115" s="810"/>
      <c r="W115" s="811"/>
      <c r="X115" s="810"/>
      <c r="Y115" s="810"/>
      <c r="Z115" s="20"/>
      <c r="AA115" s="870" t="s">
        <v>34</v>
      </c>
      <c r="AB115" s="1204"/>
      <c r="AC115" s="870" t="s">
        <v>1998</v>
      </c>
      <c r="AD115" s="1207"/>
      <c r="AE115" s="844" t="s">
        <v>235</v>
      </c>
      <c r="AF115" s="1207"/>
      <c r="AG115" s="845" t="s">
        <v>36</v>
      </c>
      <c r="AH115" s="1210"/>
      <c r="AI115" s="623">
        <v>25</v>
      </c>
      <c r="AJ115" s="624" t="s">
        <v>2642</v>
      </c>
      <c r="AK115" s="1226" t="s">
        <v>290</v>
      </c>
      <c r="AL115" s="1227"/>
      <c r="AM115" s="1228"/>
      <c r="AN115" s="29">
        <f t="shared" si="30"/>
        <v>0</v>
      </c>
      <c r="AO115" s="29">
        <f t="shared" si="30"/>
        <v>0</v>
      </c>
      <c r="AP115" s="589">
        <f t="shared" si="30"/>
        <v>0</v>
      </c>
      <c r="AQ115" s="37">
        <f t="shared" si="29"/>
        <v>0</v>
      </c>
      <c r="AR115" s="590">
        <f t="shared" si="29"/>
        <v>0</v>
      </c>
      <c r="AS115" s="590">
        <f t="shared" si="29"/>
        <v>0</v>
      </c>
      <c r="AT115" s="37">
        <f t="shared" si="29"/>
        <v>0</v>
      </c>
      <c r="AU115" s="45">
        <f t="shared" si="14"/>
        <v>0</v>
      </c>
      <c r="AV115" s="586" t="s">
        <v>33</v>
      </c>
      <c r="AW115" s="587" t="s">
        <v>91</v>
      </c>
      <c r="AX115" s="587" t="s">
        <v>9</v>
      </c>
      <c r="AY115" s="587"/>
      <c r="AZ115" s="850" t="s">
        <v>9</v>
      </c>
      <c r="BA115" s="559" t="s">
        <v>29</v>
      </c>
      <c r="BB115" s="562"/>
      <c r="BC115" s="562"/>
      <c r="BD115" s="571"/>
      <c r="BE115" s="571"/>
      <c r="BF115" s="571"/>
      <c r="BG115" s="571"/>
      <c r="BH115" s="571"/>
      <c r="BI115" s="847"/>
      <c r="BJ115" s="571"/>
      <c r="BK115" s="571"/>
      <c r="BL115" s="569"/>
      <c r="BM115" s="839"/>
      <c r="BN115" s="840"/>
      <c r="BO115" s="840"/>
      <c r="BP115" s="840"/>
      <c r="BQ115" s="840"/>
      <c r="BR115" s="840"/>
      <c r="BS115" s="562"/>
      <c r="BT115" s="562"/>
      <c r="BU115" s="562"/>
      <c r="BV115" s="570"/>
      <c r="BW115" s="571"/>
      <c r="BX115" s="562"/>
      <c r="BY115" s="495"/>
      <c r="BZ115" s="562"/>
      <c r="CA115" s="853" t="s">
        <v>1039</v>
      </c>
      <c r="CB115" s="854" t="s">
        <v>1040</v>
      </c>
      <c r="CC115" s="55" t="s">
        <v>2259</v>
      </c>
      <c r="CD115" s="843" t="s">
        <v>1041</v>
      </c>
    </row>
    <row r="116" spans="1:82" ht="71.25" hidden="1" customHeight="1">
      <c r="A116" s="3"/>
      <c r="B116" s="5" t="s">
        <v>2860</v>
      </c>
      <c r="C116" s="3" t="str">
        <f t="shared" si="17"/>
        <v>Ⅰ.顧客対応 (1)　お客さまニーズに合致した提案の実施に向けた募集に関する態勢整備</v>
      </c>
      <c r="D116" s="3" t="str">
        <f t="shared" si="18"/>
        <v>④募集時の禁止行為・著しく不適当な行為</v>
      </c>
      <c r="E116" s="3" t="str">
        <f t="shared" si="20"/>
        <v>基本 25</v>
      </c>
      <c r="F116" s="3" t="str">
        <f t="shared" si="21"/>
        <v xml:space="preserve">25 
</v>
      </c>
      <c r="G116" s="11" t="str">
        <f t="shared" si="22"/>
        <v xml:space="preserve">
＿ 以下の「法人向け保険商品にかかる顧客向けの注意喚起事項」を説明する態勢を整備している
※全て「1.はい」であれば達成
＿＿ </v>
      </c>
      <c r="H116" s="21" t="str">
        <f t="shared" si="19"/>
        <v>2023: 0
2024: －</v>
      </c>
      <c r="I116" s="21" t="str">
        <f t="shared" si="28"/>
        <v xml:space="preserve"> ― </v>
      </c>
      <c r="J116" s="21" t="str">
        <f t="shared" si="28"/>
        <v xml:space="preserve"> ― </v>
      </c>
      <c r="K116" s="21" t="str">
        <f t="shared" si="23"/>
        <v>対象外</v>
      </c>
      <c r="L116" s="21">
        <f t="shared" si="24"/>
        <v>0</v>
      </c>
      <c r="M116" s="21" t="str">
        <f t="shared" si="25"/>
        <v xml:space="preserve">
</v>
      </c>
      <c r="N116" s="3"/>
      <c r="O116" s="19" t="s">
        <v>2260</v>
      </c>
      <c r="P116" s="19" t="s">
        <v>2729</v>
      </c>
      <c r="Q116" s="19" t="s">
        <v>235</v>
      </c>
      <c r="R116" s="19"/>
      <c r="S116" s="19"/>
      <c r="T116" s="808"/>
      <c r="U116" s="809"/>
      <c r="V116" s="810"/>
      <c r="W116" s="811"/>
      <c r="X116" s="810"/>
      <c r="Y116" s="810"/>
      <c r="Z116" s="20"/>
      <c r="AA116" s="870" t="s">
        <v>34</v>
      </c>
      <c r="AB116" s="1204"/>
      <c r="AC116" s="870" t="s">
        <v>1998</v>
      </c>
      <c r="AD116" s="1207"/>
      <c r="AE116" s="844" t="s">
        <v>235</v>
      </c>
      <c r="AF116" s="1207"/>
      <c r="AG116" s="845" t="s">
        <v>36</v>
      </c>
      <c r="AH116" s="1210"/>
      <c r="AI116" s="628">
        <v>25</v>
      </c>
      <c r="AJ116" s="627" t="s">
        <v>26</v>
      </c>
      <c r="AK116" s="883"/>
      <c r="AL116" s="1220" t="s">
        <v>1042</v>
      </c>
      <c r="AM116" s="1221"/>
      <c r="AN116" s="27">
        <f t="shared" si="30"/>
        <v>0</v>
      </c>
      <c r="AO116" s="27">
        <f t="shared" si="30"/>
        <v>0</v>
      </c>
      <c r="AP116" s="565">
        <f t="shared" si="30"/>
        <v>0</v>
      </c>
      <c r="AQ116" s="35">
        <f t="shared" si="29"/>
        <v>0</v>
      </c>
      <c r="AR116" s="566">
        <f t="shared" si="29"/>
        <v>0</v>
      </c>
      <c r="AS116" s="566">
        <f t="shared" si="29"/>
        <v>0</v>
      </c>
      <c r="AT116" s="35">
        <f t="shared" si="29"/>
        <v>0</v>
      </c>
      <c r="AU116" s="43">
        <f t="shared" si="14"/>
        <v>0</v>
      </c>
      <c r="AV116" s="608"/>
      <c r="AW116" s="609"/>
      <c r="AX116" s="609"/>
      <c r="AY116" s="609"/>
      <c r="AZ116" s="822" t="s">
        <v>661</v>
      </c>
      <c r="BA116" s="559" t="s">
        <v>29</v>
      </c>
      <c r="BB116" s="562"/>
      <c r="BC116" s="562"/>
      <c r="BD116" s="560" t="str">
        <f>BL116</f>
        <v>対象外</v>
      </c>
      <c r="BE116" s="859" t="s">
        <v>33</v>
      </c>
      <c r="BF116" s="633" t="s">
        <v>16</v>
      </c>
      <c r="BG116" s="859" t="s">
        <v>31</v>
      </c>
      <c r="BH116" s="824" t="s">
        <v>6</v>
      </c>
      <c r="BI116" s="824" t="s">
        <v>7</v>
      </c>
      <c r="BJ116" s="859" t="s">
        <v>32</v>
      </c>
      <c r="BK116" s="859" t="s">
        <v>897</v>
      </c>
      <c r="BL116" s="561" t="s">
        <v>203</v>
      </c>
      <c r="BM116" s="839"/>
      <c r="BN116" s="840"/>
      <c r="BO116" s="840"/>
      <c r="BP116" s="840"/>
      <c r="BQ116" s="840"/>
      <c r="BR116" s="840"/>
      <c r="BS116" s="562"/>
      <c r="BT116" s="562"/>
      <c r="BU116" s="562"/>
      <c r="BV116" s="548"/>
      <c r="BW116" s="549"/>
      <c r="BX116" s="547"/>
      <c r="BY116" s="495"/>
      <c r="BZ116" s="562"/>
      <c r="CA116" s="841"/>
      <c r="CB116" s="842"/>
      <c r="CC116" s="55" t="s">
        <v>2260</v>
      </c>
      <c r="CD116" s="843" t="s">
        <v>1041</v>
      </c>
    </row>
    <row r="117" spans="1:82" ht="78.75" hidden="1">
      <c r="A117" s="3"/>
      <c r="B117" s="5" t="s">
        <v>2861</v>
      </c>
      <c r="C117" s="3" t="str">
        <f t="shared" si="17"/>
        <v>Ⅰ.顧客対応 (1)　お客さまニーズに合致した提案の実施に向けた募集に関する態勢整備</v>
      </c>
      <c r="D117" s="3" t="str">
        <f t="shared" si="18"/>
        <v>④募集時の禁止行為・著しく不適当な行為</v>
      </c>
      <c r="E117" s="3" t="str">
        <f t="shared" si="20"/>
        <v>基本 25</v>
      </c>
      <c r="F117" s="3" t="str">
        <f t="shared" si="21"/>
        <v>25 
25-1</v>
      </c>
      <c r="G117" s="11" t="str">
        <f t="shared" si="22"/>
        <v xml:space="preserve">
＿ 
＿＿ 保障等を目的とした保険商品である旨の説明を行うこと</v>
      </c>
      <c r="H117" s="21" t="str">
        <f t="shared" si="19"/>
        <v>2023: 0
2024: ▼選択</v>
      </c>
      <c r="I117" s="21" t="str">
        <f t="shared" si="28"/>
        <v xml:space="preserve"> ― </v>
      </c>
      <c r="J117" s="21" t="str">
        <f t="shared" si="28"/>
        <v xml:space="preserve"> ― </v>
      </c>
      <c r="K117" s="21" t="str">
        <f t="shared" si="23"/>
        <v>▼選択</v>
      </c>
      <c r="L117" s="21" t="str">
        <f t="shared" si="24"/>
        <v>以下について、詳細説明欄の記載及び証跡資料により確認できた
・法人向けの保険を検討しているお客さまに、保障等を目的とした保険商品である旨の説明を行うことは、「○○資料」P○に記載
・法人向けの保険募集を行う際の説明事項について募集人に徹底されていることは、「○○資料」を確認</v>
      </c>
      <c r="M117" s="21" t="str">
        <f t="shared" si="25"/>
        <v xml:space="preserve">
</v>
      </c>
      <c r="N117" s="3"/>
      <c r="O117" s="19" t="s">
        <v>2261</v>
      </c>
      <c r="P117" s="19" t="s">
        <v>2729</v>
      </c>
      <c r="Q117" s="19" t="s">
        <v>235</v>
      </c>
      <c r="R117" s="19"/>
      <c r="S117" s="19"/>
      <c r="T117" s="808"/>
      <c r="U117" s="809"/>
      <c r="V117" s="810"/>
      <c r="W117" s="811"/>
      <c r="X117" s="810"/>
      <c r="Y117" s="810"/>
      <c r="Z117" s="20"/>
      <c r="AA117" s="870" t="s">
        <v>34</v>
      </c>
      <c r="AB117" s="1204"/>
      <c r="AC117" s="870" t="s">
        <v>1998</v>
      </c>
      <c r="AD117" s="1207"/>
      <c r="AE117" s="844" t="s">
        <v>235</v>
      </c>
      <c r="AF117" s="1207"/>
      <c r="AG117" s="845" t="s">
        <v>36</v>
      </c>
      <c r="AH117" s="1210"/>
      <c r="AI117" s="563">
        <v>25</v>
      </c>
      <c r="AJ117" s="564" t="s">
        <v>291</v>
      </c>
      <c r="AK117" s="884"/>
      <c r="AL117" s="885"/>
      <c r="AM117" s="469" t="s">
        <v>292</v>
      </c>
      <c r="AN117" s="27">
        <f t="shared" si="30"/>
        <v>0</v>
      </c>
      <c r="AO117" s="27">
        <f t="shared" si="30"/>
        <v>0</v>
      </c>
      <c r="AP117" s="565">
        <f t="shared" si="30"/>
        <v>0</v>
      </c>
      <c r="AQ117" s="35">
        <f t="shared" si="29"/>
        <v>0</v>
      </c>
      <c r="AR117" s="566">
        <f t="shared" si="29"/>
        <v>0</v>
      </c>
      <c r="AS117" s="566">
        <f t="shared" si="29"/>
        <v>0</v>
      </c>
      <c r="AT117" s="35">
        <f t="shared" si="29"/>
        <v>0</v>
      </c>
      <c r="AU117" s="43">
        <f t="shared" si="14"/>
        <v>0</v>
      </c>
      <c r="AV117" s="618" t="s">
        <v>33</v>
      </c>
      <c r="AW117" s="619" t="s">
        <v>41</v>
      </c>
      <c r="AX117" s="619" t="s">
        <v>42</v>
      </c>
      <c r="AY117" s="619"/>
      <c r="AZ117" s="850" t="s">
        <v>33</v>
      </c>
      <c r="BA117" s="582" t="s">
        <v>147</v>
      </c>
      <c r="BB117" s="855"/>
      <c r="BC117" s="821"/>
      <c r="BD117" s="545"/>
      <c r="BE117" s="859" t="str">
        <f>IF(AND(AL117=AV117,AV117="○",AZ117="1.はい"),"○","▼選択")</f>
        <v>▼選択</v>
      </c>
      <c r="BF117" s="633" t="s">
        <v>16</v>
      </c>
      <c r="BG117" s="859" t="s">
        <v>31</v>
      </c>
      <c r="BH117" s="824" t="s">
        <v>6</v>
      </c>
      <c r="BI117" s="824" t="s">
        <v>7</v>
      </c>
      <c r="BJ117" s="859" t="s">
        <v>32</v>
      </c>
      <c r="BK117" s="859"/>
      <c r="BL117" s="546" t="s">
        <v>33</v>
      </c>
      <c r="BM117" s="886" t="s">
        <v>1045</v>
      </c>
      <c r="BN117" s="829"/>
      <c r="BO117" s="829"/>
      <c r="BP117" s="829"/>
      <c r="BQ117" s="829"/>
      <c r="BR117" s="829"/>
      <c r="BS117" s="547"/>
      <c r="BT117" s="547"/>
      <c r="BU117" s="547"/>
      <c r="BV117" s="548"/>
      <c r="BW117" s="549"/>
      <c r="BX117" s="547"/>
      <c r="BY117" s="495"/>
      <c r="BZ117" s="579" t="s">
        <v>1045</v>
      </c>
      <c r="CA117" s="853" t="s">
        <v>1039</v>
      </c>
      <c r="CB117" s="854" t="s">
        <v>1043</v>
      </c>
      <c r="CC117" s="55" t="s">
        <v>2261</v>
      </c>
      <c r="CD117" s="843" t="s">
        <v>1044</v>
      </c>
    </row>
    <row r="118" spans="1:82" ht="78.75" hidden="1">
      <c r="A118" s="3"/>
      <c r="B118" s="5" t="s">
        <v>2862</v>
      </c>
      <c r="C118" s="3" t="str">
        <f t="shared" si="17"/>
        <v>Ⅰ.顧客対応 (1)　お客さまニーズに合致した提案の実施に向けた募集に関する態勢整備</v>
      </c>
      <c r="D118" s="3" t="str">
        <f t="shared" si="18"/>
        <v>④募集時の禁止行為・著しく不適当な行為</v>
      </c>
      <c r="E118" s="3" t="str">
        <f t="shared" si="20"/>
        <v>基本 25</v>
      </c>
      <c r="F118" s="3" t="str">
        <f t="shared" si="21"/>
        <v>25 
25-2</v>
      </c>
      <c r="G118" s="11" t="str">
        <f t="shared" si="22"/>
        <v xml:space="preserve">
＿ 
＿＿ 原則として節税効果はない旨※の説明を行うこと
※法人から役員等の個人へ名義変更を実施した場合も含まれることに留意</v>
      </c>
      <c r="H118" s="21" t="str">
        <f t="shared" si="19"/>
        <v>2023: 0
2024: ▼選択</v>
      </c>
      <c r="I118" s="21" t="str">
        <f t="shared" si="28"/>
        <v xml:space="preserve"> ― </v>
      </c>
      <c r="J118" s="21" t="str">
        <f t="shared" si="28"/>
        <v xml:space="preserve"> ― </v>
      </c>
      <c r="K118" s="21" t="str">
        <f t="shared" si="23"/>
        <v>▼選択</v>
      </c>
      <c r="L118" s="21" t="str">
        <f t="shared" si="24"/>
        <v>以下について、詳細説明欄の記載及び証跡資料により確認できた
・法人向けの保険を検討しているお客さまに、原則として節税効果はない旨の説明を行うことは、「○○資料」P○に記載
・法人向けの保険募集を行う際の説明事項について募集人に徹底されていることは、「○○資料」を確認</v>
      </c>
      <c r="M118" s="21" t="str">
        <f t="shared" si="25"/>
        <v xml:space="preserve">
</v>
      </c>
      <c r="N118" s="3"/>
      <c r="O118" s="19" t="s">
        <v>2262</v>
      </c>
      <c r="P118" s="19" t="s">
        <v>2729</v>
      </c>
      <c r="Q118" s="19" t="s">
        <v>235</v>
      </c>
      <c r="R118" s="19"/>
      <c r="S118" s="19"/>
      <c r="T118" s="808"/>
      <c r="U118" s="809"/>
      <c r="V118" s="810"/>
      <c r="W118" s="811"/>
      <c r="X118" s="810"/>
      <c r="Y118" s="810"/>
      <c r="Z118" s="20"/>
      <c r="AA118" s="870" t="s">
        <v>34</v>
      </c>
      <c r="AB118" s="1204"/>
      <c r="AC118" s="870" t="s">
        <v>1998</v>
      </c>
      <c r="AD118" s="1207"/>
      <c r="AE118" s="844" t="s">
        <v>235</v>
      </c>
      <c r="AF118" s="1207"/>
      <c r="AG118" s="845" t="s">
        <v>36</v>
      </c>
      <c r="AH118" s="1210"/>
      <c r="AI118" s="563">
        <v>25</v>
      </c>
      <c r="AJ118" s="564" t="s">
        <v>293</v>
      </c>
      <c r="AK118" s="884"/>
      <c r="AL118" s="887"/>
      <c r="AM118" s="469" t="s">
        <v>1046</v>
      </c>
      <c r="AN118" s="27">
        <f t="shared" si="30"/>
        <v>0</v>
      </c>
      <c r="AO118" s="27">
        <f t="shared" si="30"/>
        <v>0</v>
      </c>
      <c r="AP118" s="565">
        <f t="shared" si="30"/>
        <v>0</v>
      </c>
      <c r="AQ118" s="35">
        <f t="shared" si="29"/>
        <v>0</v>
      </c>
      <c r="AR118" s="566">
        <f t="shared" si="29"/>
        <v>0</v>
      </c>
      <c r="AS118" s="566">
        <f t="shared" si="29"/>
        <v>0</v>
      </c>
      <c r="AT118" s="35">
        <f t="shared" si="29"/>
        <v>0</v>
      </c>
      <c r="AU118" s="43">
        <f t="shared" si="14"/>
        <v>0</v>
      </c>
      <c r="AV118" s="618" t="s">
        <v>33</v>
      </c>
      <c r="AW118" s="619" t="s">
        <v>41</v>
      </c>
      <c r="AX118" s="619" t="s">
        <v>42</v>
      </c>
      <c r="AY118" s="619"/>
      <c r="AZ118" s="850" t="s">
        <v>33</v>
      </c>
      <c r="BA118" s="582" t="s">
        <v>147</v>
      </c>
      <c r="BB118" s="855"/>
      <c r="BC118" s="821"/>
      <c r="BD118" s="545"/>
      <c r="BE118" s="859" t="str">
        <f>IF(AND(AL118=AV118,AV118="○",AZ118="1.はい"),"○","▼選択")</f>
        <v>▼選択</v>
      </c>
      <c r="BF118" s="633" t="s">
        <v>16</v>
      </c>
      <c r="BG118" s="859" t="s">
        <v>31</v>
      </c>
      <c r="BH118" s="824" t="s">
        <v>6</v>
      </c>
      <c r="BI118" s="824" t="s">
        <v>7</v>
      </c>
      <c r="BJ118" s="859" t="s">
        <v>32</v>
      </c>
      <c r="BK118" s="859"/>
      <c r="BL118" s="546" t="s">
        <v>33</v>
      </c>
      <c r="BM118" s="886" t="s">
        <v>1049</v>
      </c>
      <c r="BN118" s="829"/>
      <c r="BO118" s="829"/>
      <c r="BP118" s="829"/>
      <c r="BQ118" s="829"/>
      <c r="BR118" s="829"/>
      <c r="BS118" s="547"/>
      <c r="BT118" s="547"/>
      <c r="BU118" s="547"/>
      <c r="BV118" s="548"/>
      <c r="BW118" s="549"/>
      <c r="BX118" s="547"/>
      <c r="BY118" s="495"/>
      <c r="BZ118" s="579" t="s">
        <v>1049</v>
      </c>
      <c r="CA118" s="853" t="s">
        <v>1039</v>
      </c>
      <c r="CB118" s="854" t="s">
        <v>1047</v>
      </c>
      <c r="CC118" s="55" t="s">
        <v>2262</v>
      </c>
      <c r="CD118" s="843" t="s">
        <v>1048</v>
      </c>
    </row>
    <row r="119" spans="1:82" ht="78.75" hidden="1" customHeight="1">
      <c r="A119" s="3"/>
      <c r="B119" s="5" t="s">
        <v>2863</v>
      </c>
      <c r="C119" s="3" t="str">
        <f t="shared" si="17"/>
        <v>Ⅰ.顧客対応 (1)　お客さまニーズに合致した提案の実施に向けた募集に関する態勢整備</v>
      </c>
      <c r="D119" s="3" t="str">
        <f t="shared" si="18"/>
        <v>④募集時の禁止行為・著しく不適当な行為</v>
      </c>
      <c r="E119" s="3" t="str">
        <f t="shared" si="20"/>
        <v>基本 26</v>
      </c>
      <c r="F119" s="3" t="str">
        <f t="shared" si="21"/>
        <v xml:space="preserve">26 
</v>
      </c>
      <c r="G119" s="11" t="str">
        <f t="shared" si="22"/>
        <v xml:space="preserve">禁止行為・不適切行為に関し、実施すべき事項（No.21～25の内容）を募集人に徹底（年１回以上の研修実施等）している
＿ 
＿＿ </v>
      </c>
      <c r="H119" s="21" t="str">
        <f t="shared" si="19"/>
        <v>2023: 0
2024: ▼選択</v>
      </c>
      <c r="I119" s="21" t="str">
        <f t="shared" si="28"/>
        <v xml:space="preserve"> ― </v>
      </c>
      <c r="J119" s="21" t="str">
        <f t="shared" si="28"/>
        <v xml:space="preserve"> ― </v>
      </c>
      <c r="K119" s="21" t="str">
        <f t="shared" si="23"/>
        <v>▼選択</v>
      </c>
      <c r="L119" s="21" t="str">
        <f t="shared" si="24"/>
        <v>以下について、詳細説明欄の記載及び証跡資料により確認できた
・教育項目と教育内容が不足していないことは、「○○資料」P○および詳細説明欄の記載にて確認
・募集行為を行う従業員全員に対して教育を行っていることは、「○○資料」および詳細説明欄の記載にて確認</v>
      </c>
      <c r="M119" s="21" t="str">
        <f t="shared" si="25"/>
        <v xml:space="preserve">
</v>
      </c>
      <c r="N119" s="3"/>
      <c r="O119" s="19" t="s">
        <v>2263</v>
      </c>
      <c r="P119" s="19" t="s">
        <v>2729</v>
      </c>
      <c r="Q119" s="19" t="s">
        <v>235</v>
      </c>
      <c r="R119" s="19"/>
      <c r="S119" s="19"/>
      <c r="T119" s="808"/>
      <c r="U119" s="809"/>
      <c r="V119" s="810"/>
      <c r="W119" s="811"/>
      <c r="X119" s="810"/>
      <c r="Y119" s="810"/>
      <c r="Z119" s="20"/>
      <c r="AA119" s="880" t="s">
        <v>34</v>
      </c>
      <c r="AB119" s="1205"/>
      <c r="AC119" s="880" t="s">
        <v>1998</v>
      </c>
      <c r="AD119" s="1208"/>
      <c r="AE119" s="864" t="s">
        <v>235</v>
      </c>
      <c r="AF119" s="1208"/>
      <c r="AG119" s="865" t="s">
        <v>36</v>
      </c>
      <c r="AH119" s="1211"/>
      <c r="AI119" s="602">
        <v>26</v>
      </c>
      <c r="AJ119" s="601" t="s">
        <v>26</v>
      </c>
      <c r="AK119" s="1217" t="s">
        <v>294</v>
      </c>
      <c r="AL119" s="1218"/>
      <c r="AM119" s="1219"/>
      <c r="AN119" s="27">
        <f t="shared" si="30"/>
        <v>0</v>
      </c>
      <c r="AO119" s="27">
        <f t="shared" si="30"/>
        <v>0</v>
      </c>
      <c r="AP119" s="565">
        <f t="shared" si="30"/>
        <v>0</v>
      </c>
      <c r="AQ119" s="35">
        <f t="shared" si="29"/>
        <v>0</v>
      </c>
      <c r="AR119" s="566">
        <f t="shared" si="29"/>
        <v>0</v>
      </c>
      <c r="AS119" s="566">
        <f t="shared" si="29"/>
        <v>0</v>
      </c>
      <c r="AT119" s="35">
        <f t="shared" si="29"/>
        <v>0</v>
      </c>
      <c r="AU119" s="43">
        <f t="shared" si="14"/>
        <v>0</v>
      </c>
      <c r="AV119" s="596" t="s">
        <v>33</v>
      </c>
      <c r="AW119" s="597" t="s">
        <v>41</v>
      </c>
      <c r="AX119" s="597" t="s">
        <v>42</v>
      </c>
      <c r="AY119" s="618"/>
      <c r="AZ119" s="850" t="s">
        <v>33</v>
      </c>
      <c r="BA119" s="582" t="s">
        <v>128</v>
      </c>
      <c r="BB119" s="855"/>
      <c r="BC119" s="821"/>
      <c r="BD119" s="598" t="str">
        <f t="shared" ref="BD119:BD120" si="33">BL119</f>
        <v>▼選択</v>
      </c>
      <c r="BE119" s="859" t="s">
        <v>33</v>
      </c>
      <c r="BF119" s="633" t="s">
        <v>16</v>
      </c>
      <c r="BG119" s="859" t="s">
        <v>31</v>
      </c>
      <c r="BH119" s="824" t="s">
        <v>6</v>
      </c>
      <c r="BI119" s="824" t="s">
        <v>7</v>
      </c>
      <c r="BJ119" s="859" t="s">
        <v>32</v>
      </c>
      <c r="BK119" s="859"/>
      <c r="BL119" s="546" t="s">
        <v>33</v>
      </c>
      <c r="BM119" s="828" t="s">
        <v>3300</v>
      </c>
      <c r="BN119" s="852"/>
      <c r="BO119" s="852"/>
      <c r="BP119" s="852"/>
      <c r="BQ119" s="852"/>
      <c r="BR119" s="852"/>
      <c r="BS119" s="547"/>
      <c r="BT119" s="547"/>
      <c r="BU119" s="547"/>
      <c r="BV119" s="548"/>
      <c r="BW119" s="549"/>
      <c r="BX119" s="547"/>
      <c r="BY119" s="495"/>
      <c r="BZ119" s="579" t="s">
        <v>1053</v>
      </c>
      <c r="CA119" s="853" t="s">
        <v>1050</v>
      </c>
      <c r="CB119" s="854" t="s">
        <v>1051</v>
      </c>
      <c r="CC119" s="55" t="s">
        <v>2263</v>
      </c>
      <c r="CD119" s="843" t="s">
        <v>1052</v>
      </c>
    </row>
    <row r="120" spans="1:82" ht="71.25" hidden="1" customHeight="1">
      <c r="A120" s="3"/>
      <c r="B120" s="5" t="s">
        <v>2864</v>
      </c>
      <c r="C120" s="3" t="str">
        <f t="shared" si="17"/>
        <v>Ⅰ.顧客対応 (1)　お客さまニーズに合致した提案の実施に向けた募集に関する態勢整備</v>
      </c>
      <c r="D120" s="3" t="str">
        <f t="shared" si="18"/>
        <v>④募集時の禁止行為・著しく不適当な行為</v>
      </c>
      <c r="E120" s="3" t="str">
        <f t="shared" si="20"/>
        <v>応用 27</v>
      </c>
      <c r="F120" s="3" t="str">
        <f t="shared" si="21"/>
        <v xml:space="preserve">27 
</v>
      </c>
      <c r="G120" s="11" t="str">
        <f t="shared" si="22"/>
        <v xml:space="preserve">全店舗/拠点/事務所（以下、「全拠点」）で独自で過度なサービス品提供がされていないか、営業部門からの独立性を確保した担当部門・担当者が定期的にモニタリングを実施している
＿ 
＿＿ </v>
      </c>
      <c r="H120" s="21" t="str">
        <f t="shared" si="19"/>
        <v>2023: 0
2024: ▼選択</v>
      </c>
      <c r="I120" s="21" t="str">
        <f t="shared" si="28"/>
        <v xml:space="preserve"> ― </v>
      </c>
      <c r="J120" s="21" t="str">
        <f t="shared" si="28"/>
        <v xml:space="preserve"> ― </v>
      </c>
      <c r="K120" s="21" t="str">
        <f t="shared" si="23"/>
        <v>▼選択</v>
      </c>
      <c r="L120" s="21" t="str">
        <f t="shared" si="24"/>
        <v>以下について、詳細説明欄の記載及び証跡資料により確認できた
・営業部門から独立した担当部門・担当者が、拠点独自で過度なサービス品提供が行われていないかモニタリングしていることは、「○○資料」P○を確認</v>
      </c>
      <c r="M120" s="21" t="str">
        <f t="shared" si="25"/>
        <v xml:space="preserve">
</v>
      </c>
      <c r="N120" s="3"/>
      <c r="O120" s="19" t="s">
        <v>2264</v>
      </c>
      <c r="P120" s="19" t="s">
        <v>2729</v>
      </c>
      <c r="Q120" s="19" t="s">
        <v>235</v>
      </c>
      <c r="R120" s="19"/>
      <c r="S120" s="19"/>
      <c r="T120" s="808"/>
      <c r="U120" s="809"/>
      <c r="V120" s="810"/>
      <c r="W120" s="811"/>
      <c r="X120" s="810"/>
      <c r="Y120" s="810"/>
      <c r="Z120" s="20"/>
      <c r="AA120" s="869" t="s">
        <v>1996</v>
      </c>
      <c r="AB120" s="1203" t="s">
        <v>21</v>
      </c>
      <c r="AC120" s="879" t="s">
        <v>1998</v>
      </c>
      <c r="AD120" s="1206" t="s">
        <v>22</v>
      </c>
      <c r="AE120" s="869" t="s">
        <v>1972</v>
      </c>
      <c r="AF120" s="1206" t="s">
        <v>234</v>
      </c>
      <c r="AG120" s="866" t="s">
        <v>140</v>
      </c>
      <c r="AH120" s="1236" t="s">
        <v>228</v>
      </c>
      <c r="AI120" s="602">
        <v>27</v>
      </c>
      <c r="AJ120" s="551" t="s">
        <v>26</v>
      </c>
      <c r="AK120" s="1212" t="s">
        <v>295</v>
      </c>
      <c r="AL120" s="1218"/>
      <c r="AM120" s="1219"/>
      <c r="AN120" s="27">
        <f t="shared" si="30"/>
        <v>0</v>
      </c>
      <c r="AO120" s="27">
        <f t="shared" si="30"/>
        <v>0</v>
      </c>
      <c r="AP120" s="565">
        <f t="shared" si="30"/>
        <v>0</v>
      </c>
      <c r="AQ120" s="35">
        <f t="shared" si="29"/>
        <v>0</v>
      </c>
      <c r="AR120" s="566">
        <f t="shared" si="29"/>
        <v>0</v>
      </c>
      <c r="AS120" s="566">
        <f t="shared" si="29"/>
        <v>0</v>
      </c>
      <c r="AT120" s="35">
        <f t="shared" si="29"/>
        <v>0</v>
      </c>
      <c r="AU120" s="43">
        <f t="shared" si="14"/>
        <v>0</v>
      </c>
      <c r="AV120" s="596" t="s">
        <v>33</v>
      </c>
      <c r="AW120" s="597" t="s">
        <v>41</v>
      </c>
      <c r="AX120" s="597" t="s">
        <v>42</v>
      </c>
      <c r="AY120" s="618"/>
      <c r="AZ120" s="850" t="s">
        <v>33</v>
      </c>
      <c r="BA120" s="582" t="s">
        <v>285</v>
      </c>
      <c r="BB120" s="855"/>
      <c r="BC120" s="821"/>
      <c r="BD120" s="603" t="str">
        <f t="shared" si="33"/>
        <v>▼選択</v>
      </c>
      <c r="BE120" s="859" t="s">
        <v>33</v>
      </c>
      <c r="BF120" s="633" t="s">
        <v>16</v>
      </c>
      <c r="BG120" s="859" t="s">
        <v>31</v>
      </c>
      <c r="BH120" s="824" t="s">
        <v>6</v>
      </c>
      <c r="BI120" s="824" t="s">
        <v>7</v>
      </c>
      <c r="BJ120" s="859" t="s">
        <v>32</v>
      </c>
      <c r="BK120" s="859"/>
      <c r="BL120" s="546" t="s">
        <v>33</v>
      </c>
      <c r="BM120" s="828" t="s">
        <v>3301</v>
      </c>
      <c r="BN120" s="852"/>
      <c r="BO120" s="852"/>
      <c r="BP120" s="852"/>
      <c r="BQ120" s="852"/>
      <c r="BR120" s="852"/>
      <c r="BS120" s="547"/>
      <c r="BT120" s="547"/>
      <c r="BU120" s="547"/>
      <c r="BV120" s="548"/>
      <c r="BW120" s="549"/>
      <c r="BX120" s="547"/>
      <c r="BY120" s="495"/>
      <c r="BZ120" s="579" t="s">
        <v>1057</v>
      </c>
      <c r="CA120" s="853" t="s">
        <v>1054</v>
      </c>
      <c r="CB120" s="862" t="s">
        <v>1055</v>
      </c>
      <c r="CC120" s="55" t="s">
        <v>2264</v>
      </c>
      <c r="CD120" s="843" t="s">
        <v>1056</v>
      </c>
    </row>
    <row r="121" spans="1:82" ht="85.5" hidden="1" customHeight="1">
      <c r="A121" s="3"/>
      <c r="B121" s="5" t="s">
        <v>2865</v>
      </c>
      <c r="C121" s="3" t="str">
        <f t="shared" si="17"/>
        <v>Ⅰ.顧客対応 (1)　お客さまニーズに合致した提案の実施に向けた募集に関する態勢整備</v>
      </c>
      <c r="D121" s="3" t="str">
        <f t="shared" si="18"/>
        <v>④募集時の禁止行為・著しく不適当な行為</v>
      </c>
      <c r="E121" s="3" t="str">
        <f t="shared" si="20"/>
        <v>応用 ④EX</v>
      </c>
      <c r="F121" s="3" t="str">
        <f t="shared" si="21"/>
        <v xml:space="preserve">④EX 
</v>
      </c>
      <c r="G121" s="11" t="str">
        <f t="shared" si="22"/>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21" s="21" t="str">
        <f t="shared" si="19"/>
        <v>2023: 0
2024: 4.--</v>
      </c>
      <c r="I121" s="21" t="str">
        <f t="shared" si="28"/>
        <v xml:space="preserve"> ― </v>
      </c>
      <c r="J121" s="21" t="str">
        <f t="shared" si="28"/>
        <v xml:space="preserve"> ― </v>
      </c>
      <c r="K121" s="21" t="str">
        <f t="shared" si="23"/>
        <v>▼選択</v>
      </c>
      <c r="L121" s="21" t="str">
        <f t="shared" si="24"/>
        <v>④募集時の禁止行為・著しく不適当な行為 に関する貴社取組み［お客さまへアピールしたい取組み／募集人等従業者に好評な取組み］として認識しました。（［ ］内は判定時に不要文言を削除する）</v>
      </c>
      <c r="M121" s="21" t="str">
        <f t="shared" si="25"/>
        <v xml:space="preserve">
</v>
      </c>
      <c r="N121" s="3"/>
      <c r="O121" s="19" t="s">
        <v>2265</v>
      </c>
      <c r="P121" s="19" t="s">
        <v>2729</v>
      </c>
      <c r="Q121" s="19" t="s">
        <v>235</v>
      </c>
      <c r="R121" s="19"/>
      <c r="S121" s="19"/>
      <c r="T121" s="808"/>
      <c r="U121" s="809"/>
      <c r="V121" s="810"/>
      <c r="W121" s="811"/>
      <c r="X121" s="810"/>
      <c r="Y121" s="810"/>
      <c r="Z121" s="20"/>
      <c r="AA121" s="864" t="s">
        <v>34</v>
      </c>
      <c r="AB121" s="1205"/>
      <c r="AC121" s="864" t="s">
        <v>1998</v>
      </c>
      <c r="AD121" s="1208"/>
      <c r="AE121" s="864" t="s">
        <v>235</v>
      </c>
      <c r="AF121" s="1208"/>
      <c r="AG121" s="868" t="s">
        <v>140</v>
      </c>
      <c r="AH121" s="1238"/>
      <c r="AI121" s="604" t="s">
        <v>296</v>
      </c>
      <c r="AJ121" s="601"/>
      <c r="AK121" s="1229" t="s">
        <v>2017</v>
      </c>
      <c r="AL121" s="1230"/>
      <c r="AM121" s="1231"/>
      <c r="AN121" s="30">
        <f t="shared" si="30"/>
        <v>0</v>
      </c>
      <c r="AO121" s="30">
        <f t="shared" si="30"/>
        <v>0</v>
      </c>
      <c r="AP121" s="605">
        <f t="shared" si="30"/>
        <v>0</v>
      </c>
      <c r="AQ121" s="35">
        <f t="shared" si="29"/>
        <v>0</v>
      </c>
      <c r="AR121" s="566">
        <f t="shared" si="29"/>
        <v>0</v>
      </c>
      <c r="AS121" s="566">
        <f t="shared" si="29"/>
        <v>0</v>
      </c>
      <c r="AT121" s="35">
        <f t="shared" si="29"/>
        <v>0</v>
      </c>
      <c r="AU121" s="43">
        <f t="shared" si="14"/>
        <v>0</v>
      </c>
      <c r="AV121" s="596" t="s">
        <v>33</v>
      </c>
      <c r="AW121" s="597" t="s">
        <v>41</v>
      </c>
      <c r="AX121" s="606" t="s">
        <v>877</v>
      </c>
      <c r="AY121" s="597"/>
      <c r="AZ121" s="850" t="s">
        <v>877</v>
      </c>
      <c r="BA121" s="607" t="s">
        <v>147</v>
      </c>
      <c r="BB121" s="851"/>
      <c r="BC121" s="547"/>
      <c r="BD121" s="549"/>
      <c r="BE121" s="620" t="str">
        <f>IF(AND(AL121=AV121,AV121="○",AZ121="1.はい"),"○","▼選択")</f>
        <v>▼選択</v>
      </c>
      <c r="BF121" s="861" t="s">
        <v>16</v>
      </c>
      <c r="BG121" s="620" t="s">
        <v>31</v>
      </c>
      <c r="BH121" s="824" t="s">
        <v>6</v>
      </c>
      <c r="BI121" s="824" t="s">
        <v>7</v>
      </c>
      <c r="BJ121" s="620" t="s">
        <v>32</v>
      </c>
      <c r="BK121" s="620"/>
      <c r="BL121" s="546" t="s">
        <v>33</v>
      </c>
      <c r="BM121" s="828" t="s">
        <v>3302</v>
      </c>
      <c r="BN121" s="829"/>
      <c r="BO121" s="829"/>
      <c r="BP121" s="829"/>
      <c r="BQ121" s="829"/>
      <c r="BR121" s="829"/>
      <c r="BS121" s="547"/>
      <c r="BT121" s="547"/>
      <c r="BU121" s="547"/>
      <c r="BV121" s="548"/>
      <c r="BW121" s="549"/>
      <c r="BX121" s="547"/>
      <c r="BY121" s="495"/>
      <c r="BZ121" s="579" t="s">
        <v>2025</v>
      </c>
      <c r="CA121" s="832" t="s">
        <v>1058</v>
      </c>
      <c r="CB121" s="862" t="s">
        <v>1059</v>
      </c>
      <c r="CC121" s="55" t="s">
        <v>2265</v>
      </c>
      <c r="CD121" s="843" t="s">
        <v>1060</v>
      </c>
    </row>
    <row r="122" spans="1:82" ht="57" customHeight="1">
      <c r="A122" s="3"/>
      <c r="B122" s="53" t="s">
        <v>2866</v>
      </c>
      <c r="C122" s="3" t="str">
        <f t="shared" si="17"/>
        <v>Ⅰ.顧客対応 (1)　お客さまニーズに合致した提案の実施に向けた募集に関する態勢整備</v>
      </c>
      <c r="D122" s="3" t="str">
        <f t="shared" si="18"/>
        <v>⑤特定保険契約募集に関するルール</v>
      </c>
      <c r="E122" s="3" t="str">
        <f t="shared" si="20"/>
        <v>基本 28</v>
      </c>
      <c r="F122" s="3" t="str">
        <f t="shared" si="21"/>
        <v>28 
見出し</v>
      </c>
      <c r="G122" s="11" t="str">
        <f t="shared" si="22"/>
        <v xml:space="preserve">特定保険契約を取扱っている代理店のみ対象
※特定保険契約を取扱っていない場合は「対象外」を選択
＿ 
＿＿ </v>
      </c>
      <c r="H122" s="21" t="str">
        <f t="shared" si="19"/>
        <v>2023: 0
2024: 対象</v>
      </c>
      <c r="I122" s="21" t="str">
        <f t="shared" si="28"/>
        <v xml:space="preserve"> ― </v>
      </c>
      <c r="J122" s="21" t="str">
        <f t="shared" si="28"/>
        <v xml:space="preserve"> ― </v>
      </c>
      <c r="K122" s="21" t="str">
        <f t="shared" si="23"/>
        <v xml:space="preserve"> ― </v>
      </c>
      <c r="L122" s="21" t="str">
        <f t="shared" si="24"/>
        <v xml:space="preserve"> ― </v>
      </c>
      <c r="M122" s="21" t="str">
        <f t="shared" si="25"/>
        <v xml:space="preserve">
</v>
      </c>
      <c r="N122" s="3"/>
      <c r="O122" s="57" t="s">
        <v>2730</v>
      </c>
      <c r="P122" s="19" t="s">
        <v>2729</v>
      </c>
      <c r="Q122" s="19">
        <v>0</v>
      </c>
      <c r="R122" s="19"/>
      <c r="S122" s="19"/>
      <c r="T122" s="808"/>
      <c r="U122" s="809"/>
      <c r="V122" s="810"/>
      <c r="W122" s="811"/>
      <c r="X122" s="810"/>
      <c r="Y122" s="810"/>
      <c r="Z122" s="20"/>
      <c r="AA122" s="835" t="s">
        <v>1996</v>
      </c>
      <c r="AB122" s="1250" t="s">
        <v>297</v>
      </c>
      <c r="AC122" s="835" t="s">
        <v>1998</v>
      </c>
      <c r="AD122" s="1253" t="s">
        <v>22</v>
      </c>
      <c r="AE122" s="835" t="s">
        <v>1973</v>
      </c>
      <c r="AF122" s="1206" t="s">
        <v>298</v>
      </c>
      <c r="AG122" s="837" t="s">
        <v>36</v>
      </c>
      <c r="AH122" s="1209" t="s">
        <v>25</v>
      </c>
      <c r="AI122" s="629">
        <v>28</v>
      </c>
      <c r="AJ122" s="624" t="s">
        <v>2642</v>
      </c>
      <c r="AK122" s="1258" t="s">
        <v>3605</v>
      </c>
      <c r="AL122" s="1259"/>
      <c r="AM122" s="1260"/>
      <c r="AN122" s="29">
        <f t="shared" si="30"/>
        <v>0</v>
      </c>
      <c r="AO122" s="29">
        <f t="shared" si="30"/>
        <v>0</v>
      </c>
      <c r="AP122" s="589">
        <f t="shared" si="30"/>
        <v>0</v>
      </c>
      <c r="AQ122" s="37">
        <f t="shared" si="29"/>
        <v>0</v>
      </c>
      <c r="AR122" s="590">
        <f t="shared" si="29"/>
        <v>0</v>
      </c>
      <c r="AS122" s="590">
        <f t="shared" si="29"/>
        <v>0</v>
      </c>
      <c r="AT122" s="37">
        <f t="shared" si="29"/>
        <v>0</v>
      </c>
      <c r="AU122" s="45">
        <f t="shared" si="29"/>
        <v>0</v>
      </c>
      <c r="AV122" s="586" t="s">
        <v>33</v>
      </c>
      <c r="AW122" s="587" t="s">
        <v>91</v>
      </c>
      <c r="AX122" s="587" t="s">
        <v>9</v>
      </c>
      <c r="AY122" s="587"/>
      <c r="AZ122" s="850" t="s">
        <v>91</v>
      </c>
      <c r="BA122" s="559" t="s">
        <v>29</v>
      </c>
      <c r="BB122" s="562"/>
      <c r="BC122" s="562"/>
      <c r="BD122" s="571"/>
      <c r="BE122" s="571"/>
      <c r="BF122" s="571"/>
      <c r="BG122" s="571"/>
      <c r="BH122" s="571"/>
      <c r="BI122" s="847"/>
      <c r="BJ122" s="571"/>
      <c r="BK122" s="571"/>
      <c r="BL122" s="569"/>
      <c r="BM122" s="839"/>
      <c r="BN122" s="840"/>
      <c r="BO122" s="840"/>
      <c r="BP122" s="840"/>
      <c r="BQ122" s="840"/>
      <c r="BR122" s="840"/>
      <c r="BS122" s="562"/>
      <c r="BT122" s="562"/>
      <c r="BU122" s="562"/>
      <c r="BV122" s="570"/>
      <c r="BW122" s="571"/>
      <c r="BX122" s="562"/>
      <c r="BY122" s="495"/>
      <c r="BZ122" s="630"/>
      <c r="CA122" s="832" t="s">
        <v>131</v>
      </c>
      <c r="CB122" s="833" t="s">
        <v>2724</v>
      </c>
      <c r="CC122" s="54" t="s">
        <v>2638</v>
      </c>
      <c r="CD122" s="834" t="s">
        <v>2724</v>
      </c>
    </row>
    <row r="123" spans="1:82" ht="67.5" customHeight="1">
      <c r="A123" s="3"/>
      <c r="B123" s="5" t="s">
        <v>2867</v>
      </c>
      <c r="C123" s="3" t="str">
        <f t="shared" si="17"/>
        <v>Ⅰ.顧客対応 (1)　お客さまニーズに合致した提案の実施に向けた募集に関する態勢整備</v>
      </c>
      <c r="D123" s="3" t="str">
        <f t="shared" si="18"/>
        <v>⑤特定保険契約募集に関するルール</v>
      </c>
      <c r="E123" s="3" t="str">
        <f t="shared" si="20"/>
        <v>基本 28</v>
      </c>
      <c r="F123" s="3" t="str">
        <f t="shared" si="21"/>
        <v xml:space="preserve">28 
</v>
      </c>
      <c r="G123" s="11" t="str">
        <f t="shared" si="22"/>
        <v xml:space="preserve">
＿ 以下の事項が明文化され従業員がいつでも閲覧可能な状態になっている
※全て「1.はい」であれば達成
＿＿ </v>
      </c>
      <c r="H123" s="21" t="str">
        <f t="shared" si="19"/>
        <v>2023: 0
2024: －</v>
      </c>
      <c r="I123" s="21" t="str">
        <f t="shared" si="28"/>
        <v xml:space="preserve"> ― </v>
      </c>
      <c r="J123" s="21" t="str">
        <f t="shared" si="28"/>
        <v xml:space="preserve"> ― </v>
      </c>
      <c r="K123" s="21" t="str">
        <f t="shared" si="23"/>
        <v>対象外</v>
      </c>
      <c r="L123" s="21">
        <f t="shared" si="24"/>
        <v>0</v>
      </c>
      <c r="M123" s="21" t="str">
        <f t="shared" si="25"/>
        <v xml:space="preserve">
</v>
      </c>
      <c r="N123" s="3"/>
      <c r="O123" s="19" t="s">
        <v>2266</v>
      </c>
      <c r="P123" s="19" t="s">
        <v>2729</v>
      </c>
      <c r="Q123" s="19" t="s">
        <v>302</v>
      </c>
      <c r="R123" s="19"/>
      <c r="S123" s="19"/>
      <c r="T123" s="808"/>
      <c r="U123" s="809"/>
      <c r="V123" s="810"/>
      <c r="W123" s="811"/>
      <c r="X123" s="810"/>
      <c r="Y123" s="810"/>
      <c r="Z123" s="20"/>
      <c r="AA123" s="844" t="s">
        <v>1996</v>
      </c>
      <c r="AB123" s="1251"/>
      <c r="AC123" s="844" t="s">
        <v>1998</v>
      </c>
      <c r="AD123" s="1254"/>
      <c r="AE123" s="844" t="s">
        <v>302</v>
      </c>
      <c r="AF123" s="1256"/>
      <c r="AG123" s="845" t="s">
        <v>36</v>
      </c>
      <c r="AH123" s="1210"/>
      <c r="AI123" s="631">
        <v>28</v>
      </c>
      <c r="AJ123" s="632" t="s">
        <v>26</v>
      </c>
      <c r="AK123" s="863"/>
      <c r="AL123" s="1261" t="s">
        <v>2643</v>
      </c>
      <c r="AM123" s="1262"/>
      <c r="AN123" s="552">
        <f t="shared" si="30"/>
        <v>0</v>
      </c>
      <c r="AO123" s="552">
        <f t="shared" si="30"/>
        <v>0</v>
      </c>
      <c r="AP123" s="553">
        <f t="shared" si="30"/>
        <v>0</v>
      </c>
      <c r="AQ123" s="554">
        <f t="shared" si="29"/>
        <v>0</v>
      </c>
      <c r="AR123" s="555">
        <f t="shared" si="29"/>
        <v>0</v>
      </c>
      <c r="AS123" s="555">
        <f t="shared" si="29"/>
        <v>0</v>
      </c>
      <c r="AT123" s="554">
        <f t="shared" si="29"/>
        <v>0</v>
      </c>
      <c r="AU123" s="556">
        <f>Y123</f>
        <v>0</v>
      </c>
      <c r="AV123" s="608"/>
      <c r="AW123" s="609"/>
      <c r="AX123" s="609"/>
      <c r="AY123" s="609"/>
      <c r="AZ123" s="822" t="s">
        <v>661</v>
      </c>
      <c r="BA123" s="559" t="s">
        <v>29</v>
      </c>
      <c r="BB123" s="562"/>
      <c r="BC123" s="562"/>
      <c r="BD123" s="560" t="str">
        <f>BL123</f>
        <v>対象外</v>
      </c>
      <c r="BE123" s="859" t="s">
        <v>33</v>
      </c>
      <c r="BF123" s="633" t="s">
        <v>16</v>
      </c>
      <c r="BG123" s="859" t="s">
        <v>31</v>
      </c>
      <c r="BH123" s="824" t="s">
        <v>6</v>
      </c>
      <c r="BI123" s="824" t="s">
        <v>7</v>
      </c>
      <c r="BJ123" s="859" t="s">
        <v>32</v>
      </c>
      <c r="BK123" s="859" t="s">
        <v>897</v>
      </c>
      <c r="BL123" s="561" t="s">
        <v>203</v>
      </c>
      <c r="BM123" s="839"/>
      <c r="BN123" s="840"/>
      <c r="BO123" s="840"/>
      <c r="BP123" s="840"/>
      <c r="BQ123" s="840"/>
      <c r="BR123" s="840"/>
      <c r="BS123" s="562"/>
      <c r="BT123" s="562"/>
      <c r="BU123" s="562"/>
      <c r="BV123" s="548"/>
      <c r="BW123" s="549"/>
      <c r="BX123" s="547"/>
      <c r="BY123" s="495"/>
      <c r="BZ123" s="562"/>
      <c r="CA123" s="853" t="s">
        <v>1061</v>
      </c>
      <c r="CB123" s="862" t="s">
        <v>1062</v>
      </c>
      <c r="CC123" s="55" t="s">
        <v>2266</v>
      </c>
      <c r="CD123" s="843" t="s">
        <v>1063</v>
      </c>
    </row>
    <row r="124" spans="1:82" ht="57" hidden="1" customHeight="1">
      <c r="A124" s="3"/>
      <c r="B124" s="5" t="s">
        <v>2868</v>
      </c>
      <c r="C124" s="3" t="str">
        <f t="shared" si="17"/>
        <v>Ⅰ.顧客対応 (1)　お客さまニーズに合致した提案の実施に向けた募集に関する態勢整備</v>
      </c>
      <c r="D124" s="3" t="str">
        <f t="shared" si="18"/>
        <v>⑤特定保険契約募集に関するルール</v>
      </c>
      <c r="E124" s="3" t="str">
        <f t="shared" si="20"/>
        <v>基本 28</v>
      </c>
      <c r="F124" s="3" t="str">
        <f t="shared" si="21"/>
        <v>28 
28-1</v>
      </c>
      <c r="G124" s="11" t="str">
        <f t="shared" si="22"/>
        <v xml:space="preserve">
＿ 【特定保険契約の場合】
特定保険契約の場合は以下の情報を把握すること
＿＿ </v>
      </c>
      <c r="H124" s="21" t="str">
        <f t="shared" si="19"/>
        <v>2023: 0
2024: －</v>
      </c>
      <c r="I124" s="21" t="str">
        <f t="shared" si="28"/>
        <v xml:space="preserve"> ― </v>
      </c>
      <c r="J124" s="21" t="str">
        <f t="shared" si="28"/>
        <v xml:space="preserve"> ― </v>
      </c>
      <c r="K124" s="21" t="str">
        <f t="shared" si="23"/>
        <v xml:space="preserve"> ― </v>
      </c>
      <c r="L124" s="21" t="str">
        <f t="shared" si="24"/>
        <v xml:space="preserve"> ― </v>
      </c>
      <c r="M124" s="21" t="str">
        <f t="shared" si="25"/>
        <v xml:space="preserve">
</v>
      </c>
      <c r="N124" s="3"/>
      <c r="O124" s="19" t="s">
        <v>2267</v>
      </c>
      <c r="P124" s="19" t="s">
        <v>2729</v>
      </c>
      <c r="Q124" s="19" t="s">
        <v>302</v>
      </c>
      <c r="R124" s="19"/>
      <c r="S124" s="19"/>
      <c r="T124" s="808"/>
      <c r="U124" s="809"/>
      <c r="V124" s="810"/>
      <c r="W124" s="811"/>
      <c r="X124" s="810"/>
      <c r="Y124" s="810"/>
      <c r="Z124" s="20"/>
      <c r="AA124" s="844" t="s">
        <v>34</v>
      </c>
      <c r="AB124" s="1251"/>
      <c r="AC124" s="844" t="s">
        <v>1998</v>
      </c>
      <c r="AD124" s="1254"/>
      <c r="AE124" s="844" t="s">
        <v>302</v>
      </c>
      <c r="AF124" s="1256"/>
      <c r="AG124" s="845" t="s">
        <v>36</v>
      </c>
      <c r="AH124" s="1210"/>
      <c r="AI124" s="563">
        <v>28</v>
      </c>
      <c r="AJ124" s="564" t="s">
        <v>303</v>
      </c>
      <c r="AK124" s="883"/>
      <c r="AL124" s="1220" t="s">
        <v>304</v>
      </c>
      <c r="AM124" s="1221"/>
      <c r="AN124" s="27">
        <f t="shared" si="30"/>
        <v>0</v>
      </c>
      <c r="AO124" s="27">
        <f t="shared" si="30"/>
        <v>0</v>
      </c>
      <c r="AP124" s="565">
        <f t="shared" si="30"/>
        <v>0</v>
      </c>
      <c r="AQ124" s="35">
        <f t="shared" si="29"/>
        <v>0</v>
      </c>
      <c r="AR124" s="566">
        <f t="shared" si="29"/>
        <v>0</v>
      </c>
      <c r="AS124" s="566">
        <f t="shared" si="29"/>
        <v>0</v>
      </c>
      <c r="AT124" s="35">
        <f t="shared" si="29"/>
        <v>0</v>
      </c>
      <c r="AU124" s="43">
        <f t="shared" si="29"/>
        <v>0</v>
      </c>
      <c r="AV124" s="608"/>
      <c r="AW124" s="609"/>
      <c r="AX124" s="609"/>
      <c r="AY124" s="609"/>
      <c r="AZ124" s="822" t="s">
        <v>661</v>
      </c>
      <c r="BA124" s="559" t="s">
        <v>29</v>
      </c>
      <c r="BB124" s="562"/>
      <c r="BC124" s="562"/>
      <c r="BD124" s="571"/>
      <c r="BE124" s="571"/>
      <c r="BF124" s="571"/>
      <c r="BG124" s="571"/>
      <c r="BH124" s="571"/>
      <c r="BI124" s="847"/>
      <c r="BJ124" s="571"/>
      <c r="BK124" s="571"/>
      <c r="BL124" s="569"/>
      <c r="BM124" s="839"/>
      <c r="BN124" s="840"/>
      <c r="BO124" s="840"/>
      <c r="BP124" s="840"/>
      <c r="BQ124" s="840"/>
      <c r="BR124" s="840"/>
      <c r="BS124" s="562"/>
      <c r="BT124" s="562"/>
      <c r="BU124" s="562"/>
      <c r="BV124" s="570"/>
      <c r="BW124" s="571"/>
      <c r="BX124" s="562"/>
      <c r="BY124" s="495"/>
      <c r="BZ124" s="562"/>
      <c r="CA124" s="841"/>
      <c r="CB124" s="842"/>
      <c r="CC124" s="55" t="s">
        <v>2267</v>
      </c>
      <c r="CD124" s="843" t="s">
        <v>1064</v>
      </c>
    </row>
    <row r="125" spans="1:82" ht="78.75" hidden="1">
      <c r="A125" s="3"/>
      <c r="B125" s="5" t="s">
        <v>2869</v>
      </c>
      <c r="C125" s="3" t="str">
        <f t="shared" si="17"/>
        <v>Ⅰ.顧客対応 (1)　お客さまニーズに合致した提案の実施に向けた募集に関する態勢整備</v>
      </c>
      <c r="D125" s="3" t="str">
        <f t="shared" si="18"/>
        <v>⑤特定保険契約募集に関するルール</v>
      </c>
      <c r="E125" s="3" t="str">
        <f t="shared" si="20"/>
        <v>基本 28</v>
      </c>
      <c r="F125" s="3" t="str">
        <f t="shared" si="21"/>
        <v>28 
28-1-1</v>
      </c>
      <c r="G125" s="11" t="str">
        <f t="shared" si="22"/>
        <v xml:space="preserve">
＿ 
＿＿ 収益獲得を目的に投資する資金があるか</v>
      </c>
      <c r="H125" s="21" t="str">
        <f t="shared" si="19"/>
        <v>2023: 0
2024: ▼選択</v>
      </c>
      <c r="I125" s="21" t="str">
        <f t="shared" si="28"/>
        <v xml:space="preserve"> ― </v>
      </c>
      <c r="J125" s="21" t="str">
        <f t="shared" si="28"/>
        <v xml:space="preserve"> ― </v>
      </c>
      <c r="K125" s="21" t="str">
        <f t="shared" si="23"/>
        <v>▼選択</v>
      </c>
      <c r="L125" s="21" t="str">
        <f t="shared" si="24"/>
        <v>以下について、詳細説明欄の記載及び証跡資料により確認できた
・特定保険契約募集時にお客さまから「収益獲得を目的に投資する資金があるか」の情報収集をすることは、「○○資料」P○に記載
・「○○資料」はイントラネットに掲載され、全従業員が閲覧可能である</v>
      </c>
      <c r="M125" s="21" t="str">
        <f t="shared" si="25"/>
        <v xml:space="preserve">
</v>
      </c>
      <c r="N125" s="3"/>
      <c r="O125" s="19" t="s">
        <v>2268</v>
      </c>
      <c r="P125" s="19" t="s">
        <v>2729</v>
      </c>
      <c r="Q125" s="19" t="s">
        <v>302</v>
      </c>
      <c r="R125" s="19"/>
      <c r="S125" s="19"/>
      <c r="T125" s="808"/>
      <c r="U125" s="809"/>
      <c r="V125" s="810"/>
      <c r="W125" s="811"/>
      <c r="X125" s="810"/>
      <c r="Y125" s="810"/>
      <c r="Z125" s="20"/>
      <c r="AA125" s="844" t="s">
        <v>34</v>
      </c>
      <c r="AB125" s="1251"/>
      <c r="AC125" s="844" t="s">
        <v>1998</v>
      </c>
      <c r="AD125" s="1254"/>
      <c r="AE125" s="844" t="s">
        <v>302</v>
      </c>
      <c r="AF125" s="1256"/>
      <c r="AG125" s="845" t="s">
        <v>36</v>
      </c>
      <c r="AH125" s="1210"/>
      <c r="AI125" s="563">
        <v>28</v>
      </c>
      <c r="AJ125" s="564" t="s">
        <v>305</v>
      </c>
      <c r="AK125" s="863"/>
      <c r="AL125" s="848"/>
      <c r="AM125" s="469" t="s">
        <v>306</v>
      </c>
      <c r="AN125" s="27">
        <f t="shared" si="30"/>
        <v>0</v>
      </c>
      <c r="AO125" s="27">
        <f t="shared" si="30"/>
        <v>0</v>
      </c>
      <c r="AP125" s="565">
        <f t="shared" si="30"/>
        <v>0</v>
      </c>
      <c r="AQ125" s="35">
        <f t="shared" si="29"/>
        <v>0</v>
      </c>
      <c r="AR125" s="566">
        <f t="shared" si="29"/>
        <v>0</v>
      </c>
      <c r="AS125" s="566">
        <f t="shared" si="29"/>
        <v>0</v>
      </c>
      <c r="AT125" s="35">
        <f t="shared" si="29"/>
        <v>0</v>
      </c>
      <c r="AU125" s="43">
        <f t="shared" si="29"/>
        <v>0</v>
      </c>
      <c r="AV125" s="618" t="s">
        <v>33</v>
      </c>
      <c r="AW125" s="619" t="s">
        <v>41</v>
      </c>
      <c r="AX125" s="619" t="s">
        <v>42</v>
      </c>
      <c r="AY125" s="619"/>
      <c r="AZ125" s="850" t="s">
        <v>33</v>
      </c>
      <c r="BA125" s="576" t="s">
        <v>46</v>
      </c>
      <c r="BB125" s="855"/>
      <c r="BC125" s="821"/>
      <c r="BD125" s="545"/>
      <c r="BE125" s="859" t="str">
        <f>IF(AND(AL125=AV125,AV125="○",AZ125="1.はい"),"○","▼選択")</f>
        <v>▼選択</v>
      </c>
      <c r="BF125" s="633" t="s">
        <v>16</v>
      </c>
      <c r="BG125" s="859" t="s">
        <v>31</v>
      </c>
      <c r="BH125" s="824" t="s">
        <v>6</v>
      </c>
      <c r="BI125" s="824" t="s">
        <v>7</v>
      </c>
      <c r="BJ125" s="859" t="s">
        <v>32</v>
      </c>
      <c r="BK125" s="859"/>
      <c r="BL125" s="546" t="s">
        <v>33</v>
      </c>
      <c r="BM125" s="828" t="s">
        <v>1067</v>
      </c>
      <c r="BN125" s="852"/>
      <c r="BO125" s="852"/>
      <c r="BP125" s="852"/>
      <c r="BQ125" s="852"/>
      <c r="BR125" s="852"/>
      <c r="BS125" s="547"/>
      <c r="BT125" s="547"/>
      <c r="BU125" s="547"/>
      <c r="BV125" s="548"/>
      <c r="BW125" s="549"/>
      <c r="BX125" s="547"/>
      <c r="BY125" s="495"/>
      <c r="BZ125" s="579" t="s">
        <v>1067</v>
      </c>
      <c r="CA125" s="853" t="s">
        <v>1061</v>
      </c>
      <c r="CB125" s="854" t="s">
        <v>1065</v>
      </c>
      <c r="CC125" s="55" t="s">
        <v>2268</v>
      </c>
      <c r="CD125" s="843" t="s">
        <v>1066</v>
      </c>
    </row>
    <row r="126" spans="1:82" ht="94.5" hidden="1">
      <c r="A126" s="3"/>
      <c r="B126" s="5" t="s">
        <v>2870</v>
      </c>
      <c r="C126" s="3" t="str">
        <f t="shared" si="17"/>
        <v>Ⅰ.顧客対応 (1)　お客さまニーズに合致した提案の実施に向けた募集に関する態勢整備</v>
      </c>
      <c r="D126" s="3" t="str">
        <f t="shared" si="18"/>
        <v>⑤特定保険契約募集に関するルール</v>
      </c>
      <c r="E126" s="3" t="str">
        <f t="shared" si="20"/>
        <v>基本 28</v>
      </c>
      <c r="F126" s="3" t="str">
        <f t="shared" si="21"/>
        <v>28 
28-1-2</v>
      </c>
      <c r="G126" s="11" t="str">
        <f t="shared" si="22"/>
        <v xml:space="preserve">
＿ 
＿＿ 預金とは異なる中長期の投資商品を購入する意思はあるか</v>
      </c>
      <c r="H126" s="21" t="str">
        <f t="shared" si="19"/>
        <v>2023: 0
2024: ▼選択</v>
      </c>
      <c r="I126" s="21" t="str">
        <f t="shared" si="28"/>
        <v xml:space="preserve"> ― </v>
      </c>
      <c r="J126" s="21" t="str">
        <f t="shared" si="28"/>
        <v xml:space="preserve"> ― </v>
      </c>
      <c r="K126" s="21" t="str">
        <f t="shared" si="23"/>
        <v>▼選択</v>
      </c>
      <c r="L126" s="21" t="str">
        <f t="shared" si="24"/>
        <v>以下について、詳細説明欄の記載及び証跡資料により確認できた
・特定保険契約募集時にお客さまから「預金とは異なる中長期の投資商品を購入する意思はあるか」の情報収集をすることは、「○○資料」P○に記載
・「○○資料」はイントラネットに掲載され、全従業員が閲覧可能である</v>
      </c>
      <c r="M126" s="21" t="str">
        <f t="shared" si="25"/>
        <v xml:space="preserve">
</v>
      </c>
      <c r="N126" s="3"/>
      <c r="O126" s="19" t="s">
        <v>2269</v>
      </c>
      <c r="P126" s="19" t="s">
        <v>2729</v>
      </c>
      <c r="Q126" s="19" t="s">
        <v>302</v>
      </c>
      <c r="R126" s="19"/>
      <c r="S126" s="19"/>
      <c r="T126" s="808"/>
      <c r="U126" s="809"/>
      <c r="V126" s="810"/>
      <c r="W126" s="811"/>
      <c r="X126" s="810"/>
      <c r="Y126" s="810"/>
      <c r="Z126" s="20"/>
      <c r="AA126" s="844" t="s">
        <v>34</v>
      </c>
      <c r="AB126" s="1251"/>
      <c r="AC126" s="844" t="s">
        <v>1998</v>
      </c>
      <c r="AD126" s="1254"/>
      <c r="AE126" s="844" t="s">
        <v>302</v>
      </c>
      <c r="AF126" s="1256"/>
      <c r="AG126" s="845" t="s">
        <v>36</v>
      </c>
      <c r="AH126" s="1210"/>
      <c r="AI126" s="563">
        <v>28</v>
      </c>
      <c r="AJ126" s="564" t="s">
        <v>307</v>
      </c>
      <c r="AK126" s="863"/>
      <c r="AL126" s="848"/>
      <c r="AM126" s="469" t="s">
        <v>308</v>
      </c>
      <c r="AN126" s="27">
        <f t="shared" si="30"/>
        <v>0</v>
      </c>
      <c r="AO126" s="27">
        <f t="shared" si="30"/>
        <v>0</v>
      </c>
      <c r="AP126" s="565">
        <f t="shared" si="30"/>
        <v>0</v>
      </c>
      <c r="AQ126" s="35">
        <f t="shared" si="29"/>
        <v>0</v>
      </c>
      <c r="AR126" s="566">
        <f t="shared" si="29"/>
        <v>0</v>
      </c>
      <c r="AS126" s="566">
        <f t="shared" si="29"/>
        <v>0</v>
      </c>
      <c r="AT126" s="35">
        <f t="shared" si="29"/>
        <v>0</v>
      </c>
      <c r="AU126" s="43">
        <f t="shared" si="29"/>
        <v>0</v>
      </c>
      <c r="AV126" s="618" t="s">
        <v>33</v>
      </c>
      <c r="AW126" s="619" t="s">
        <v>41</v>
      </c>
      <c r="AX126" s="619" t="s">
        <v>42</v>
      </c>
      <c r="AY126" s="619"/>
      <c r="AZ126" s="850" t="s">
        <v>33</v>
      </c>
      <c r="BA126" s="576" t="s">
        <v>46</v>
      </c>
      <c r="BB126" s="855"/>
      <c r="BC126" s="821"/>
      <c r="BD126" s="545"/>
      <c r="BE126" s="859" t="str">
        <f>IF(AND(AL126=AV126,AV126="○",AZ126="1.はい"),"○","▼選択")</f>
        <v>▼選択</v>
      </c>
      <c r="BF126" s="633" t="s">
        <v>16</v>
      </c>
      <c r="BG126" s="859" t="s">
        <v>31</v>
      </c>
      <c r="BH126" s="824" t="s">
        <v>6</v>
      </c>
      <c r="BI126" s="824" t="s">
        <v>7</v>
      </c>
      <c r="BJ126" s="859" t="s">
        <v>32</v>
      </c>
      <c r="BK126" s="859"/>
      <c r="BL126" s="546" t="s">
        <v>33</v>
      </c>
      <c r="BM126" s="828" t="s">
        <v>1070</v>
      </c>
      <c r="BN126" s="852"/>
      <c r="BO126" s="852"/>
      <c r="BP126" s="852"/>
      <c r="BQ126" s="852"/>
      <c r="BR126" s="852"/>
      <c r="BS126" s="547"/>
      <c r="BT126" s="547"/>
      <c r="BU126" s="547"/>
      <c r="BV126" s="548"/>
      <c r="BW126" s="549"/>
      <c r="BX126" s="547"/>
      <c r="BY126" s="495"/>
      <c r="BZ126" s="579" t="s">
        <v>1070</v>
      </c>
      <c r="CA126" s="853" t="s">
        <v>1061</v>
      </c>
      <c r="CB126" s="854" t="s">
        <v>1068</v>
      </c>
      <c r="CC126" s="55" t="s">
        <v>2269</v>
      </c>
      <c r="CD126" s="843" t="s">
        <v>1069</v>
      </c>
    </row>
    <row r="127" spans="1:82" ht="94.5" hidden="1">
      <c r="A127" s="3"/>
      <c r="B127" s="5" t="s">
        <v>2871</v>
      </c>
      <c r="C127" s="3" t="str">
        <f t="shared" si="17"/>
        <v>Ⅰ.顧客対応 (1)　お客さまニーズに合致した提案の実施に向けた募集に関する態勢整備</v>
      </c>
      <c r="D127" s="3" t="str">
        <f t="shared" si="18"/>
        <v>⑤特定保険契約募集に関するルール</v>
      </c>
      <c r="E127" s="3" t="str">
        <f t="shared" si="20"/>
        <v>基本 28</v>
      </c>
      <c r="F127" s="3" t="str">
        <f t="shared" si="21"/>
        <v>28 
28-1-3</v>
      </c>
      <c r="G127" s="11" t="str">
        <f t="shared" si="22"/>
        <v xml:space="preserve">
＿ 
＿＿ 資産価額が運用成果に応じて変動することを承知しているか</v>
      </c>
      <c r="H127" s="21" t="str">
        <f t="shared" si="19"/>
        <v>2023: 0
2024: ▼選択</v>
      </c>
      <c r="I127" s="21" t="str">
        <f t="shared" si="28"/>
        <v xml:space="preserve"> ― </v>
      </c>
      <c r="J127" s="21" t="str">
        <f t="shared" si="28"/>
        <v xml:space="preserve"> ― </v>
      </c>
      <c r="K127" s="21" t="str">
        <f t="shared" si="23"/>
        <v>▼選択</v>
      </c>
      <c r="L127" s="21" t="str">
        <f t="shared" si="24"/>
        <v>以下について、詳細説明欄の記載及び証跡資料により確認できた
・特定保険契約募集時にお客さまから「資産価額が運用成果に応じて変動することを承知しているか」の情報収集をすることは、「○○資料」P○に記載
・「○○資料」はイントラネットに掲載され、全従業員が閲覧可能である</v>
      </c>
      <c r="M127" s="21" t="str">
        <f t="shared" si="25"/>
        <v xml:space="preserve">
</v>
      </c>
      <c r="N127" s="3"/>
      <c r="O127" s="19" t="s">
        <v>2270</v>
      </c>
      <c r="P127" s="19" t="s">
        <v>2729</v>
      </c>
      <c r="Q127" s="19" t="s">
        <v>302</v>
      </c>
      <c r="R127" s="19"/>
      <c r="S127" s="19"/>
      <c r="T127" s="808"/>
      <c r="U127" s="809"/>
      <c r="V127" s="810"/>
      <c r="W127" s="811"/>
      <c r="X127" s="810"/>
      <c r="Y127" s="810"/>
      <c r="Z127" s="20"/>
      <c r="AA127" s="844" t="s">
        <v>34</v>
      </c>
      <c r="AB127" s="1251"/>
      <c r="AC127" s="844" t="s">
        <v>1998</v>
      </c>
      <c r="AD127" s="1254"/>
      <c r="AE127" s="844" t="s">
        <v>302</v>
      </c>
      <c r="AF127" s="1256"/>
      <c r="AG127" s="845" t="s">
        <v>36</v>
      </c>
      <c r="AH127" s="1210"/>
      <c r="AI127" s="563">
        <v>28</v>
      </c>
      <c r="AJ127" s="564" t="s">
        <v>309</v>
      </c>
      <c r="AK127" s="863"/>
      <c r="AL127" s="848"/>
      <c r="AM127" s="469" t="s">
        <v>310</v>
      </c>
      <c r="AN127" s="27">
        <f t="shared" si="30"/>
        <v>0</v>
      </c>
      <c r="AO127" s="27">
        <f t="shared" si="30"/>
        <v>0</v>
      </c>
      <c r="AP127" s="565">
        <f t="shared" si="30"/>
        <v>0</v>
      </c>
      <c r="AQ127" s="35">
        <f t="shared" si="29"/>
        <v>0</v>
      </c>
      <c r="AR127" s="566">
        <f t="shared" si="29"/>
        <v>0</v>
      </c>
      <c r="AS127" s="566">
        <f t="shared" si="29"/>
        <v>0</v>
      </c>
      <c r="AT127" s="35">
        <f t="shared" si="29"/>
        <v>0</v>
      </c>
      <c r="AU127" s="43">
        <f t="shared" si="29"/>
        <v>0</v>
      </c>
      <c r="AV127" s="618" t="s">
        <v>33</v>
      </c>
      <c r="AW127" s="619" t="s">
        <v>41</v>
      </c>
      <c r="AX127" s="619" t="s">
        <v>42</v>
      </c>
      <c r="AY127" s="619"/>
      <c r="AZ127" s="850" t="s">
        <v>33</v>
      </c>
      <c r="BA127" s="576" t="s">
        <v>46</v>
      </c>
      <c r="BB127" s="855"/>
      <c r="BC127" s="821"/>
      <c r="BD127" s="545"/>
      <c r="BE127" s="859" t="str">
        <f>IF(AND(AL127=AV127,AV127="○",AZ127="1.はい"),"○","▼選択")</f>
        <v>▼選択</v>
      </c>
      <c r="BF127" s="633" t="s">
        <v>16</v>
      </c>
      <c r="BG127" s="859" t="s">
        <v>31</v>
      </c>
      <c r="BH127" s="824" t="s">
        <v>6</v>
      </c>
      <c r="BI127" s="824" t="s">
        <v>7</v>
      </c>
      <c r="BJ127" s="859" t="s">
        <v>32</v>
      </c>
      <c r="BK127" s="859"/>
      <c r="BL127" s="546" t="s">
        <v>33</v>
      </c>
      <c r="BM127" s="828" t="s">
        <v>1073</v>
      </c>
      <c r="BN127" s="852"/>
      <c r="BO127" s="852"/>
      <c r="BP127" s="852"/>
      <c r="BQ127" s="852"/>
      <c r="BR127" s="852"/>
      <c r="BS127" s="547"/>
      <c r="BT127" s="547"/>
      <c r="BU127" s="547"/>
      <c r="BV127" s="548"/>
      <c r="BW127" s="549"/>
      <c r="BX127" s="547"/>
      <c r="BY127" s="495"/>
      <c r="BZ127" s="579" t="s">
        <v>1073</v>
      </c>
      <c r="CA127" s="853" t="s">
        <v>1061</v>
      </c>
      <c r="CB127" s="854" t="s">
        <v>1071</v>
      </c>
      <c r="CC127" s="55" t="s">
        <v>2270</v>
      </c>
      <c r="CD127" s="843" t="s">
        <v>1072</v>
      </c>
    </row>
    <row r="128" spans="1:82" ht="57" hidden="1" customHeight="1">
      <c r="A128" s="3"/>
      <c r="B128" s="5" t="s">
        <v>2872</v>
      </c>
      <c r="C128" s="3" t="str">
        <f t="shared" si="17"/>
        <v>Ⅰ.顧客対応 (1)　お客さまニーズに合致した提案の実施に向けた募集に関する態勢整備</v>
      </c>
      <c r="D128" s="3" t="str">
        <f t="shared" si="18"/>
        <v>⑤特定保険契約募集に関するルール</v>
      </c>
      <c r="E128" s="3" t="str">
        <f t="shared" si="20"/>
        <v>基本 28</v>
      </c>
      <c r="F128" s="3" t="str">
        <f t="shared" si="21"/>
        <v>28 
28-2</v>
      </c>
      <c r="G128" s="11" t="str">
        <f t="shared" si="22"/>
        <v xml:space="preserve">
＿ 【特定保険契約に係る禁止行為】
以下の事項の禁止
＿＿ </v>
      </c>
      <c r="H128" s="21" t="str">
        <f t="shared" si="19"/>
        <v>2023: 0
2024: －</v>
      </c>
      <c r="I128" s="21" t="str">
        <f t="shared" si="28"/>
        <v xml:space="preserve"> ― </v>
      </c>
      <c r="J128" s="21" t="str">
        <f t="shared" si="28"/>
        <v xml:space="preserve"> ― </v>
      </c>
      <c r="K128" s="21" t="str">
        <f t="shared" si="23"/>
        <v xml:space="preserve"> ― </v>
      </c>
      <c r="L128" s="21" t="str">
        <f t="shared" si="24"/>
        <v xml:space="preserve"> ― </v>
      </c>
      <c r="M128" s="21" t="str">
        <f t="shared" si="25"/>
        <v xml:space="preserve">
</v>
      </c>
      <c r="N128" s="3"/>
      <c r="O128" s="19" t="s">
        <v>2271</v>
      </c>
      <c r="P128" s="19" t="s">
        <v>2729</v>
      </c>
      <c r="Q128" s="19" t="s">
        <v>302</v>
      </c>
      <c r="R128" s="19"/>
      <c r="S128" s="19"/>
      <c r="T128" s="808"/>
      <c r="U128" s="809"/>
      <c r="V128" s="810"/>
      <c r="W128" s="811"/>
      <c r="X128" s="810"/>
      <c r="Y128" s="810"/>
      <c r="Z128" s="20"/>
      <c r="AA128" s="844" t="s">
        <v>34</v>
      </c>
      <c r="AB128" s="1251"/>
      <c r="AC128" s="844" t="s">
        <v>1998</v>
      </c>
      <c r="AD128" s="1254"/>
      <c r="AE128" s="844" t="s">
        <v>302</v>
      </c>
      <c r="AF128" s="1256"/>
      <c r="AG128" s="845" t="s">
        <v>36</v>
      </c>
      <c r="AH128" s="1210"/>
      <c r="AI128" s="563">
        <v>28</v>
      </c>
      <c r="AJ128" s="564" t="s">
        <v>311</v>
      </c>
      <c r="AK128" s="883"/>
      <c r="AL128" s="1220" t="s">
        <v>312</v>
      </c>
      <c r="AM128" s="1221"/>
      <c r="AN128" s="27">
        <f t="shared" si="30"/>
        <v>0</v>
      </c>
      <c r="AO128" s="27">
        <f t="shared" si="30"/>
        <v>0</v>
      </c>
      <c r="AP128" s="565">
        <f t="shared" si="30"/>
        <v>0</v>
      </c>
      <c r="AQ128" s="35">
        <f t="shared" si="29"/>
        <v>0</v>
      </c>
      <c r="AR128" s="566">
        <f t="shared" si="29"/>
        <v>0</v>
      </c>
      <c r="AS128" s="566">
        <f t="shared" si="29"/>
        <v>0</v>
      </c>
      <c r="AT128" s="35">
        <f t="shared" si="29"/>
        <v>0</v>
      </c>
      <c r="AU128" s="43">
        <f t="shared" si="29"/>
        <v>0</v>
      </c>
      <c r="AV128" s="608"/>
      <c r="AW128" s="609"/>
      <c r="AX128" s="609"/>
      <c r="AY128" s="609"/>
      <c r="AZ128" s="822" t="s">
        <v>661</v>
      </c>
      <c r="BA128" s="559" t="s">
        <v>29</v>
      </c>
      <c r="BB128" s="562"/>
      <c r="BC128" s="562"/>
      <c r="BD128" s="571"/>
      <c r="BE128" s="571"/>
      <c r="BF128" s="571"/>
      <c r="BG128" s="571"/>
      <c r="BH128" s="571"/>
      <c r="BI128" s="847"/>
      <c r="BJ128" s="571"/>
      <c r="BK128" s="571"/>
      <c r="BL128" s="569"/>
      <c r="BM128" s="839"/>
      <c r="BN128" s="840"/>
      <c r="BO128" s="840"/>
      <c r="BP128" s="840"/>
      <c r="BQ128" s="840"/>
      <c r="BR128" s="840"/>
      <c r="BS128" s="562"/>
      <c r="BT128" s="562"/>
      <c r="BU128" s="562"/>
      <c r="BV128" s="570"/>
      <c r="BW128" s="571"/>
      <c r="BX128" s="562"/>
      <c r="BY128" s="495"/>
      <c r="BZ128" s="562"/>
      <c r="CA128" s="841"/>
      <c r="CB128" s="842" t="s">
        <v>1074</v>
      </c>
      <c r="CC128" s="55" t="s">
        <v>2271</v>
      </c>
      <c r="CD128" s="843" t="s">
        <v>1075</v>
      </c>
    </row>
    <row r="129" spans="1:82" ht="94.5" hidden="1">
      <c r="A129" s="3"/>
      <c r="B129" s="5" t="s">
        <v>2873</v>
      </c>
      <c r="C129" s="3" t="str">
        <f t="shared" si="17"/>
        <v>Ⅰ.顧客対応 (1)　お客さまニーズに合致した提案の実施に向けた募集に関する態勢整備</v>
      </c>
      <c r="D129" s="3" t="str">
        <f t="shared" si="18"/>
        <v>⑤特定保険契約募集に関するルール</v>
      </c>
      <c r="E129" s="3" t="str">
        <f t="shared" si="20"/>
        <v>基本 28</v>
      </c>
      <c r="F129" s="3" t="str">
        <f t="shared" si="21"/>
        <v>28 
28-2-1</v>
      </c>
      <c r="G129" s="11" t="str">
        <f t="shared" si="22"/>
        <v xml:space="preserve">
＿ 
＿＿ お客さまに迷惑となるような時間の電話または訪問</v>
      </c>
      <c r="H129" s="21" t="str">
        <f t="shared" si="19"/>
        <v>2023: 0
2024: ▼選択</v>
      </c>
      <c r="I129" s="21" t="str">
        <f t="shared" si="28"/>
        <v xml:space="preserve"> ― </v>
      </c>
      <c r="J129" s="21" t="str">
        <f t="shared" si="28"/>
        <v xml:space="preserve"> ― </v>
      </c>
      <c r="K129" s="21" t="str">
        <f t="shared" si="23"/>
        <v>▼選択</v>
      </c>
      <c r="L129" s="21" t="str">
        <f t="shared" si="24"/>
        <v>以下について、詳細説明欄の記載及び証跡資料により確認できた
・特定保険契約募集時の禁止事項として「お客さまに迷惑となるような時間の電話または訪問の禁止」を定めていることは、「○○資料」P○に記載
・「○○資料」はイントラネットに掲載され、全従業員が閲覧可能である</v>
      </c>
      <c r="M129" s="21" t="str">
        <f t="shared" si="25"/>
        <v xml:space="preserve">
</v>
      </c>
      <c r="N129" s="3"/>
      <c r="O129" s="19" t="s">
        <v>2272</v>
      </c>
      <c r="P129" s="19" t="s">
        <v>2729</v>
      </c>
      <c r="Q129" s="19" t="s">
        <v>302</v>
      </c>
      <c r="R129" s="19"/>
      <c r="S129" s="19"/>
      <c r="T129" s="808"/>
      <c r="U129" s="809"/>
      <c r="V129" s="810"/>
      <c r="W129" s="811"/>
      <c r="X129" s="810"/>
      <c r="Y129" s="810"/>
      <c r="Z129" s="20"/>
      <c r="AA129" s="844" t="s">
        <v>34</v>
      </c>
      <c r="AB129" s="1251"/>
      <c r="AC129" s="844" t="s">
        <v>1998</v>
      </c>
      <c r="AD129" s="1254"/>
      <c r="AE129" s="844" t="s">
        <v>302</v>
      </c>
      <c r="AF129" s="1256"/>
      <c r="AG129" s="845" t="s">
        <v>36</v>
      </c>
      <c r="AH129" s="1210"/>
      <c r="AI129" s="563">
        <v>28</v>
      </c>
      <c r="AJ129" s="564" t="s">
        <v>313</v>
      </c>
      <c r="AK129" s="863"/>
      <c r="AL129" s="848"/>
      <c r="AM129" s="469" t="s">
        <v>314</v>
      </c>
      <c r="AN129" s="27">
        <f t="shared" si="30"/>
        <v>0</v>
      </c>
      <c r="AO129" s="27">
        <f t="shared" si="30"/>
        <v>0</v>
      </c>
      <c r="AP129" s="565">
        <f t="shared" si="30"/>
        <v>0</v>
      </c>
      <c r="AQ129" s="35">
        <f t="shared" si="29"/>
        <v>0</v>
      </c>
      <c r="AR129" s="566">
        <f t="shared" si="29"/>
        <v>0</v>
      </c>
      <c r="AS129" s="566">
        <f t="shared" si="29"/>
        <v>0</v>
      </c>
      <c r="AT129" s="35">
        <f t="shared" si="29"/>
        <v>0</v>
      </c>
      <c r="AU129" s="43">
        <f t="shared" si="29"/>
        <v>0</v>
      </c>
      <c r="AV129" s="618" t="s">
        <v>33</v>
      </c>
      <c r="AW129" s="619" t="s">
        <v>41</v>
      </c>
      <c r="AX129" s="619" t="s">
        <v>42</v>
      </c>
      <c r="AY129" s="619"/>
      <c r="AZ129" s="850" t="s">
        <v>33</v>
      </c>
      <c r="BA129" s="576" t="s">
        <v>46</v>
      </c>
      <c r="BB129" s="855"/>
      <c r="BC129" s="821"/>
      <c r="BD129" s="545"/>
      <c r="BE129" s="859" t="str">
        <f>IF(AND(AL129=AV129,AV129="○",AZ129="1.はい"),"○","▼選択")</f>
        <v>▼選択</v>
      </c>
      <c r="BF129" s="633" t="s">
        <v>16</v>
      </c>
      <c r="BG129" s="859" t="s">
        <v>31</v>
      </c>
      <c r="BH129" s="824" t="s">
        <v>6</v>
      </c>
      <c r="BI129" s="824" t="s">
        <v>7</v>
      </c>
      <c r="BJ129" s="859" t="s">
        <v>32</v>
      </c>
      <c r="BK129" s="859"/>
      <c r="BL129" s="546" t="s">
        <v>33</v>
      </c>
      <c r="BM129" s="828" t="s">
        <v>1078</v>
      </c>
      <c r="BN129" s="852"/>
      <c r="BO129" s="852"/>
      <c r="BP129" s="852"/>
      <c r="BQ129" s="852"/>
      <c r="BR129" s="852"/>
      <c r="BS129" s="547"/>
      <c r="BT129" s="547"/>
      <c r="BU129" s="547"/>
      <c r="BV129" s="548"/>
      <c r="BW129" s="549"/>
      <c r="BX129" s="547"/>
      <c r="BY129" s="495"/>
      <c r="BZ129" s="579" t="s">
        <v>1078</v>
      </c>
      <c r="CA129" s="853" t="s">
        <v>1061</v>
      </c>
      <c r="CB129" s="854" t="s">
        <v>1076</v>
      </c>
      <c r="CC129" s="55" t="s">
        <v>2272</v>
      </c>
      <c r="CD129" s="843" t="s">
        <v>1077</v>
      </c>
    </row>
    <row r="130" spans="1:82" ht="94.5" hidden="1">
      <c r="A130" s="3"/>
      <c r="B130" s="5" t="s">
        <v>2874</v>
      </c>
      <c r="C130" s="3" t="str">
        <f t="shared" si="17"/>
        <v>Ⅰ.顧客対応 (1)　お客さまニーズに合致した提案の実施に向けた募集に関する態勢整備</v>
      </c>
      <c r="D130" s="3" t="str">
        <f t="shared" si="18"/>
        <v>⑤特定保険契約募集に関するルール</v>
      </c>
      <c r="E130" s="3" t="str">
        <f t="shared" si="20"/>
        <v>基本 28</v>
      </c>
      <c r="F130" s="3" t="str">
        <f t="shared" si="21"/>
        <v>28 
28-2-2</v>
      </c>
      <c r="G130" s="11" t="str">
        <f t="shared" si="22"/>
        <v xml:space="preserve">
＿ 
＿＿ 契約締結にあたりお客さまへの利益提供や損失が生じた場合の補てん等ならびに補てんの約束等</v>
      </c>
      <c r="H130" s="21" t="str">
        <f t="shared" si="19"/>
        <v>2023: 0
2024: ▼選択</v>
      </c>
      <c r="I130" s="21" t="str">
        <f t="shared" si="28"/>
        <v xml:space="preserve"> ― </v>
      </c>
      <c r="J130" s="21" t="str">
        <f t="shared" si="28"/>
        <v xml:space="preserve"> ― </v>
      </c>
      <c r="K130" s="21" t="str">
        <f t="shared" si="23"/>
        <v>▼選択</v>
      </c>
      <c r="L130" s="21" t="str">
        <f t="shared" si="24"/>
        <v>以下について、詳細説明欄の記載及び証跡資料により確認できた
・特定保険契約募集時の禁止事項として「契約締結にあたりお客さまへの利益提供や損失が生じた場合の補てん等ならびに補てんの約束の禁止」を定めていることは、「○○資料」P○に記載
・「○○資料」はイントラネットに掲載され、全従業員が閲覧可能である</v>
      </c>
      <c r="M130" s="21" t="str">
        <f t="shared" si="25"/>
        <v xml:space="preserve">
</v>
      </c>
      <c r="N130" s="3"/>
      <c r="O130" s="19" t="s">
        <v>2273</v>
      </c>
      <c r="P130" s="19" t="s">
        <v>2729</v>
      </c>
      <c r="Q130" s="19" t="s">
        <v>302</v>
      </c>
      <c r="R130" s="19"/>
      <c r="S130" s="19"/>
      <c r="T130" s="808"/>
      <c r="U130" s="809"/>
      <c r="V130" s="810"/>
      <c r="W130" s="811"/>
      <c r="X130" s="810"/>
      <c r="Y130" s="810"/>
      <c r="Z130" s="20"/>
      <c r="AA130" s="844" t="s">
        <v>34</v>
      </c>
      <c r="AB130" s="1251"/>
      <c r="AC130" s="844" t="s">
        <v>1998</v>
      </c>
      <c r="AD130" s="1254"/>
      <c r="AE130" s="844" t="s">
        <v>302</v>
      </c>
      <c r="AF130" s="1256"/>
      <c r="AG130" s="845" t="s">
        <v>36</v>
      </c>
      <c r="AH130" s="1210"/>
      <c r="AI130" s="563">
        <v>28</v>
      </c>
      <c r="AJ130" s="564" t="s">
        <v>315</v>
      </c>
      <c r="AK130" s="863"/>
      <c r="AL130" s="848"/>
      <c r="AM130" s="469" t="s">
        <v>316</v>
      </c>
      <c r="AN130" s="27">
        <f t="shared" si="30"/>
        <v>0</v>
      </c>
      <c r="AO130" s="27">
        <f t="shared" si="30"/>
        <v>0</v>
      </c>
      <c r="AP130" s="565">
        <f t="shared" si="30"/>
        <v>0</v>
      </c>
      <c r="AQ130" s="35">
        <f t="shared" si="29"/>
        <v>0</v>
      </c>
      <c r="AR130" s="566">
        <f t="shared" si="29"/>
        <v>0</v>
      </c>
      <c r="AS130" s="566">
        <f t="shared" si="29"/>
        <v>0</v>
      </c>
      <c r="AT130" s="35">
        <f t="shared" si="29"/>
        <v>0</v>
      </c>
      <c r="AU130" s="43">
        <f t="shared" si="29"/>
        <v>0</v>
      </c>
      <c r="AV130" s="618" t="s">
        <v>33</v>
      </c>
      <c r="AW130" s="619" t="s">
        <v>41</v>
      </c>
      <c r="AX130" s="619" t="s">
        <v>42</v>
      </c>
      <c r="AY130" s="619"/>
      <c r="AZ130" s="850" t="s">
        <v>33</v>
      </c>
      <c r="BA130" s="576" t="s">
        <v>46</v>
      </c>
      <c r="BB130" s="855"/>
      <c r="BC130" s="821"/>
      <c r="BD130" s="545"/>
      <c r="BE130" s="859" t="str">
        <f>IF(AND(AL130=AV130,AV130="○",AZ130="1.はい"),"○","▼選択")</f>
        <v>▼選択</v>
      </c>
      <c r="BF130" s="633" t="s">
        <v>16</v>
      </c>
      <c r="BG130" s="859" t="s">
        <v>31</v>
      </c>
      <c r="BH130" s="824" t="s">
        <v>6</v>
      </c>
      <c r="BI130" s="824" t="s">
        <v>7</v>
      </c>
      <c r="BJ130" s="859" t="s">
        <v>32</v>
      </c>
      <c r="BK130" s="859"/>
      <c r="BL130" s="546" t="s">
        <v>33</v>
      </c>
      <c r="BM130" s="828" t="s">
        <v>1081</v>
      </c>
      <c r="BN130" s="852"/>
      <c r="BO130" s="852"/>
      <c r="BP130" s="852"/>
      <c r="BQ130" s="852"/>
      <c r="BR130" s="852"/>
      <c r="BS130" s="547"/>
      <c r="BT130" s="547"/>
      <c r="BU130" s="547"/>
      <c r="BV130" s="548"/>
      <c r="BW130" s="549"/>
      <c r="BX130" s="547"/>
      <c r="BY130" s="495"/>
      <c r="BZ130" s="579" t="s">
        <v>1081</v>
      </c>
      <c r="CA130" s="853" t="s">
        <v>1061</v>
      </c>
      <c r="CB130" s="854" t="s">
        <v>1079</v>
      </c>
      <c r="CC130" s="55" t="s">
        <v>2273</v>
      </c>
      <c r="CD130" s="843" t="s">
        <v>1080</v>
      </c>
    </row>
    <row r="131" spans="1:82" ht="57" hidden="1" customHeight="1">
      <c r="A131" s="3"/>
      <c r="B131" s="5" t="s">
        <v>2875</v>
      </c>
      <c r="C131" s="3" t="str">
        <f t="shared" si="17"/>
        <v>Ⅰ.顧客対応 (1)　お客さまニーズに合致した提案の実施に向けた募集に関する態勢整備</v>
      </c>
      <c r="D131" s="3" t="str">
        <f t="shared" si="18"/>
        <v>⑤特定保険契約募集に関するルール</v>
      </c>
      <c r="E131" s="3" t="str">
        <f t="shared" si="20"/>
        <v>基本 28</v>
      </c>
      <c r="F131" s="3" t="str">
        <f t="shared" si="21"/>
        <v>28 
28-3</v>
      </c>
      <c r="G131" s="11" t="str">
        <f t="shared" si="22"/>
        <v xml:space="preserve">
＿ 【特定保険契約に係る適合性確認】
適合性確認のための以下の情報を収集すること
＿＿ </v>
      </c>
      <c r="H131" s="21" t="str">
        <f t="shared" si="19"/>
        <v>2023: 0
2024: －</v>
      </c>
      <c r="I131" s="21" t="str">
        <f t="shared" si="28"/>
        <v xml:space="preserve"> ― </v>
      </c>
      <c r="J131" s="21" t="str">
        <f t="shared" si="28"/>
        <v xml:space="preserve"> ― </v>
      </c>
      <c r="K131" s="21" t="str">
        <f t="shared" si="23"/>
        <v xml:space="preserve"> ― </v>
      </c>
      <c r="L131" s="21" t="str">
        <f t="shared" si="24"/>
        <v xml:space="preserve"> ― </v>
      </c>
      <c r="M131" s="21" t="str">
        <f t="shared" si="25"/>
        <v xml:space="preserve">
</v>
      </c>
      <c r="N131" s="3"/>
      <c r="O131" s="19" t="s">
        <v>2274</v>
      </c>
      <c r="P131" s="19" t="s">
        <v>2729</v>
      </c>
      <c r="Q131" s="19" t="s">
        <v>302</v>
      </c>
      <c r="R131" s="19"/>
      <c r="S131" s="19"/>
      <c r="T131" s="808"/>
      <c r="U131" s="809"/>
      <c r="V131" s="810"/>
      <c r="W131" s="811"/>
      <c r="X131" s="810"/>
      <c r="Y131" s="810"/>
      <c r="Z131" s="20"/>
      <c r="AA131" s="844" t="s">
        <v>34</v>
      </c>
      <c r="AB131" s="1251"/>
      <c r="AC131" s="844" t="s">
        <v>1998</v>
      </c>
      <c r="AD131" s="1254"/>
      <c r="AE131" s="844" t="s">
        <v>302</v>
      </c>
      <c r="AF131" s="1256"/>
      <c r="AG131" s="845" t="s">
        <v>36</v>
      </c>
      <c r="AH131" s="1210"/>
      <c r="AI131" s="563">
        <v>28</v>
      </c>
      <c r="AJ131" s="564" t="s">
        <v>317</v>
      </c>
      <c r="AK131" s="883"/>
      <c r="AL131" s="1220" t="s">
        <v>318</v>
      </c>
      <c r="AM131" s="1221"/>
      <c r="AN131" s="27">
        <f t="shared" si="30"/>
        <v>0</v>
      </c>
      <c r="AO131" s="27">
        <f t="shared" si="30"/>
        <v>0</v>
      </c>
      <c r="AP131" s="565">
        <f t="shared" si="30"/>
        <v>0</v>
      </c>
      <c r="AQ131" s="35">
        <f t="shared" si="29"/>
        <v>0</v>
      </c>
      <c r="AR131" s="566">
        <f t="shared" si="29"/>
        <v>0</v>
      </c>
      <c r="AS131" s="566">
        <f t="shared" si="29"/>
        <v>0</v>
      </c>
      <c r="AT131" s="35">
        <f t="shared" si="29"/>
        <v>0</v>
      </c>
      <c r="AU131" s="43">
        <f t="shared" si="29"/>
        <v>0</v>
      </c>
      <c r="AV131" s="608"/>
      <c r="AW131" s="609"/>
      <c r="AX131" s="609"/>
      <c r="AY131" s="609"/>
      <c r="AZ131" s="822" t="s">
        <v>661</v>
      </c>
      <c r="BA131" s="559" t="s">
        <v>29</v>
      </c>
      <c r="BB131" s="562"/>
      <c r="BC131" s="562"/>
      <c r="BD131" s="571"/>
      <c r="BE131" s="571"/>
      <c r="BF131" s="571"/>
      <c r="BG131" s="571"/>
      <c r="BH131" s="571"/>
      <c r="BI131" s="847"/>
      <c r="BJ131" s="571"/>
      <c r="BK131" s="571"/>
      <c r="BL131" s="569"/>
      <c r="BM131" s="839"/>
      <c r="BN131" s="840"/>
      <c r="BO131" s="840"/>
      <c r="BP131" s="840"/>
      <c r="BQ131" s="840"/>
      <c r="BR131" s="840"/>
      <c r="BS131" s="562"/>
      <c r="BT131" s="562"/>
      <c r="BU131" s="562"/>
      <c r="BV131" s="570"/>
      <c r="BW131" s="571"/>
      <c r="BX131" s="562"/>
      <c r="BY131" s="495"/>
      <c r="BZ131" s="562"/>
      <c r="CA131" s="841"/>
      <c r="CB131" s="842"/>
      <c r="CC131" s="55" t="s">
        <v>2274</v>
      </c>
      <c r="CD131" s="843" t="s">
        <v>1082</v>
      </c>
    </row>
    <row r="132" spans="1:82" ht="78.75" hidden="1">
      <c r="A132" s="3"/>
      <c r="B132" s="5" t="s">
        <v>2876</v>
      </c>
      <c r="C132" s="3" t="str">
        <f t="shared" si="17"/>
        <v>Ⅰ.顧客対応 (1)　お客さまニーズに合致した提案の実施に向けた募集に関する態勢整備</v>
      </c>
      <c r="D132" s="3" t="str">
        <f t="shared" si="18"/>
        <v>⑤特定保険契約募集に関するルール</v>
      </c>
      <c r="E132" s="3" t="str">
        <f t="shared" si="20"/>
        <v>基本 28</v>
      </c>
      <c r="F132" s="3" t="str">
        <f t="shared" si="21"/>
        <v>28 
28-3-1</v>
      </c>
      <c r="G132" s="11" t="str">
        <f t="shared" si="22"/>
        <v xml:space="preserve">
＿ 
＿＿ お客さまの年齢</v>
      </c>
      <c r="H132" s="21" t="str">
        <f t="shared" si="19"/>
        <v>2023: 0
2024: ▼選択</v>
      </c>
      <c r="I132" s="21" t="str">
        <f t="shared" si="28"/>
        <v xml:space="preserve"> ― </v>
      </c>
      <c r="J132" s="21" t="str">
        <f t="shared" si="28"/>
        <v xml:space="preserve"> ― </v>
      </c>
      <c r="K132" s="21" t="str">
        <f t="shared" si="23"/>
        <v>▼選択</v>
      </c>
      <c r="L132" s="21" t="str">
        <f t="shared" si="24"/>
        <v>以下について、詳細説明欄の記載及び証跡資料により確認できた
・特定保険契約に係る適合性確認事項として「お客さまの年齢（生年月日）」を定めていることは、「○○資料」P○に記載
・「○○資料」はイントラネットに掲載され、全従業員が閲覧可能である</v>
      </c>
      <c r="M132" s="21" t="str">
        <f t="shared" si="25"/>
        <v xml:space="preserve">
</v>
      </c>
      <c r="N132" s="3"/>
      <c r="O132" s="19" t="s">
        <v>2275</v>
      </c>
      <c r="P132" s="19" t="s">
        <v>2729</v>
      </c>
      <c r="Q132" s="19" t="s">
        <v>302</v>
      </c>
      <c r="R132" s="19"/>
      <c r="S132" s="19"/>
      <c r="T132" s="808"/>
      <c r="U132" s="809"/>
      <c r="V132" s="810"/>
      <c r="W132" s="811"/>
      <c r="X132" s="810"/>
      <c r="Y132" s="810"/>
      <c r="Z132" s="20"/>
      <c r="AA132" s="844" t="s">
        <v>34</v>
      </c>
      <c r="AB132" s="1251"/>
      <c r="AC132" s="844" t="s">
        <v>1998</v>
      </c>
      <c r="AD132" s="1254"/>
      <c r="AE132" s="844" t="s">
        <v>302</v>
      </c>
      <c r="AF132" s="1256"/>
      <c r="AG132" s="845" t="s">
        <v>36</v>
      </c>
      <c r="AH132" s="1210"/>
      <c r="AI132" s="563">
        <v>28</v>
      </c>
      <c r="AJ132" s="564" t="s">
        <v>319</v>
      </c>
      <c r="AK132" s="863"/>
      <c r="AL132" s="848"/>
      <c r="AM132" s="469" t="s">
        <v>320</v>
      </c>
      <c r="AN132" s="27">
        <f t="shared" si="30"/>
        <v>0</v>
      </c>
      <c r="AO132" s="27">
        <f t="shared" si="30"/>
        <v>0</v>
      </c>
      <c r="AP132" s="565">
        <f t="shared" si="30"/>
        <v>0</v>
      </c>
      <c r="AQ132" s="35">
        <f t="shared" si="29"/>
        <v>0</v>
      </c>
      <c r="AR132" s="566">
        <f t="shared" si="29"/>
        <v>0</v>
      </c>
      <c r="AS132" s="566">
        <f t="shared" si="29"/>
        <v>0</v>
      </c>
      <c r="AT132" s="35">
        <f t="shared" si="29"/>
        <v>0</v>
      </c>
      <c r="AU132" s="43">
        <f t="shared" si="29"/>
        <v>0</v>
      </c>
      <c r="AV132" s="618" t="s">
        <v>33</v>
      </c>
      <c r="AW132" s="619" t="s">
        <v>41</v>
      </c>
      <c r="AX132" s="619" t="s">
        <v>42</v>
      </c>
      <c r="AY132" s="619"/>
      <c r="AZ132" s="850" t="s">
        <v>33</v>
      </c>
      <c r="BA132" s="576" t="s">
        <v>46</v>
      </c>
      <c r="BB132" s="855"/>
      <c r="BC132" s="821"/>
      <c r="BD132" s="545"/>
      <c r="BE132" s="859" t="str">
        <f t="shared" ref="BE132:BE139" si="34">IF(AND(AL132=AV132,AV132="○",AZ132="1.はい"),"○","▼選択")</f>
        <v>▼選択</v>
      </c>
      <c r="BF132" s="633" t="s">
        <v>16</v>
      </c>
      <c r="BG132" s="859" t="s">
        <v>31</v>
      </c>
      <c r="BH132" s="824" t="s">
        <v>6</v>
      </c>
      <c r="BI132" s="824" t="s">
        <v>7</v>
      </c>
      <c r="BJ132" s="859" t="s">
        <v>32</v>
      </c>
      <c r="BK132" s="859"/>
      <c r="BL132" s="546" t="s">
        <v>33</v>
      </c>
      <c r="BM132" s="828" t="s">
        <v>1085</v>
      </c>
      <c r="BN132" s="852"/>
      <c r="BO132" s="852"/>
      <c r="BP132" s="852"/>
      <c r="BQ132" s="852"/>
      <c r="BR132" s="852"/>
      <c r="BS132" s="547"/>
      <c r="BT132" s="547"/>
      <c r="BU132" s="547"/>
      <c r="BV132" s="548"/>
      <c r="BW132" s="549"/>
      <c r="BX132" s="547"/>
      <c r="BY132" s="495"/>
      <c r="BZ132" s="579" t="s">
        <v>1085</v>
      </c>
      <c r="CA132" s="853" t="s">
        <v>1061</v>
      </c>
      <c r="CB132" s="854" t="s">
        <v>1083</v>
      </c>
      <c r="CC132" s="55" t="s">
        <v>2275</v>
      </c>
      <c r="CD132" s="843" t="s">
        <v>1084</v>
      </c>
    </row>
    <row r="133" spans="1:82" ht="78.75" hidden="1">
      <c r="A133" s="3"/>
      <c r="B133" s="5" t="s">
        <v>2877</v>
      </c>
      <c r="C133" s="3" t="str">
        <f t="shared" si="17"/>
        <v>Ⅰ.顧客対応 (1)　お客さまニーズに合致した提案の実施に向けた募集に関する態勢整備</v>
      </c>
      <c r="D133" s="3" t="str">
        <f t="shared" si="18"/>
        <v>⑤特定保険契約募集に関するルール</v>
      </c>
      <c r="E133" s="3" t="str">
        <f t="shared" si="20"/>
        <v>基本 28</v>
      </c>
      <c r="F133" s="3" t="str">
        <f t="shared" si="21"/>
        <v>28 
28-3-2</v>
      </c>
      <c r="G133" s="11" t="str">
        <f t="shared" si="22"/>
        <v xml:space="preserve">
＿ 
＿＿ 職業</v>
      </c>
      <c r="H133" s="21" t="str">
        <f t="shared" si="19"/>
        <v>2023: 0
2024: ▼選択</v>
      </c>
      <c r="I133" s="21" t="str">
        <f t="shared" si="28"/>
        <v xml:space="preserve"> ― </v>
      </c>
      <c r="J133" s="21" t="str">
        <f t="shared" si="28"/>
        <v xml:space="preserve"> ― </v>
      </c>
      <c r="K133" s="21" t="str">
        <f t="shared" si="23"/>
        <v>▼選択</v>
      </c>
      <c r="L133" s="21" t="str">
        <f t="shared" si="24"/>
        <v>以下について、詳細説明欄の記載及び証跡資料により確認できた
・特定保険契約に係る適合性確認事項として「職業」を定めていることは、「○○資料」P○に記載
・「○○資料」はイントラネットに掲載され、全従業員が閲覧可能である</v>
      </c>
      <c r="M133" s="21" t="str">
        <f t="shared" si="25"/>
        <v xml:space="preserve">
</v>
      </c>
      <c r="N133" s="3"/>
      <c r="O133" s="19" t="s">
        <v>2276</v>
      </c>
      <c r="P133" s="19" t="s">
        <v>2729</v>
      </c>
      <c r="Q133" s="19" t="s">
        <v>302</v>
      </c>
      <c r="R133" s="19"/>
      <c r="S133" s="19"/>
      <c r="T133" s="808"/>
      <c r="U133" s="809"/>
      <c r="V133" s="810"/>
      <c r="W133" s="811"/>
      <c r="X133" s="810"/>
      <c r="Y133" s="810"/>
      <c r="Z133" s="20"/>
      <c r="AA133" s="844" t="s">
        <v>34</v>
      </c>
      <c r="AB133" s="1251"/>
      <c r="AC133" s="844" t="s">
        <v>1998</v>
      </c>
      <c r="AD133" s="1254"/>
      <c r="AE133" s="844" t="s">
        <v>302</v>
      </c>
      <c r="AF133" s="1256"/>
      <c r="AG133" s="845" t="s">
        <v>36</v>
      </c>
      <c r="AH133" s="1210"/>
      <c r="AI133" s="563">
        <v>28</v>
      </c>
      <c r="AJ133" s="564" t="s">
        <v>321</v>
      </c>
      <c r="AK133" s="863"/>
      <c r="AL133" s="848"/>
      <c r="AM133" s="469" t="s">
        <v>322</v>
      </c>
      <c r="AN133" s="27">
        <f t="shared" si="30"/>
        <v>0</v>
      </c>
      <c r="AO133" s="27">
        <f t="shared" si="30"/>
        <v>0</v>
      </c>
      <c r="AP133" s="565">
        <f t="shared" si="30"/>
        <v>0</v>
      </c>
      <c r="AQ133" s="35">
        <f t="shared" si="29"/>
        <v>0</v>
      </c>
      <c r="AR133" s="566">
        <f t="shared" si="29"/>
        <v>0</v>
      </c>
      <c r="AS133" s="566">
        <f t="shared" si="29"/>
        <v>0</v>
      </c>
      <c r="AT133" s="35">
        <f t="shared" si="29"/>
        <v>0</v>
      </c>
      <c r="AU133" s="43">
        <f t="shared" si="29"/>
        <v>0</v>
      </c>
      <c r="AV133" s="618" t="s">
        <v>33</v>
      </c>
      <c r="AW133" s="619" t="s">
        <v>41</v>
      </c>
      <c r="AX133" s="619" t="s">
        <v>42</v>
      </c>
      <c r="AY133" s="619"/>
      <c r="AZ133" s="850" t="s">
        <v>33</v>
      </c>
      <c r="BA133" s="576" t="s">
        <v>46</v>
      </c>
      <c r="BB133" s="855"/>
      <c r="BC133" s="821"/>
      <c r="BD133" s="545"/>
      <c r="BE133" s="859" t="str">
        <f t="shared" si="34"/>
        <v>▼選択</v>
      </c>
      <c r="BF133" s="633" t="s">
        <v>16</v>
      </c>
      <c r="BG133" s="859" t="s">
        <v>31</v>
      </c>
      <c r="BH133" s="824" t="s">
        <v>6</v>
      </c>
      <c r="BI133" s="824" t="s">
        <v>7</v>
      </c>
      <c r="BJ133" s="859" t="s">
        <v>32</v>
      </c>
      <c r="BK133" s="859"/>
      <c r="BL133" s="546" t="s">
        <v>33</v>
      </c>
      <c r="BM133" s="828" t="s">
        <v>1088</v>
      </c>
      <c r="BN133" s="852"/>
      <c r="BO133" s="852"/>
      <c r="BP133" s="852"/>
      <c r="BQ133" s="852"/>
      <c r="BR133" s="852"/>
      <c r="BS133" s="547"/>
      <c r="BT133" s="547"/>
      <c r="BU133" s="547"/>
      <c r="BV133" s="548"/>
      <c r="BW133" s="549"/>
      <c r="BX133" s="547"/>
      <c r="BY133" s="495"/>
      <c r="BZ133" s="579" t="s">
        <v>1088</v>
      </c>
      <c r="CA133" s="853" t="s">
        <v>1061</v>
      </c>
      <c r="CB133" s="854" t="s">
        <v>1086</v>
      </c>
      <c r="CC133" s="55" t="s">
        <v>2276</v>
      </c>
      <c r="CD133" s="843" t="s">
        <v>1087</v>
      </c>
    </row>
    <row r="134" spans="1:82" ht="78.75" hidden="1">
      <c r="A134" s="3"/>
      <c r="B134" s="5" t="s">
        <v>2878</v>
      </c>
      <c r="C134" s="3" t="str">
        <f t="shared" si="17"/>
        <v>Ⅰ.顧客対応 (1)　お客さまニーズに合致した提案の実施に向けた募集に関する態勢整備</v>
      </c>
      <c r="D134" s="3" t="str">
        <f t="shared" si="18"/>
        <v>⑤特定保険契約募集に関するルール</v>
      </c>
      <c r="E134" s="3" t="str">
        <f t="shared" si="20"/>
        <v>基本 28</v>
      </c>
      <c r="F134" s="3" t="str">
        <f t="shared" si="21"/>
        <v>28 
28-3-3</v>
      </c>
      <c r="G134" s="11" t="str">
        <f t="shared" si="22"/>
        <v xml:space="preserve">
＿ 
＿＿ 資産・収入等の財産状況</v>
      </c>
      <c r="H134" s="21" t="str">
        <f t="shared" si="19"/>
        <v>2023: 0
2024: ▼選択</v>
      </c>
      <c r="I134" s="21" t="str">
        <f t="shared" si="28"/>
        <v xml:space="preserve"> ― </v>
      </c>
      <c r="J134" s="21" t="str">
        <f t="shared" si="28"/>
        <v xml:space="preserve"> ― </v>
      </c>
      <c r="K134" s="21" t="str">
        <f t="shared" si="23"/>
        <v>▼選択</v>
      </c>
      <c r="L134" s="21" t="str">
        <f t="shared" si="24"/>
        <v>以下について、詳細説明欄の記載及び証跡資料により確認できた
・特定保険契約に係る適合性確認事項として「資産・収入等の財産状況」を定めていることは、「○○資料」P○に記載
・「○○資料」はイントラネットに掲載され、全従業員が閲覧可能である</v>
      </c>
      <c r="M134" s="21" t="str">
        <f t="shared" si="25"/>
        <v xml:space="preserve">
</v>
      </c>
      <c r="N134" s="3"/>
      <c r="O134" s="19" t="s">
        <v>2277</v>
      </c>
      <c r="P134" s="19" t="s">
        <v>2729</v>
      </c>
      <c r="Q134" s="19" t="s">
        <v>302</v>
      </c>
      <c r="R134" s="19"/>
      <c r="S134" s="19"/>
      <c r="T134" s="808"/>
      <c r="U134" s="809"/>
      <c r="V134" s="810"/>
      <c r="W134" s="811"/>
      <c r="X134" s="810"/>
      <c r="Y134" s="810"/>
      <c r="Z134" s="20"/>
      <c r="AA134" s="844" t="s">
        <v>34</v>
      </c>
      <c r="AB134" s="1251"/>
      <c r="AC134" s="844" t="s">
        <v>1998</v>
      </c>
      <c r="AD134" s="1254"/>
      <c r="AE134" s="844" t="s">
        <v>302</v>
      </c>
      <c r="AF134" s="1256"/>
      <c r="AG134" s="845" t="s">
        <v>36</v>
      </c>
      <c r="AH134" s="1210"/>
      <c r="AI134" s="563">
        <v>28</v>
      </c>
      <c r="AJ134" s="564" t="s">
        <v>323</v>
      </c>
      <c r="AK134" s="863"/>
      <c r="AL134" s="848"/>
      <c r="AM134" s="469" t="s">
        <v>324</v>
      </c>
      <c r="AN134" s="27">
        <f t="shared" si="30"/>
        <v>0</v>
      </c>
      <c r="AO134" s="27">
        <f t="shared" si="30"/>
        <v>0</v>
      </c>
      <c r="AP134" s="565">
        <f t="shared" si="30"/>
        <v>0</v>
      </c>
      <c r="AQ134" s="35">
        <f t="shared" si="29"/>
        <v>0</v>
      </c>
      <c r="AR134" s="566">
        <f t="shared" si="29"/>
        <v>0</v>
      </c>
      <c r="AS134" s="566">
        <f t="shared" si="29"/>
        <v>0</v>
      </c>
      <c r="AT134" s="35">
        <f t="shared" si="29"/>
        <v>0</v>
      </c>
      <c r="AU134" s="43">
        <f t="shared" si="29"/>
        <v>0</v>
      </c>
      <c r="AV134" s="618" t="s">
        <v>33</v>
      </c>
      <c r="AW134" s="619" t="s">
        <v>41</v>
      </c>
      <c r="AX134" s="619" t="s">
        <v>42</v>
      </c>
      <c r="AY134" s="619"/>
      <c r="AZ134" s="850" t="s">
        <v>33</v>
      </c>
      <c r="BA134" s="576" t="s">
        <v>46</v>
      </c>
      <c r="BB134" s="851"/>
      <c r="BC134" s="821"/>
      <c r="BD134" s="545"/>
      <c r="BE134" s="859" t="str">
        <f t="shared" si="34"/>
        <v>▼選択</v>
      </c>
      <c r="BF134" s="633" t="s">
        <v>16</v>
      </c>
      <c r="BG134" s="859" t="s">
        <v>31</v>
      </c>
      <c r="BH134" s="824" t="s">
        <v>6</v>
      </c>
      <c r="BI134" s="824" t="s">
        <v>7</v>
      </c>
      <c r="BJ134" s="859" t="s">
        <v>32</v>
      </c>
      <c r="BK134" s="859"/>
      <c r="BL134" s="546" t="s">
        <v>33</v>
      </c>
      <c r="BM134" s="886" t="s">
        <v>1091</v>
      </c>
      <c r="BN134" s="829"/>
      <c r="BO134" s="829"/>
      <c r="BP134" s="829"/>
      <c r="BQ134" s="829"/>
      <c r="BR134" s="829"/>
      <c r="BS134" s="547"/>
      <c r="BT134" s="547"/>
      <c r="BU134" s="547"/>
      <c r="BV134" s="548"/>
      <c r="BW134" s="549"/>
      <c r="BX134" s="547"/>
      <c r="BY134" s="495"/>
      <c r="BZ134" s="579" t="s">
        <v>1091</v>
      </c>
      <c r="CA134" s="853" t="s">
        <v>1061</v>
      </c>
      <c r="CB134" s="854" t="s">
        <v>1089</v>
      </c>
      <c r="CC134" s="55" t="s">
        <v>2277</v>
      </c>
      <c r="CD134" s="843" t="s">
        <v>1090</v>
      </c>
    </row>
    <row r="135" spans="1:82" ht="78.75" hidden="1">
      <c r="A135" s="3"/>
      <c r="B135" s="5" t="s">
        <v>2879</v>
      </c>
      <c r="C135" s="3" t="str">
        <f t="shared" si="17"/>
        <v>Ⅰ.顧客対応 (1)　お客さまニーズに合致した提案の実施に向けた募集に関する態勢整備</v>
      </c>
      <c r="D135" s="3" t="str">
        <f t="shared" si="18"/>
        <v>⑤特定保険契約募集に関するルール</v>
      </c>
      <c r="E135" s="3" t="str">
        <f t="shared" si="20"/>
        <v>基本 28</v>
      </c>
      <c r="F135" s="3" t="str">
        <f t="shared" si="21"/>
        <v>28 
28-3-4</v>
      </c>
      <c r="G135" s="11" t="str">
        <f t="shared" si="22"/>
        <v xml:space="preserve">
＿ 
＿＿ 過去の金融商品の取引・購入経験</v>
      </c>
      <c r="H135" s="21" t="str">
        <f t="shared" si="19"/>
        <v>2023: 0
2024: ▼選択</v>
      </c>
      <c r="I135" s="21" t="str">
        <f t="shared" si="28"/>
        <v xml:space="preserve"> ― </v>
      </c>
      <c r="J135" s="21" t="str">
        <f t="shared" si="28"/>
        <v xml:space="preserve"> ― </v>
      </c>
      <c r="K135" s="21" t="str">
        <f t="shared" si="23"/>
        <v>▼選択</v>
      </c>
      <c r="L135" s="21" t="str">
        <f t="shared" si="24"/>
        <v>以下について、詳細説明欄の記載及び証跡資料により確認できた
・特定保険契約に係る適合性確認事項として「過去の金融商品の取引・購入経験」を定めていることは、「○○資料」P○に記載
・「○○資料」はイントラネットに掲載され、全従業員が閲覧可能である</v>
      </c>
      <c r="M135" s="21" t="str">
        <f t="shared" si="25"/>
        <v xml:space="preserve">
</v>
      </c>
      <c r="N135" s="3"/>
      <c r="O135" s="19" t="s">
        <v>2278</v>
      </c>
      <c r="P135" s="19" t="s">
        <v>2729</v>
      </c>
      <c r="Q135" s="19" t="s">
        <v>302</v>
      </c>
      <c r="R135" s="19"/>
      <c r="S135" s="19"/>
      <c r="T135" s="808"/>
      <c r="U135" s="809"/>
      <c r="V135" s="810"/>
      <c r="W135" s="811"/>
      <c r="X135" s="810"/>
      <c r="Y135" s="810"/>
      <c r="Z135" s="20"/>
      <c r="AA135" s="844" t="s">
        <v>34</v>
      </c>
      <c r="AB135" s="1251"/>
      <c r="AC135" s="844" t="s">
        <v>1998</v>
      </c>
      <c r="AD135" s="1254"/>
      <c r="AE135" s="844" t="s">
        <v>302</v>
      </c>
      <c r="AF135" s="1256"/>
      <c r="AG135" s="845" t="s">
        <v>36</v>
      </c>
      <c r="AH135" s="1210"/>
      <c r="AI135" s="563">
        <v>28</v>
      </c>
      <c r="AJ135" s="564" t="s">
        <v>325</v>
      </c>
      <c r="AK135" s="863"/>
      <c r="AL135" s="848"/>
      <c r="AM135" s="469" t="s">
        <v>326</v>
      </c>
      <c r="AN135" s="27">
        <f t="shared" si="30"/>
        <v>0</v>
      </c>
      <c r="AO135" s="27">
        <f t="shared" si="30"/>
        <v>0</v>
      </c>
      <c r="AP135" s="565">
        <f t="shared" si="30"/>
        <v>0</v>
      </c>
      <c r="AQ135" s="35">
        <f t="shared" si="29"/>
        <v>0</v>
      </c>
      <c r="AR135" s="566">
        <f t="shared" si="29"/>
        <v>0</v>
      </c>
      <c r="AS135" s="566">
        <f t="shared" si="29"/>
        <v>0</v>
      </c>
      <c r="AT135" s="35">
        <f t="shared" si="29"/>
        <v>0</v>
      </c>
      <c r="AU135" s="43">
        <f t="shared" si="29"/>
        <v>0</v>
      </c>
      <c r="AV135" s="618" t="s">
        <v>33</v>
      </c>
      <c r="AW135" s="619" t="s">
        <v>41</v>
      </c>
      <c r="AX135" s="619" t="s">
        <v>42</v>
      </c>
      <c r="AY135" s="619"/>
      <c r="AZ135" s="850" t="s">
        <v>33</v>
      </c>
      <c r="BA135" s="576" t="s">
        <v>46</v>
      </c>
      <c r="BB135" s="855"/>
      <c r="BC135" s="821"/>
      <c r="BD135" s="545"/>
      <c r="BE135" s="859" t="str">
        <f t="shared" si="34"/>
        <v>▼選択</v>
      </c>
      <c r="BF135" s="633" t="s">
        <v>16</v>
      </c>
      <c r="BG135" s="859" t="s">
        <v>31</v>
      </c>
      <c r="BH135" s="824" t="s">
        <v>6</v>
      </c>
      <c r="BI135" s="824" t="s">
        <v>7</v>
      </c>
      <c r="BJ135" s="859" t="s">
        <v>32</v>
      </c>
      <c r="BK135" s="859"/>
      <c r="BL135" s="546" t="s">
        <v>33</v>
      </c>
      <c r="BM135" s="828" t="s">
        <v>1094</v>
      </c>
      <c r="BN135" s="852"/>
      <c r="BO135" s="852"/>
      <c r="BP135" s="852"/>
      <c r="BQ135" s="852"/>
      <c r="BR135" s="852"/>
      <c r="BS135" s="547"/>
      <c r="BT135" s="547"/>
      <c r="BU135" s="547"/>
      <c r="BV135" s="548"/>
      <c r="BW135" s="549"/>
      <c r="BX135" s="547"/>
      <c r="BY135" s="495"/>
      <c r="BZ135" s="579" t="s">
        <v>1094</v>
      </c>
      <c r="CA135" s="853" t="s">
        <v>1061</v>
      </c>
      <c r="CB135" s="854" t="s">
        <v>1092</v>
      </c>
      <c r="CC135" s="55" t="s">
        <v>2278</v>
      </c>
      <c r="CD135" s="843" t="s">
        <v>1093</v>
      </c>
    </row>
    <row r="136" spans="1:82" ht="94.5" hidden="1">
      <c r="A136" s="3"/>
      <c r="B136" s="5" t="s">
        <v>2880</v>
      </c>
      <c r="C136" s="3" t="str">
        <f t="shared" si="17"/>
        <v>Ⅰ.顧客対応 (1)　お客さまニーズに合致した提案の実施に向けた募集に関する態勢整備</v>
      </c>
      <c r="D136" s="3" t="str">
        <f t="shared" si="18"/>
        <v>⑤特定保険契約募集に関するルール</v>
      </c>
      <c r="E136" s="3" t="str">
        <f t="shared" si="20"/>
        <v>基本 28</v>
      </c>
      <c r="F136" s="3" t="str">
        <f t="shared" si="21"/>
        <v>28 
28-3-5</v>
      </c>
      <c r="G136" s="11" t="str">
        <f t="shared" si="22"/>
        <v xml:space="preserve">
＿ 
＿＿ 保険料原資が既に締結されている金融商品の満期金または解約返戻金である場合、当該金融商品の種類</v>
      </c>
      <c r="H136" s="21" t="str">
        <f t="shared" si="19"/>
        <v>2023: 0
2024: ▼選択</v>
      </c>
      <c r="I136" s="21" t="str">
        <f t="shared" si="28"/>
        <v xml:space="preserve"> ― </v>
      </c>
      <c r="J136" s="21" t="str">
        <f t="shared" si="28"/>
        <v xml:space="preserve"> ― </v>
      </c>
      <c r="K136" s="21" t="str">
        <f t="shared" si="23"/>
        <v>▼選択</v>
      </c>
      <c r="L136" s="21" t="str">
        <f t="shared" si="24"/>
        <v>以下について、詳細説明欄の記載及び証跡資料により確認できた
・特定保険契約に係る適合性確認事項として「保険料原資が既に締結されている金融商品の満期金または解約返戻金である場合、当該金融商品の種類」を定めていることは「○○資料」P○に記載
・「○○資料」はイントラネットに掲載され、全従業員が閲覧可能である</v>
      </c>
      <c r="M136" s="21" t="str">
        <f t="shared" si="25"/>
        <v xml:space="preserve">
</v>
      </c>
      <c r="N136" s="3"/>
      <c r="O136" s="19" t="s">
        <v>2279</v>
      </c>
      <c r="P136" s="19" t="s">
        <v>2729</v>
      </c>
      <c r="Q136" s="19" t="s">
        <v>302</v>
      </c>
      <c r="R136" s="19"/>
      <c r="S136" s="19"/>
      <c r="T136" s="808"/>
      <c r="U136" s="809"/>
      <c r="V136" s="810"/>
      <c r="W136" s="811"/>
      <c r="X136" s="810"/>
      <c r="Y136" s="810"/>
      <c r="Z136" s="20"/>
      <c r="AA136" s="844" t="s">
        <v>34</v>
      </c>
      <c r="AB136" s="1251"/>
      <c r="AC136" s="844" t="s">
        <v>1998</v>
      </c>
      <c r="AD136" s="1254"/>
      <c r="AE136" s="844" t="s">
        <v>302</v>
      </c>
      <c r="AF136" s="1256"/>
      <c r="AG136" s="845" t="s">
        <v>36</v>
      </c>
      <c r="AH136" s="1210"/>
      <c r="AI136" s="563">
        <v>28</v>
      </c>
      <c r="AJ136" s="564" t="s">
        <v>327</v>
      </c>
      <c r="AK136" s="863"/>
      <c r="AL136" s="848"/>
      <c r="AM136" s="469" t="s">
        <v>328</v>
      </c>
      <c r="AN136" s="27">
        <f t="shared" si="30"/>
        <v>0</v>
      </c>
      <c r="AO136" s="27">
        <f t="shared" si="30"/>
        <v>0</v>
      </c>
      <c r="AP136" s="565">
        <f t="shared" si="30"/>
        <v>0</v>
      </c>
      <c r="AQ136" s="35">
        <f t="shared" si="29"/>
        <v>0</v>
      </c>
      <c r="AR136" s="566">
        <f t="shared" si="29"/>
        <v>0</v>
      </c>
      <c r="AS136" s="566">
        <f t="shared" si="29"/>
        <v>0</v>
      </c>
      <c r="AT136" s="35">
        <f t="shared" si="29"/>
        <v>0</v>
      </c>
      <c r="AU136" s="43">
        <f t="shared" si="29"/>
        <v>0</v>
      </c>
      <c r="AV136" s="618" t="s">
        <v>33</v>
      </c>
      <c r="AW136" s="619" t="s">
        <v>41</v>
      </c>
      <c r="AX136" s="619" t="s">
        <v>42</v>
      </c>
      <c r="AY136" s="619"/>
      <c r="AZ136" s="850" t="s">
        <v>33</v>
      </c>
      <c r="BA136" s="576" t="s">
        <v>46</v>
      </c>
      <c r="BB136" s="855"/>
      <c r="BC136" s="821"/>
      <c r="BD136" s="545"/>
      <c r="BE136" s="859" t="str">
        <f t="shared" si="34"/>
        <v>▼選択</v>
      </c>
      <c r="BF136" s="633" t="s">
        <v>16</v>
      </c>
      <c r="BG136" s="859" t="s">
        <v>31</v>
      </c>
      <c r="BH136" s="824" t="s">
        <v>6</v>
      </c>
      <c r="BI136" s="824" t="s">
        <v>7</v>
      </c>
      <c r="BJ136" s="859" t="s">
        <v>32</v>
      </c>
      <c r="BK136" s="859"/>
      <c r="BL136" s="546" t="s">
        <v>33</v>
      </c>
      <c r="BM136" s="828" t="s">
        <v>1097</v>
      </c>
      <c r="BN136" s="852"/>
      <c r="BO136" s="852"/>
      <c r="BP136" s="852"/>
      <c r="BQ136" s="852"/>
      <c r="BR136" s="852"/>
      <c r="BS136" s="547"/>
      <c r="BT136" s="547"/>
      <c r="BU136" s="547"/>
      <c r="BV136" s="548"/>
      <c r="BW136" s="549"/>
      <c r="BX136" s="547"/>
      <c r="BY136" s="495"/>
      <c r="BZ136" s="579" t="s">
        <v>1097</v>
      </c>
      <c r="CA136" s="853" t="s">
        <v>1061</v>
      </c>
      <c r="CB136" s="854" t="s">
        <v>1095</v>
      </c>
      <c r="CC136" s="55" t="s">
        <v>2279</v>
      </c>
      <c r="CD136" s="843" t="s">
        <v>1096</v>
      </c>
    </row>
    <row r="137" spans="1:82" ht="78.75" hidden="1">
      <c r="A137" s="3"/>
      <c r="B137" s="5" t="s">
        <v>2881</v>
      </c>
      <c r="C137" s="3" t="str">
        <f t="shared" si="17"/>
        <v>Ⅰ.顧客対応 (1)　お客さまニーズに合致した提案の実施に向けた募集に関する態勢整備</v>
      </c>
      <c r="D137" s="3" t="str">
        <f t="shared" si="18"/>
        <v>⑤特定保険契約募集に関するルール</v>
      </c>
      <c r="E137" s="3" t="str">
        <f t="shared" si="20"/>
        <v>基本 28</v>
      </c>
      <c r="F137" s="3" t="str">
        <f t="shared" si="21"/>
        <v>28 
28-3-6</v>
      </c>
      <c r="G137" s="11" t="str">
        <f t="shared" si="22"/>
        <v xml:space="preserve">
＿ 
＿＿ 加入目的</v>
      </c>
      <c r="H137" s="21" t="str">
        <f t="shared" si="19"/>
        <v>2023: 0
2024: ▼選択</v>
      </c>
      <c r="I137" s="21" t="str">
        <f t="shared" si="28"/>
        <v xml:space="preserve"> ― </v>
      </c>
      <c r="J137" s="21" t="str">
        <f t="shared" si="28"/>
        <v xml:space="preserve"> ― </v>
      </c>
      <c r="K137" s="21" t="str">
        <f t="shared" si="23"/>
        <v>▼選択</v>
      </c>
      <c r="L137" s="21" t="str">
        <f t="shared" si="24"/>
        <v>以下について、詳細説明欄の記載及び証跡資料により確認できた
・特定保険契約に係る適合性確認事項として「加入目的」を定めていることは、「○○資料」P○に記載
・「○○資料」はイントラネットに掲載され、全従業員が閲覧可能である</v>
      </c>
      <c r="M137" s="21" t="str">
        <f t="shared" si="25"/>
        <v xml:space="preserve">
</v>
      </c>
      <c r="N137" s="3"/>
      <c r="O137" s="19" t="s">
        <v>2280</v>
      </c>
      <c r="P137" s="19" t="s">
        <v>2729</v>
      </c>
      <c r="Q137" s="19" t="s">
        <v>302</v>
      </c>
      <c r="R137" s="19"/>
      <c r="S137" s="19"/>
      <c r="T137" s="808"/>
      <c r="U137" s="809"/>
      <c r="V137" s="810"/>
      <c r="W137" s="811"/>
      <c r="X137" s="810"/>
      <c r="Y137" s="810"/>
      <c r="Z137" s="20"/>
      <c r="AA137" s="844" t="s">
        <v>34</v>
      </c>
      <c r="AB137" s="1251"/>
      <c r="AC137" s="844" t="s">
        <v>1998</v>
      </c>
      <c r="AD137" s="1254"/>
      <c r="AE137" s="844" t="s">
        <v>302</v>
      </c>
      <c r="AF137" s="1256"/>
      <c r="AG137" s="845" t="s">
        <v>36</v>
      </c>
      <c r="AH137" s="1210"/>
      <c r="AI137" s="563">
        <v>28</v>
      </c>
      <c r="AJ137" s="564" t="s">
        <v>329</v>
      </c>
      <c r="AK137" s="863"/>
      <c r="AL137" s="848"/>
      <c r="AM137" s="469" t="s">
        <v>330</v>
      </c>
      <c r="AN137" s="27">
        <f t="shared" si="30"/>
        <v>0</v>
      </c>
      <c r="AO137" s="27">
        <f t="shared" si="30"/>
        <v>0</v>
      </c>
      <c r="AP137" s="565">
        <f t="shared" si="30"/>
        <v>0</v>
      </c>
      <c r="AQ137" s="35">
        <f t="shared" si="29"/>
        <v>0</v>
      </c>
      <c r="AR137" s="566">
        <f t="shared" si="29"/>
        <v>0</v>
      </c>
      <c r="AS137" s="566">
        <f t="shared" si="29"/>
        <v>0</v>
      </c>
      <c r="AT137" s="35">
        <f t="shared" si="29"/>
        <v>0</v>
      </c>
      <c r="AU137" s="43">
        <f t="shared" si="29"/>
        <v>0</v>
      </c>
      <c r="AV137" s="618" t="s">
        <v>33</v>
      </c>
      <c r="AW137" s="619" t="s">
        <v>41</v>
      </c>
      <c r="AX137" s="619" t="s">
        <v>42</v>
      </c>
      <c r="AY137" s="619"/>
      <c r="AZ137" s="850" t="s">
        <v>33</v>
      </c>
      <c r="BA137" s="576" t="s">
        <v>46</v>
      </c>
      <c r="BB137" s="855"/>
      <c r="BC137" s="821"/>
      <c r="BD137" s="545"/>
      <c r="BE137" s="859" t="str">
        <f t="shared" si="34"/>
        <v>▼選択</v>
      </c>
      <c r="BF137" s="633" t="s">
        <v>16</v>
      </c>
      <c r="BG137" s="859" t="s">
        <v>31</v>
      </c>
      <c r="BH137" s="824" t="s">
        <v>6</v>
      </c>
      <c r="BI137" s="824" t="s">
        <v>7</v>
      </c>
      <c r="BJ137" s="859" t="s">
        <v>32</v>
      </c>
      <c r="BK137" s="859"/>
      <c r="BL137" s="546" t="s">
        <v>33</v>
      </c>
      <c r="BM137" s="828" t="s">
        <v>1100</v>
      </c>
      <c r="BN137" s="852"/>
      <c r="BO137" s="852"/>
      <c r="BP137" s="852"/>
      <c r="BQ137" s="852"/>
      <c r="BR137" s="852"/>
      <c r="BS137" s="547"/>
      <c r="BT137" s="547"/>
      <c r="BU137" s="547"/>
      <c r="BV137" s="548"/>
      <c r="BW137" s="549"/>
      <c r="BX137" s="547"/>
      <c r="BY137" s="495"/>
      <c r="BZ137" s="579" t="s">
        <v>1100</v>
      </c>
      <c r="CA137" s="853" t="s">
        <v>1061</v>
      </c>
      <c r="CB137" s="854" t="s">
        <v>1098</v>
      </c>
      <c r="CC137" s="55" t="s">
        <v>2280</v>
      </c>
      <c r="CD137" s="843" t="s">
        <v>1099</v>
      </c>
    </row>
    <row r="138" spans="1:82" ht="105.75" customHeight="1">
      <c r="A138" s="3"/>
      <c r="B138" s="5" t="s">
        <v>2882</v>
      </c>
      <c r="C138" s="3" t="str">
        <f t="shared" si="17"/>
        <v>Ⅰ.顧客対応 (1)　お客さまニーズに合致した提案の実施に向けた募集に関する態勢整備</v>
      </c>
      <c r="D138" s="3" t="str">
        <f t="shared" si="18"/>
        <v>⑤特定保険契約募集に関するルール</v>
      </c>
      <c r="E138" s="3" t="str">
        <f t="shared" si="20"/>
        <v>基本 28</v>
      </c>
      <c r="F138" s="3" t="str">
        <f t="shared" si="21"/>
        <v>28 
28-4</v>
      </c>
      <c r="G138" s="11" t="str">
        <f t="shared" si="22"/>
        <v xml:space="preserve">
＿ 特に「高齢のお客さま」に関して、「理解能力や判断能力」、「投資経験」、「投資性資産の保有割合」等の観点を踏まえた、一般的な適合性確認の基準に比してより一層厳格な適合性確認の基準（適合性を判断する上で、不適当と認められる場合には当該勧誘を中止する旨を含む）
＿＿ </v>
      </c>
      <c r="H138" s="21" t="str">
        <f t="shared" si="19"/>
        <v>2023: 0
2024: 1.はい</v>
      </c>
      <c r="I138" s="21" t="str">
        <f t="shared" si="28"/>
        <v xml:space="preserve"> ― </v>
      </c>
      <c r="J138" s="21" t="str">
        <f t="shared" si="28"/>
        <v xml:space="preserve"> ― </v>
      </c>
      <c r="K138" s="21" t="str">
        <f t="shared" si="23"/>
        <v>▼選択</v>
      </c>
      <c r="L138" s="21" t="str">
        <f t="shared" si="24"/>
        <v>以下について、詳細説明欄の記載及び証跡資料により確認できた
・高齢のお客さまに市場リスクを有する特定保険契約を販売する際には、「理解能力や判断能力」、「投資経験」、「投資性資産の保有割合」を十分に留意した基準の設定は、「○○資料」P○に記載
・「○○資料」はイントラネットに掲載され、全従業員が閲覧可能である</v>
      </c>
      <c r="M138" s="21" t="str">
        <f t="shared" si="25"/>
        <v xml:space="preserve">
</v>
      </c>
      <c r="N138" s="3"/>
      <c r="O138" s="19" t="s">
        <v>2281</v>
      </c>
      <c r="P138" s="19" t="s">
        <v>2729</v>
      </c>
      <c r="Q138" s="19" t="s">
        <v>302</v>
      </c>
      <c r="R138" s="19"/>
      <c r="S138" s="19"/>
      <c r="T138" s="808"/>
      <c r="U138" s="809"/>
      <c r="V138" s="810"/>
      <c r="W138" s="811"/>
      <c r="X138" s="810"/>
      <c r="Y138" s="810"/>
      <c r="Z138" s="20"/>
      <c r="AA138" s="844" t="s">
        <v>34</v>
      </c>
      <c r="AB138" s="1251"/>
      <c r="AC138" s="844" t="s">
        <v>1998</v>
      </c>
      <c r="AD138" s="1254"/>
      <c r="AE138" s="844" t="s">
        <v>302</v>
      </c>
      <c r="AF138" s="1256"/>
      <c r="AG138" s="845" t="s">
        <v>36</v>
      </c>
      <c r="AH138" s="1210"/>
      <c r="AI138" s="563">
        <v>28</v>
      </c>
      <c r="AJ138" s="564" t="s">
        <v>331</v>
      </c>
      <c r="AK138" s="863"/>
      <c r="AL138" s="1220" t="s">
        <v>332</v>
      </c>
      <c r="AM138" s="1221"/>
      <c r="AN138" s="27">
        <f t="shared" si="30"/>
        <v>0</v>
      </c>
      <c r="AO138" s="27">
        <f t="shared" si="30"/>
        <v>0</v>
      </c>
      <c r="AP138" s="565">
        <f t="shared" si="30"/>
        <v>0</v>
      </c>
      <c r="AQ138" s="35">
        <f t="shared" si="29"/>
        <v>0</v>
      </c>
      <c r="AR138" s="566">
        <f t="shared" si="29"/>
        <v>0</v>
      </c>
      <c r="AS138" s="566">
        <f t="shared" si="29"/>
        <v>0</v>
      </c>
      <c r="AT138" s="35">
        <f t="shared" si="29"/>
        <v>0</v>
      </c>
      <c r="AU138" s="43">
        <f t="shared" si="29"/>
        <v>0</v>
      </c>
      <c r="AV138" s="586" t="s">
        <v>33</v>
      </c>
      <c r="AW138" s="587" t="s">
        <v>41</v>
      </c>
      <c r="AX138" s="587" t="s">
        <v>42</v>
      </c>
      <c r="AY138" s="619"/>
      <c r="AZ138" s="850" t="s">
        <v>41</v>
      </c>
      <c r="BA138" s="582" t="s">
        <v>46</v>
      </c>
      <c r="BB138" s="547" t="s">
        <v>3606</v>
      </c>
      <c r="BC138" s="547" t="s">
        <v>3592</v>
      </c>
      <c r="BD138" s="549"/>
      <c r="BE138" s="620" t="str">
        <f t="shared" si="34"/>
        <v>▼選択</v>
      </c>
      <c r="BF138" s="633" t="s">
        <v>16</v>
      </c>
      <c r="BG138" s="620" t="s">
        <v>31</v>
      </c>
      <c r="BH138" s="824" t="s">
        <v>6</v>
      </c>
      <c r="BI138" s="824" t="s">
        <v>7</v>
      </c>
      <c r="BJ138" s="620" t="s">
        <v>32</v>
      </c>
      <c r="BK138" s="859"/>
      <c r="BL138" s="546" t="s">
        <v>33</v>
      </c>
      <c r="BM138" s="828" t="s">
        <v>1103</v>
      </c>
      <c r="BN138" s="852"/>
      <c r="BO138" s="852"/>
      <c r="BP138" s="852"/>
      <c r="BQ138" s="852"/>
      <c r="BR138" s="852"/>
      <c r="BS138" s="547"/>
      <c r="BT138" s="547"/>
      <c r="BU138" s="547"/>
      <c r="BV138" s="548"/>
      <c r="BW138" s="549"/>
      <c r="BX138" s="547"/>
      <c r="BY138" s="495"/>
      <c r="BZ138" s="579" t="s">
        <v>1103</v>
      </c>
      <c r="CA138" s="853" t="s">
        <v>1061</v>
      </c>
      <c r="CB138" s="854" t="s">
        <v>1101</v>
      </c>
      <c r="CC138" s="55" t="s">
        <v>2281</v>
      </c>
      <c r="CD138" s="843" t="s">
        <v>1102</v>
      </c>
    </row>
    <row r="139" spans="1:82" ht="78.75" hidden="1" customHeight="1" thickBot="1">
      <c r="A139" s="3"/>
      <c r="B139" s="5" t="s">
        <v>2883</v>
      </c>
      <c r="C139" s="3" t="str">
        <f t="shared" ref="C139:C202" si="35">CONCATENATE(AA139," ",AC139)</f>
        <v>Ⅰ.顧客対応 (1)　お客さまニーズに合致した提案の実施に向けた募集に関する態勢整備</v>
      </c>
      <c r="D139" s="3" t="str">
        <f t="shared" ref="D139:D202" si="36">AE139</f>
        <v>⑤特定保険契約募集に関するルール</v>
      </c>
      <c r="E139" s="3" t="str">
        <f t="shared" si="20"/>
        <v>基本 28</v>
      </c>
      <c r="F139" s="3" t="str">
        <f t="shared" si="21"/>
        <v>28 
28-5</v>
      </c>
      <c r="G139" s="11" t="str">
        <f t="shared" si="22"/>
        <v xml:space="preserve">
＿ 収集したお客さまの情報、加入目的等に照らして不適当と認められる勧誘を行わないよう、適合性確認の基準や方法、当該基準に該当する場合の具体的な方策
＿＿ </v>
      </c>
      <c r="H139" s="21" t="str">
        <f t="shared" ref="H139:H202" si="37">CONCATENATE("2023: ",AQ139,CHAR(10),"2024: ",AZ139)</f>
        <v>2023: 0
2024: ▼選択</v>
      </c>
      <c r="I139" s="21" t="str">
        <f t="shared" si="28"/>
        <v xml:space="preserve"> ― </v>
      </c>
      <c r="J139" s="21" t="str">
        <f t="shared" si="28"/>
        <v xml:space="preserve"> ― </v>
      </c>
      <c r="K139" s="21" t="str">
        <f t="shared" si="23"/>
        <v>▼選択</v>
      </c>
      <c r="L139" s="21" t="str">
        <f t="shared" si="24"/>
        <v>以下について、詳細説明欄の記載及び証跡資料により確認できた
・適合性確認の基準や方法、当該基準に該当する場合の具体的な方策や基準は、「○○資料」P○に記載
・「○○資料」はイントラネットに掲載され、全従業員が閲覧可能である</v>
      </c>
      <c r="M139" s="21" t="str">
        <f t="shared" si="25"/>
        <v xml:space="preserve">
</v>
      </c>
      <c r="N139" s="3"/>
      <c r="O139" s="19" t="s">
        <v>2282</v>
      </c>
      <c r="P139" s="19" t="s">
        <v>2729</v>
      </c>
      <c r="Q139" s="19" t="s">
        <v>302</v>
      </c>
      <c r="R139" s="19"/>
      <c r="S139" s="19"/>
      <c r="T139" s="808"/>
      <c r="U139" s="809"/>
      <c r="V139" s="810"/>
      <c r="W139" s="811"/>
      <c r="X139" s="810"/>
      <c r="Y139" s="810"/>
      <c r="Z139" s="20"/>
      <c r="AA139" s="844" t="s">
        <v>34</v>
      </c>
      <c r="AB139" s="1251"/>
      <c r="AC139" s="844" t="s">
        <v>1998</v>
      </c>
      <c r="AD139" s="1254"/>
      <c r="AE139" s="844" t="s">
        <v>302</v>
      </c>
      <c r="AF139" s="1256"/>
      <c r="AG139" s="845" t="s">
        <v>36</v>
      </c>
      <c r="AH139" s="1210"/>
      <c r="AI139" s="594">
        <v>28</v>
      </c>
      <c r="AJ139" s="633" t="s">
        <v>333</v>
      </c>
      <c r="AK139" s="863"/>
      <c r="AL139" s="1220" t="s">
        <v>334</v>
      </c>
      <c r="AM139" s="1221"/>
      <c r="AN139" s="27">
        <f t="shared" si="30"/>
        <v>0</v>
      </c>
      <c r="AO139" s="27">
        <f t="shared" si="30"/>
        <v>0</v>
      </c>
      <c r="AP139" s="565">
        <f t="shared" si="30"/>
        <v>0</v>
      </c>
      <c r="AQ139" s="35">
        <f t="shared" si="29"/>
        <v>0</v>
      </c>
      <c r="AR139" s="566">
        <f t="shared" si="29"/>
        <v>0</v>
      </c>
      <c r="AS139" s="566">
        <f t="shared" si="29"/>
        <v>0</v>
      </c>
      <c r="AT139" s="35">
        <f t="shared" si="29"/>
        <v>0</v>
      </c>
      <c r="AU139" s="43">
        <f t="shared" si="29"/>
        <v>0</v>
      </c>
      <c r="AV139" s="586" t="s">
        <v>33</v>
      </c>
      <c r="AW139" s="587" t="s">
        <v>41</v>
      </c>
      <c r="AX139" s="587" t="s">
        <v>42</v>
      </c>
      <c r="AY139" s="619"/>
      <c r="AZ139" s="888" t="s">
        <v>33</v>
      </c>
      <c r="BA139" s="582" t="s">
        <v>46</v>
      </c>
      <c r="BB139" s="855"/>
      <c r="BC139" s="821"/>
      <c r="BD139" s="549"/>
      <c r="BE139" s="620" t="str">
        <f t="shared" si="34"/>
        <v>▼選択</v>
      </c>
      <c r="BF139" s="633" t="s">
        <v>16</v>
      </c>
      <c r="BG139" s="620" t="s">
        <v>31</v>
      </c>
      <c r="BH139" s="824" t="s">
        <v>6</v>
      </c>
      <c r="BI139" s="824" t="s">
        <v>7</v>
      </c>
      <c r="BJ139" s="620" t="s">
        <v>32</v>
      </c>
      <c r="BK139" s="859"/>
      <c r="BL139" s="546" t="s">
        <v>33</v>
      </c>
      <c r="BM139" s="828" t="s">
        <v>1106</v>
      </c>
      <c r="BN139" s="852"/>
      <c r="BO139" s="852"/>
      <c r="BP139" s="852"/>
      <c r="BQ139" s="852"/>
      <c r="BR139" s="852"/>
      <c r="BS139" s="547"/>
      <c r="BT139" s="547"/>
      <c r="BU139" s="547"/>
      <c r="BV139" s="548"/>
      <c r="BW139" s="549"/>
      <c r="BX139" s="547"/>
      <c r="BY139" s="495"/>
      <c r="BZ139" s="579" t="s">
        <v>1106</v>
      </c>
      <c r="CA139" s="853" t="s">
        <v>1061</v>
      </c>
      <c r="CB139" s="854" t="s">
        <v>1104</v>
      </c>
      <c r="CC139" s="55" t="s">
        <v>2282</v>
      </c>
      <c r="CD139" s="843" t="s">
        <v>1105</v>
      </c>
    </row>
    <row r="140" spans="1:82" ht="99.75" hidden="1" customHeight="1" thickBot="1">
      <c r="A140" s="3"/>
      <c r="B140" s="5" t="s">
        <v>2884</v>
      </c>
      <c r="C140" s="3" t="str">
        <f t="shared" si="35"/>
        <v>Ⅰ.顧客対応 (1)　お客さまニーズに合致した提案の実施に向けた募集に関する態勢整備</v>
      </c>
      <c r="D140" s="3" t="str">
        <f t="shared" si="36"/>
        <v>⑤特定保険契約募集に関するルール</v>
      </c>
      <c r="E140" s="3" t="str">
        <f t="shared" si="20"/>
        <v>基本 29</v>
      </c>
      <c r="F140" s="3" t="str">
        <f t="shared" si="21"/>
        <v xml:space="preserve">29 
</v>
      </c>
      <c r="G140" s="11" t="str">
        <f t="shared" si="22"/>
        <v xml:space="preserve">
＿ 適合性確認について、実施状況を全件記録する態勢（ヒアリングシート等による、属性情報・資産収入等の財産状況・過去の金融商品の取引購入経験・保険料原資が金融商品となる場合の当該金融商品・加入目的等の情報の管理等）を整備している
※特定保険契約を扱っていない場合はNo.28で「対象外」を選択
＿＿ </v>
      </c>
      <c r="H140" s="21" t="str">
        <f t="shared" si="37"/>
        <v>2023: 0
2024: ▼選択</v>
      </c>
      <c r="I140" s="21" t="str">
        <f t="shared" si="28"/>
        <v xml:space="preserve"> ― </v>
      </c>
      <c r="J140" s="21" t="str">
        <f t="shared" si="28"/>
        <v xml:space="preserve"> ― </v>
      </c>
      <c r="K140" s="21" t="str">
        <f t="shared" si="23"/>
        <v>対象外</v>
      </c>
      <c r="L140" s="21" t="str">
        <f t="shared" si="24"/>
        <v>以下について、詳細説明欄の記載及び証跡資料「○○資料」P○により確認できた
・適合性確認（設問No.28にて定めた事項）について、実施状況を全件記録していること</v>
      </c>
      <c r="M140" s="21" t="str">
        <f t="shared" si="25"/>
        <v xml:space="preserve">
</v>
      </c>
      <c r="N140" s="3"/>
      <c r="O140" s="19" t="s">
        <v>2285</v>
      </c>
      <c r="P140" s="19" t="s">
        <v>2729</v>
      </c>
      <c r="Q140" s="19" t="s">
        <v>302</v>
      </c>
      <c r="R140" s="19"/>
      <c r="S140" s="19"/>
      <c r="T140" s="808"/>
      <c r="U140" s="809"/>
      <c r="V140" s="810"/>
      <c r="W140" s="811"/>
      <c r="X140" s="810"/>
      <c r="Y140" s="810"/>
      <c r="Z140" s="20"/>
      <c r="AA140" s="844" t="s">
        <v>34</v>
      </c>
      <c r="AB140" s="1251"/>
      <c r="AC140" s="844" t="s">
        <v>1998</v>
      </c>
      <c r="AD140" s="1254"/>
      <c r="AE140" s="844" t="s">
        <v>302</v>
      </c>
      <c r="AF140" s="1256"/>
      <c r="AG140" s="845" t="s">
        <v>36</v>
      </c>
      <c r="AH140" s="1210"/>
      <c r="AI140" s="634">
        <v>29</v>
      </c>
      <c r="AJ140" s="627" t="s">
        <v>26</v>
      </c>
      <c r="AK140" s="863"/>
      <c r="AL140" s="1246" t="s">
        <v>3607</v>
      </c>
      <c r="AM140" s="1247"/>
      <c r="AN140" s="27">
        <f t="shared" si="30"/>
        <v>0</v>
      </c>
      <c r="AO140" s="27">
        <f t="shared" si="30"/>
        <v>0</v>
      </c>
      <c r="AP140" s="565">
        <f t="shared" si="30"/>
        <v>0</v>
      </c>
      <c r="AQ140" s="35">
        <f t="shared" si="29"/>
        <v>0</v>
      </c>
      <c r="AR140" s="566">
        <f t="shared" si="29"/>
        <v>0</v>
      </c>
      <c r="AS140" s="566">
        <f t="shared" si="29"/>
        <v>0</v>
      </c>
      <c r="AT140" s="35">
        <f t="shared" si="29"/>
        <v>0</v>
      </c>
      <c r="AU140" s="43">
        <f t="shared" si="29"/>
        <v>0</v>
      </c>
      <c r="AV140" s="586" t="s">
        <v>33</v>
      </c>
      <c r="AW140" s="587" t="s">
        <v>41</v>
      </c>
      <c r="AX140" s="587" t="s">
        <v>42</v>
      </c>
      <c r="AY140" s="635" t="s">
        <v>195</v>
      </c>
      <c r="AZ140" s="889" t="s">
        <v>33</v>
      </c>
      <c r="BA140" s="636" t="s">
        <v>337</v>
      </c>
      <c r="BB140" s="855"/>
      <c r="BC140" s="821"/>
      <c r="BD140" s="598" t="str">
        <f t="shared" ref="BD140:BD141" si="38">BL140</f>
        <v>対象外</v>
      </c>
      <c r="BE140" s="620" t="s">
        <v>33</v>
      </c>
      <c r="BF140" s="861" t="s">
        <v>16</v>
      </c>
      <c r="BG140" s="620" t="s">
        <v>31</v>
      </c>
      <c r="BH140" s="824" t="s">
        <v>6</v>
      </c>
      <c r="BI140" s="824" t="s">
        <v>7</v>
      </c>
      <c r="BJ140" s="620" t="s">
        <v>32</v>
      </c>
      <c r="BK140" s="620" t="s">
        <v>897</v>
      </c>
      <c r="BL140" s="561" t="s">
        <v>203</v>
      </c>
      <c r="BM140" s="828" t="s">
        <v>2026</v>
      </c>
      <c r="BN140" s="852"/>
      <c r="BO140" s="852"/>
      <c r="BP140" s="852"/>
      <c r="BQ140" s="852"/>
      <c r="BR140" s="852"/>
      <c r="BS140" s="547"/>
      <c r="BT140" s="547"/>
      <c r="BU140" s="547"/>
      <c r="BV140" s="548"/>
      <c r="BW140" s="549"/>
      <c r="BX140" s="547"/>
      <c r="BY140" s="495"/>
      <c r="BZ140" s="579" t="s">
        <v>2026</v>
      </c>
      <c r="CA140" s="853" t="s">
        <v>1112</v>
      </c>
      <c r="CB140" s="854" t="s">
        <v>1113</v>
      </c>
      <c r="CC140" s="55" t="s">
        <v>2285</v>
      </c>
      <c r="CD140" s="843" t="s">
        <v>1114</v>
      </c>
    </row>
    <row r="141" spans="1:82" ht="78.75" hidden="1" customHeight="1" thickBot="1">
      <c r="A141" s="3"/>
      <c r="B141" s="5" t="s">
        <v>2885</v>
      </c>
      <c r="C141" s="3" t="str">
        <f t="shared" si="35"/>
        <v>Ⅰ.顧客対応 (1)　お客さまニーズに合致した提案の実施に向けた募集に関する態勢整備</v>
      </c>
      <c r="D141" s="3" t="str">
        <f t="shared" si="36"/>
        <v>⑤特定保険契約募集に関するルール</v>
      </c>
      <c r="E141" s="3" t="str">
        <f t="shared" ref="E141:E206" si="39">CONCATENATE(AG141," ",AI141)</f>
        <v>基本 30</v>
      </c>
      <c r="F141" s="3" t="str">
        <f t="shared" ref="F141:F206" si="40">CONCATENATE(AI141," ",CHAR(10),AJ141)</f>
        <v xml:space="preserve">30 
</v>
      </c>
      <c r="G141" s="11" t="str">
        <f t="shared" ref="G141:G206" si="41">CONCATENATE(AK141,CHAR(10),"＿ ",AL141,CHAR(10),"＿＿ ",AM141)</f>
        <v xml:space="preserve">
＿ 特定保険契約募集に関し、実施すべき事項（No.28～29の内容）を募集人に徹底（年１回以上の研修実施等）している
※特定保険契約を扱っていない場合はNo.28で「対象外」を選択
＿＿ </v>
      </c>
      <c r="H141" s="21" t="str">
        <f t="shared" si="37"/>
        <v>2023: 0
2024: ▼選択</v>
      </c>
      <c r="I141" s="21" t="str">
        <f t="shared" si="28"/>
        <v xml:space="preserve"> ― </v>
      </c>
      <c r="J141" s="21" t="str">
        <f t="shared" si="28"/>
        <v xml:space="preserve"> ― </v>
      </c>
      <c r="K141" s="21" t="str">
        <f t="shared" ref="K141:K206" si="42">IF(BL141=0," ― ",BL141)</f>
        <v>対象外</v>
      </c>
      <c r="L141" s="21" t="str">
        <f t="shared" ref="L141:L206" si="43">IF(BL141=0," ― ",BM141)</f>
        <v>以下について、詳細説明欄の記載及び証跡資料により確認できた
・明らかに教育項目と教育内容が不足していないことは、「○○資料」および詳細説明欄に記載
・募集行為を行う従業員全員に対して教育を行っていることは、「○○資料」および詳細説明欄に記載</v>
      </c>
      <c r="M141" s="21" t="str">
        <f t="shared" ref="M141:M206" si="44">CONCATENATE(BV141,CHAR(10),BW141)</f>
        <v xml:space="preserve">
</v>
      </c>
      <c r="N141" s="3"/>
      <c r="O141" s="19" t="s">
        <v>2286</v>
      </c>
      <c r="P141" s="19" t="s">
        <v>2729</v>
      </c>
      <c r="Q141" s="19" t="s">
        <v>302</v>
      </c>
      <c r="R141" s="19"/>
      <c r="S141" s="19"/>
      <c r="T141" s="808"/>
      <c r="U141" s="809"/>
      <c r="V141" s="810"/>
      <c r="W141" s="811"/>
      <c r="X141" s="810"/>
      <c r="Y141" s="810"/>
      <c r="Z141" s="20"/>
      <c r="AA141" s="844" t="s">
        <v>34</v>
      </c>
      <c r="AB141" s="1251"/>
      <c r="AC141" s="844" t="s">
        <v>1998</v>
      </c>
      <c r="AD141" s="1254"/>
      <c r="AE141" s="844" t="s">
        <v>302</v>
      </c>
      <c r="AF141" s="1256"/>
      <c r="AG141" s="845" t="s">
        <v>36</v>
      </c>
      <c r="AH141" s="1210"/>
      <c r="AI141" s="637">
        <v>30</v>
      </c>
      <c r="AJ141" s="601" t="s">
        <v>26</v>
      </c>
      <c r="AK141" s="863"/>
      <c r="AL141" s="1246" t="s">
        <v>3608</v>
      </c>
      <c r="AM141" s="1247"/>
      <c r="AN141" s="27">
        <f t="shared" si="30"/>
        <v>0</v>
      </c>
      <c r="AO141" s="27">
        <f t="shared" si="30"/>
        <v>0</v>
      </c>
      <c r="AP141" s="565">
        <f t="shared" si="30"/>
        <v>0</v>
      </c>
      <c r="AQ141" s="35">
        <f t="shared" si="29"/>
        <v>0</v>
      </c>
      <c r="AR141" s="566">
        <f t="shared" si="29"/>
        <v>0</v>
      </c>
      <c r="AS141" s="566">
        <f t="shared" si="29"/>
        <v>0</v>
      </c>
      <c r="AT141" s="35">
        <f t="shared" si="29"/>
        <v>0</v>
      </c>
      <c r="AU141" s="43">
        <f t="shared" si="29"/>
        <v>0</v>
      </c>
      <c r="AV141" s="596" t="s">
        <v>33</v>
      </c>
      <c r="AW141" s="597" t="s">
        <v>41</v>
      </c>
      <c r="AX141" s="597" t="s">
        <v>42</v>
      </c>
      <c r="AY141" s="635" t="s">
        <v>195</v>
      </c>
      <c r="AZ141" s="889" t="s">
        <v>33</v>
      </c>
      <c r="BA141" s="636" t="s">
        <v>336</v>
      </c>
      <c r="BB141" s="855"/>
      <c r="BC141" s="821"/>
      <c r="BD141" s="598" t="str">
        <f t="shared" si="38"/>
        <v>対象外</v>
      </c>
      <c r="BE141" s="859" t="s">
        <v>33</v>
      </c>
      <c r="BF141" s="861" t="s">
        <v>16</v>
      </c>
      <c r="BG141" s="859" t="s">
        <v>31</v>
      </c>
      <c r="BH141" s="824" t="s">
        <v>6</v>
      </c>
      <c r="BI141" s="824" t="s">
        <v>7</v>
      </c>
      <c r="BJ141" s="859" t="s">
        <v>32</v>
      </c>
      <c r="BK141" s="620" t="s">
        <v>897</v>
      </c>
      <c r="BL141" s="561" t="s">
        <v>203</v>
      </c>
      <c r="BM141" s="828" t="s">
        <v>1118</v>
      </c>
      <c r="BN141" s="852"/>
      <c r="BO141" s="852"/>
      <c r="BP141" s="852"/>
      <c r="BQ141" s="852"/>
      <c r="BR141" s="852"/>
      <c r="BS141" s="547"/>
      <c r="BT141" s="547"/>
      <c r="BU141" s="547"/>
      <c r="BV141" s="548"/>
      <c r="BW141" s="549"/>
      <c r="BX141" s="547"/>
      <c r="BY141" s="495"/>
      <c r="BZ141" s="579" t="s">
        <v>1118</v>
      </c>
      <c r="CA141" s="853" t="s">
        <v>1115</v>
      </c>
      <c r="CB141" s="862" t="s">
        <v>1116</v>
      </c>
      <c r="CC141" s="55" t="s">
        <v>2286</v>
      </c>
      <c r="CD141" s="843" t="s">
        <v>1117</v>
      </c>
    </row>
    <row r="142" spans="1:82" ht="42.75" hidden="1" customHeight="1">
      <c r="A142" s="3"/>
      <c r="B142" s="5" t="s">
        <v>2886</v>
      </c>
      <c r="C142" s="3" t="str">
        <f>CONCATENATE(AA142," ",AC142)</f>
        <v>Ⅰ.顧客対応 (1)　お客さまニーズに合致した提案の実施に向けた募集に関する態勢整備</v>
      </c>
      <c r="D142" s="3" t="str">
        <f>AE142</f>
        <v>⑤特定保険契約募集に関するルール</v>
      </c>
      <c r="E142" s="3" t="str">
        <f>CONCATENATE(AG142," ",AI142)</f>
        <v>基本 31</v>
      </c>
      <c r="F142" s="3" t="str">
        <f>CONCATENATE(AI142," ",CHAR(10),AJ142)</f>
        <v>31 
見出し</v>
      </c>
      <c r="G142" s="11" t="str">
        <f>CONCATENATE(AK142,CHAR(10),"＿ ",AL142,CHAR(10),"＿＿ ",AM142)</f>
        <v xml:space="preserve">特定保険契約に係る広告等を行う代理店のみ対象
※特定保険契約に係る広告等を行っていない場合は「対象外」を選択
＿ 
＿＿ </v>
      </c>
      <c r="H142" s="21" t="str">
        <f>CONCATENATE("2023: ",AQ142,CHAR(10),"2024: ",AZ142)</f>
        <v>2023: 0
2024: 対象外</v>
      </c>
      <c r="I142" s="21" t="str">
        <f>IF(AR142=0," ― ",CONCATENATE("2023: ",AR142,CHAR(10),CHAR(10),"2024: ",BB142))</f>
        <v xml:space="preserve"> ― </v>
      </c>
      <c r="J142" s="21" t="str">
        <f>IF(AS142=0," ― ",CONCATENATE("2023: ",AS142,CHAR(10),CHAR(10),"2024: ",BC142))</f>
        <v xml:space="preserve"> ― </v>
      </c>
      <c r="K142" s="21" t="str">
        <f>IF(BL142=0," ― ",BL142)</f>
        <v xml:space="preserve"> ― </v>
      </c>
      <c r="L142" s="21" t="str">
        <f>IF(BL142=0," ― ",BM142)</f>
        <v xml:space="preserve"> ― </v>
      </c>
      <c r="M142" s="21" t="str">
        <f>CONCATENATE(BV142,CHAR(10),BW142)</f>
        <v xml:space="preserve">
</v>
      </c>
      <c r="N142" s="3"/>
      <c r="O142" s="19" t="s">
        <v>2283</v>
      </c>
      <c r="P142" s="19" t="s">
        <v>2729</v>
      </c>
      <c r="Q142" s="19" t="s">
        <v>302</v>
      </c>
      <c r="R142" s="19"/>
      <c r="S142" s="19"/>
      <c r="T142" s="808"/>
      <c r="U142" s="809"/>
      <c r="V142" s="810"/>
      <c r="W142" s="811"/>
      <c r="X142" s="810"/>
      <c r="Y142" s="810"/>
      <c r="Z142" s="20"/>
      <c r="AA142" s="844" t="s">
        <v>34</v>
      </c>
      <c r="AB142" s="1251"/>
      <c r="AC142" s="844" t="s">
        <v>1998</v>
      </c>
      <c r="AD142" s="1254"/>
      <c r="AE142" s="844" t="s">
        <v>302</v>
      </c>
      <c r="AF142" s="1256"/>
      <c r="AG142" s="845" t="s">
        <v>36</v>
      </c>
      <c r="AH142" s="1210"/>
      <c r="AI142" s="629">
        <v>31</v>
      </c>
      <c r="AJ142" s="624" t="s">
        <v>2642</v>
      </c>
      <c r="AK142" s="1226" t="s">
        <v>3609</v>
      </c>
      <c r="AL142" s="1227"/>
      <c r="AM142" s="1228"/>
      <c r="AN142" s="29">
        <f t="shared" si="30"/>
        <v>0</v>
      </c>
      <c r="AO142" s="29">
        <f t="shared" si="30"/>
        <v>0</v>
      </c>
      <c r="AP142" s="589">
        <f t="shared" si="30"/>
        <v>0</v>
      </c>
      <c r="AQ142" s="37">
        <f t="shared" si="30"/>
        <v>0</v>
      </c>
      <c r="AR142" s="590">
        <f t="shared" si="30"/>
        <v>0</v>
      </c>
      <c r="AS142" s="590">
        <f t="shared" si="30"/>
        <v>0</v>
      </c>
      <c r="AT142" s="37">
        <f t="shared" si="30"/>
        <v>0</v>
      </c>
      <c r="AU142" s="45">
        <f t="shared" si="30"/>
        <v>0</v>
      </c>
      <c r="AV142" s="586" t="s">
        <v>33</v>
      </c>
      <c r="AW142" s="587" t="s">
        <v>91</v>
      </c>
      <c r="AX142" s="587" t="s">
        <v>9</v>
      </c>
      <c r="AY142" s="587"/>
      <c r="AZ142" s="890" t="s">
        <v>9</v>
      </c>
      <c r="BA142" s="559" t="s">
        <v>29</v>
      </c>
      <c r="BB142" s="562"/>
      <c r="BC142" s="562"/>
      <c r="BD142" s="571"/>
      <c r="BE142" s="571"/>
      <c r="BF142" s="571"/>
      <c r="BG142" s="571"/>
      <c r="BH142" s="571"/>
      <c r="BI142" s="847"/>
      <c r="BJ142" s="571"/>
      <c r="BK142" s="571"/>
      <c r="BL142" s="569"/>
      <c r="BM142" s="839"/>
      <c r="BN142" s="840"/>
      <c r="BO142" s="840"/>
      <c r="BP142" s="840"/>
      <c r="BQ142" s="840"/>
      <c r="BR142" s="840"/>
      <c r="BS142" s="562"/>
      <c r="BT142" s="562"/>
      <c r="BU142" s="562"/>
      <c r="BV142" s="570"/>
      <c r="BW142" s="571"/>
      <c r="BX142" s="562"/>
      <c r="BY142" s="495"/>
      <c r="BZ142" s="562"/>
      <c r="CA142" s="853" t="s">
        <v>1107</v>
      </c>
      <c r="CB142" s="854" t="s">
        <v>1108</v>
      </c>
      <c r="CC142" s="55" t="s">
        <v>2283</v>
      </c>
      <c r="CD142" s="843" t="s">
        <v>1109</v>
      </c>
    </row>
    <row r="143" spans="1:82" ht="141.75" hidden="1" customHeight="1">
      <c r="A143" s="3"/>
      <c r="B143" s="5" t="s">
        <v>2887</v>
      </c>
      <c r="C143" s="3" t="str">
        <f>CONCATENATE(AA143," ",AC143)</f>
        <v>Ⅰ.顧客対応 (1)　お客さまニーズに合致した提案の実施に向けた募集に関する態勢整備</v>
      </c>
      <c r="D143" s="3" t="str">
        <f>AE143</f>
        <v>⑤特定保険契約募集に関するルール</v>
      </c>
      <c r="E143" s="3" t="str">
        <f>CONCATENATE(AG143," ",AI143)</f>
        <v>基本 31</v>
      </c>
      <c r="F143" s="3" t="str">
        <f>CONCATENATE(AI143," ",CHAR(10),AJ143)</f>
        <v xml:space="preserve">31 
</v>
      </c>
      <c r="G143" s="11" t="str">
        <f>CONCATENATE(AK143,CHAR(10),"＿ ",AL143,CHAR(10),"＿＿ ",AM143)</f>
        <v xml:space="preserve">
＿ 以下の事項について全て正確に表示できている
・広告等を行う者の名称
・手数料等に関する事項
・市場リスクに関する事項
・重要な事項についてお客さまの不利益となる事実
＿＿ </v>
      </c>
      <c r="H143" s="21" t="str">
        <f>CONCATENATE("2023: ",AQ143,CHAR(10),"2024: ",AZ143)</f>
        <v>2023: 0
2024: ▼選択</v>
      </c>
      <c r="I143" s="21" t="str">
        <f>IF(AR143=0," ― ",CONCATENATE("2023: ",AR143,CHAR(10),CHAR(10),"2024: ",BB143))</f>
        <v xml:space="preserve"> ― </v>
      </c>
      <c r="J143" s="21" t="str">
        <f>IF(AS143=0," ― ",CONCATENATE("2023: ",AS143,CHAR(10),CHAR(10),"2024: ",BC143))</f>
        <v xml:space="preserve"> ― </v>
      </c>
      <c r="K143" s="21" t="str">
        <f>IF(BL143=0," ― ",BL143)</f>
        <v>対象外</v>
      </c>
      <c r="L143" s="21" t="str">
        <f>IF(BL143=0," ― ",BM143)</f>
        <v xml:space="preserve">以下について、詳細説明欄の記載及び証跡資料「○○資料」P○により確認できた
・設問に記載の４つの事項（※）について、広告現物に記載があること
　※　ア.広告等を行う者の名称
　　　 イ.手数料等に関する事項
　　　 ウ.市場リスクに関する事項
　　　 エ.重要な事項についてお客さまの不利益となる事実
</v>
      </c>
      <c r="M143" s="21" t="str">
        <f>CONCATENATE(BV143,CHAR(10),BW143)</f>
        <v xml:space="preserve">
</v>
      </c>
      <c r="N143" s="3"/>
      <c r="O143" s="19" t="s">
        <v>2284</v>
      </c>
      <c r="P143" s="19" t="s">
        <v>2729</v>
      </c>
      <c r="Q143" s="19" t="s">
        <v>302</v>
      </c>
      <c r="R143" s="19"/>
      <c r="S143" s="19"/>
      <c r="T143" s="808"/>
      <c r="U143" s="809"/>
      <c r="V143" s="810"/>
      <c r="W143" s="811"/>
      <c r="X143" s="810"/>
      <c r="Y143" s="810"/>
      <c r="Z143" s="20"/>
      <c r="AA143" s="844" t="s">
        <v>34</v>
      </c>
      <c r="AB143" s="1252"/>
      <c r="AC143" s="844" t="s">
        <v>1998</v>
      </c>
      <c r="AD143" s="1255"/>
      <c r="AE143" s="844" t="s">
        <v>302</v>
      </c>
      <c r="AF143" s="1257"/>
      <c r="AG143" s="845" t="s">
        <v>36</v>
      </c>
      <c r="AH143" s="1211"/>
      <c r="AI143" s="638">
        <v>31</v>
      </c>
      <c r="AJ143" s="639" t="s">
        <v>26</v>
      </c>
      <c r="AK143" s="863"/>
      <c r="AL143" s="1248" t="s">
        <v>335</v>
      </c>
      <c r="AM143" s="1249"/>
      <c r="AN143" s="27">
        <f t="shared" si="30"/>
        <v>0</v>
      </c>
      <c r="AO143" s="27">
        <f t="shared" si="30"/>
        <v>0</v>
      </c>
      <c r="AP143" s="565">
        <f t="shared" si="30"/>
        <v>0</v>
      </c>
      <c r="AQ143" s="35">
        <f t="shared" si="30"/>
        <v>0</v>
      </c>
      <c r="AR143" s="566">
        <f t="shared" si="30"/>
        <v>0</v>
      </c>
      <c r="AS143" s="566">
        <f t="shared" si="30"/>
        <v>0</v>
      </c>
      <c r="AT143" s="35">
        <f t="shared" si="30"/>
        <v>0</v>
      </c>
      <c r="AU143" s="43">
        <f t="shared" si="30"/>
        <v>0</v>
      </c>
      <c r="AV143" s="586" t="s">
        <v>33</v>
      </c>
      <c r="AW143" s="587" t="s">
        <v>41</v>
      </c>
      <c r="AX143" s="587" t="s">
        <v>42</v>
      </c>
      <c r="AY143" s="587"/>
      <c r="AZ143" s="850" t="s">
        <v>33</v>
      </c>
      <c r="BA143" s="582" t="s">
        <v>336</v>
      </c>
      <c r="BB143" s="855"/>
      <c r="BC143" s="821"/>
      <c r="BD143" s="598" t="str">
        <f>BL143</f>
        <v>対象外</v>
      </c>
      <c r="BE143" s="620" t="s">
        <v>33</v>
      </c>
      <c r="BF143" s="861" t="s">
        <v>16</v>
      </c>
      <c r="BG143" s="620" t="s">
        <v>31</v>
      </c>
      <c r="BH143" s="824" t="s">
        <v>6</v>
      </c>
      <c r="BI143" s="824" t="s">
        <v>7</v>
      </c>
      <c r="BJ143" s="620" t="s">
        <v>32</v>
      </c>
      <c r="BK143" s="620" t="s">
        <v>897</v>
      </c>
      <c r="BL143" s="546" t="s">
        <v>203</v>
      </c>
      <c r="BM143" s="828" t="s">
        <v>1111</v>
      </c>
      <c r="BN143" s="852"/>
      <c r="BO143" s="852"/>
      <c r="BP143" s="852"/>
      <c r="BQ143" s="852"/>
      <c r="BR143" s="852"/>
      <c r="BS143" s="547"/>
      <c r="BT143" s="547"/>
      <c r="BU143" s="547"/>
      <c r="BV143" s="548"/>
      <c r="BW143" s="549"/>
      <c r="BX143" s="547"/>
      <c r="BY143" s="495"/>
      <c r="BZ143" s="579" t="s">
        <v>1111</v>
      </c>
      <c r="CA143" s="853" t="s">
        <v>1107</v>
      </c>
      <c r="CB143" s="862" t="s">
        <v>1110</v>
      </c>
      <c r="CC143" s="55" t="s">
        <v>2284</v>
      </c>
      <c r="CD143" s="843" t="s">
        <v>1109</v>
      </c>
    </row>
    <row r="144" spans="1:82" ht="110.25" hidden="1" customHeight="1">
      <c r="A144" s="3"/>
      <c r="B144" s="5" t="s">
        <v>2888</v>
      </c>
      <c r="C144" s="3" t="str">
        <f t="shared" si="35"/>
        <v>Ⅰ.顧客対応 (1)　お客さまニーズに合致した提案の実施に向けた募集に関する態勢整備</v>
      </c>
      <c r="D144" s="3" t="str">
        <f t="shared" si="36"/>
        <v>⑤特定保険契約募集に関するルール</v>
      </c>
      <c r="E144" s="3" t="str">
        <f t="shared" si="39"/>
        <v>応用 ⑤EX</v>
      </c>
      <c r="F144" s="3" t="str">
        <f t="shared" si="40"/>
        <v xml:space="preserve">⑤EX 
</v>
      </c>
      <c r="G144"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44" s="21" t="str">
        <f t="shared" si="37"/>
        <v>2023: 0
2024: 4.--</v>
      </c>
      <c r="I144" s="21" t="str">
        <f t="shared" si="28"/>
        <v xml:space="preserve"> ― </v>
      </c>
      <c r="J144" s="21" t="str">
        <f t="shared" si="28"/>
        <v xml:space="preserve"> ― </v>
      </c>
      <c r="K144" s="21" t="str">
        <f t="shared" si="42"/>
        <v>対象外</v>
      </c>
      <c r="L144" s="21" t="str">
        <f t="shared" si="43"/>
        <v>⑤特定保険契約募集に関するルール に関する貴社取組み［お客さまへアピールしたい取組み／募集人等従業者に好評な取組み］として認識しました。（［ ］内は判定時に不要文言を削除する）</v>
      </c>
      <c r="M144" s="21" t="str">
        <f t="shared" si="44"/>
        <v xml:space="preserve">
</v>
      </c>
      <c r="N144" s="3"/>
      <c r="O144" s="19" t="s">
        <v>2287</v>
      </c>
      <c r="P144" s="19" t="s">
        <v>2729</v>
      </c>
      <c r="Q144" s="19" t="s">
        <v>302</v>
      </c>
      <c r="R144" s="19"/>
      <c r="S144" s="19"/>
      <c r="T144" s="808"/>
      <c r="U144" s="809"/>
      <c r="V144" s="810"/>
      <c r="W144" s="811"/>
      <c r="X144" s="810"/>
      <c r="Y144" s="810"/>
      <c r="Z144" s="20"/>
      <c r="AA144" s="873" t="s">
        <v>1996</v>
      </c>
      <c r="AB144" s="874" t="s">
        <v>297</v>
      </c>
      <c r="AC144" s="873" t="s">
        <v>1998</v>
      </c>
      <c r="AD144" s="876" t="s">
        <v>22</v>
      </c>
      <c r="AE144" s="873" t="s">
        <v>1973</v>
      </c>
      <c r="AF144" s="876" t="s">
        <v>298</v>
      </c>
      <c r="AG144" s="878" t="s">
        <v>140</v>
      </c>
      <c r="AH144" s="616" t="s">
        <v>187</v>
      </c>
      <c r="AI144" s="604" t="s">
        <v>338</v>
      </c>
      <c r="AJ144" s="601"/>
      <c r="AK144" s="1229" t="s">
        <v>2017</v>
      </c>
      <c r="AL144" s="1230"/>
      <c r="AM144" s="1231"/>
      <c r="AN144" s="30">
        <f t="shared" si="30"/>
        <v>0</v>
      </c>
      <c r="AO144" s="30">
        <f t="shared" si="30"/>
        <v>0</v>
      </c>
      <c r="AP144" s="605">
        <f t="shared" si="30"/>
        <v>0</v>
      </c>
      <c r="AQ144" s="35">
        <f t="shared" si="29"/>
        <v>0</v>
      </c>
      <c r="AR144" s="566">
        <f t="shared" si="29"/>
        <v>0</v>
      </c>
      <c r="AS144" s="566">
        <f t="shared" si="29"/>
        <v>0</v>
      </c>
      <c r="AT144" s="35">
        <f t="shared" si="29"/>
        <v>0</v>
      </c>
      <c r="AU144" s="43">
        <f t="shared" si="29"/>
        <v>0</v>
      </c>
      <c r="AV144" s="596" t="s">
        <v>33</v>
      </c>
      <c r="AW144" s="597" t="s">
        <v>41</v>
      </c>
      <c r="AX144" s="606" t="s">
        <v>877</v>
      </c>
      <c r="AY144" s="597"/>
      <c r="AZ144" s="850" t="s">
        <v>877</v>
      </c>
      <c r="BA144" s="607" t="s">
        <v>147</v>
      </c>
      <c r="BB144" s="851"/>
      <c r="BC144" s="547"/>
      <c r="BD144" s="549"/>
      <c r="BE144" s="620" t="str">
        <f>IF(AND(AL144=AV144,AV144="○",AZ144="1.はい"),"○","▼選択")</f>
        <v>▼選択</v>
      </c>
      <c r="BF144" s="861" t="s">
        <v>16</v>
      </c>
      <c r="BG144" s="620" t="s">
        <v>31</v>
      </c>
      <c r="BH144" s="824" t="s">
        <v>6</v>
      </c>
      <c r="BI144" s="824" t="s">
        <v>7</v>
      </c>
      <c r="BJ144" s="620" t="s">
        <v>32</v>
      </c>
      <c r="BK144" s="620" t="s">
        <v>897</v>
      </c>
      <c r="BL144" s="546" t="s">
        <v>203</v>
      </c>
      <c r="BM144" s="886" t="s">
        <v>2027</v>
      </c>
      <c r="BN144" s="829"/>
      <c r="BO144" s="829"/>
      <c r="BP144" s="829"/>
      <c r="BQ144" s="829"/>
      <c r="BR144" s="829"/>
      <c r="BS144" s="547"/>
      <c r="BT144" s="547"/>
      <c r="BU144" s="547"/>
      <c r="BV144" s="548"/>
      <c r="BW144" s="549"/>
      <c r="BX144" s="547"/>
      <c r="BY144" s="495"/>
      <c r="BZ144" s="579" t="s">
        <v>2027</v>
      </c>
      <c r="CA144" s="832" t="s">
        <v>1119</v>
      </c>
      <c r="CB144" s="862" t="s">
        <v>1120</v>
      </c>
      <c r="CC144" s="55" t="s">
        <v>2287</v>
      </c>
      <c r="CD144" s="843" t="s">
        <v>1121</v>
      </c>
    </row>
    <row r="145" spans="1:82" ht="42.75" hidden="1" customHeight="1">
      <c r="A145" s="3"/>
      <c r="B145" s="5" t="s">
        <v>2889</v>
      </c>
      <c r="C145" s="3" t="str">
        <f t="shared" si="35"/>
        <v>Ⅰ.顧客対応 (1)　お客さまニーズに合致した提案の実施に向けた募集に関する態勢整備</v>
      </c>
      <c r="D145" s="3" t="str">
        <f t="shared" si="36"/>
        <v>⑥高齢者募集ルール</v>
      </c>
      <c r="E145" s="3" t="str">
        <f t="shared" si="39"/>
        <v>基本 32</v>
      </c>
      <c r="F145" s="3" t="str">
        <f t="shared" si="40"/>
        <v>32 
見出し</v>
      </c>
      <c r="G145" s="11" t="str">
        <f t="shared" si="41"/>
        <v xml:space="preserve">以下の事項が明文化され従業員がいつでも閲覧可能な状態になっている
＿ 
＿＿ </v>
      </c>
      <c r="H145" s="21" t="str">
        <f t="shared" si="37"/>
        <v>2023: 0
2024: －</v>
      </c>
      <c r="I145" s="21" t="str">
        <f t="shared" si="28"/>
        <v xml:space="preserve"> ― </v>
      </c>
      <c r="J145" s="21" t="str">
        <f t="shared" si="28"/>
        <v xml:space="preserve"> ― </v>
      </c>
      <c r="K145" s="21" t="str">
        <f t="shared" si="42"/>
        <v xml:space="preserve"> ― </v>
      </c>
      <c r="L145" s="21" t="str">
        <f t="shared" si="43"/>
        <v xml:space="preserve"> ― </v>
      </c>
      <c r="M145" s="21" t="str">
        <f t="shared" si="44"/>
        <v xml:space="preserve">
</v>
      </c>
      <c r="N145" s="3"/>
      <c r="O145" s="19" t="s">
        <v>2288</v>
      </c>
      <c r="P145" s="19" t="s">
        <v>2729</v>
      </c>
      <c r="Q145" s="19" t="s">
        <v>340</v>
      </c>
      <c r="R145" s="19"/>
      <c r="S145" s="19"/>
      <c r="T145" s="808"/>
      <c r="U145" s="809"/>
      <c r="V145" s="810"/>
      <c r="W145" s="811"/>
      <c r="X145" s="810"/>
      <c r="Y145" s="810"/>
      <c r="Z145" s="20"/>
      <c r="AA145" s="835" t="s">
        <v>1996</v>
      </c>
      <c r="AB145" s="1203" t="s">
        <v>297</v>
      </c>
      <c r="AC145" s="835" t="s">
        <v>1998</v>
      </c>
      <c r="AD145" s="1206" t="s">
        <v>22</v>
      </c>
      <c r="AE145" s="835" t="s">
        <v>1974</v>
      </c>
      <c r="AF145" s="1206" t="s">
        <v>339</v>
      </c>
      <c r="AG145" s="837" t="s">
        <v>36</v>
      </c>
      <c r="AH145" s="1209" t="s">
        <v>25</v>
      </c>
      <c r="AI145" s="623">
        <v>32</v>
      </c>
      <c r="AJ145" s="624" t="s">
        <v>2642</v>
      </c>
      <c r="AK145" s="1212" t="s">
        <v>190</v>
      </c>
      <c r="AL145" s="1218"/>
      <c r="AM145" s="1219"/>
      <c r="AN145" s="27">
        <f t="shared" si="30"/>
        <v>0</v>
      </c>
      <c r="AO145" s="27">
        <f t="shared" si="30"/>
        <v>0</v>
      </c>
      <c r="AP145" s="565">
        <f t="shared" si="30"/>
        <v>0</v>
      </c>
      <c r="AQ145" s="35">
        <f t="shared" si="29"/>
        <v>0</v>
      </c>
      <c r="AR145" s="566">
        <f t="shared" si="29"/>
        <v>0</v>
      </c>
      <c r="AS145" s="566">
        <f t="shared" si="29"/>
        <v>0</v>
      </c>
      <c r="AT145" s="35">
        <f t="shared" si="29"/>
        <v>0</v>
      </c>
      <c r="AU145" s="43">
        <f t="shared" si="29"/>
        <v>0</v>
      </c>
      <c r="AV145" s="608"/>
      <c r="AW145" s="609"/>
      <c r="AX145" s="609"/>
      <c r="AY145" s="609"/>
      <c r="AZ145" s="822" t="s">
        <v>661</v>
      </c>
      <c r="BA145" s="559" t="s">
        <v>29</v>
      </c>
      <c r="BB145" s="562"/>
      <c r="BC145" s="562"/>
      <c r="BD145" s="571"/>
      <c r="BE145" s="891"/>
      <c r="BF145" s="891"/>
      <c r="BG145" s="891"/>
      <c r="BH145" s="847"/>
      <c r="BI145" s="847"/>
      <c r="BJ145" s="891"/>
      <c r="BK145" s="891"/>
      <c r="BL145" s="569"/>
      <c r="BM145" s="839"/>
      <c r="BN145" s="840"/>
      <c r="BO145" s="840"/>
      <c r="BP145" s="840"/>
      <c r="BQ145" s="840"/>
      <c r="BR145" s="840"/>
      <c r="BS145" s="562"/>
      <c r="BT145" s="562"/>
      <c r="BU145" s="562"/>
      <c r="BV145" s="570"/>
      <c r="BW145" s="571"/>
      <c r="BX145" s="562"/>
      <c r="BY145" s="495"/>
      <c r="BZ145" s="562"/>
      <c r="CA145" s="841"/>
      <c r="CB145" s="842"/>
      <c r="CC145" s="55" t="s">
        <v>2288</v>
      </c>
      <c r="CD145" s="843" t="s">
        <v>1122</v>
      </c>
    </row>
    <row r="146" spans="1:82" ht="85.5" hidden="1" customHeight="1">
      <c r="A146" s="3"/>
      <c r="B146" s="5" t="s">
        <v>2890</v>
      </c>
      <c r="C146" s="3" t="str">
        <f t="shared" si="35"/>
        <v>Ⅰ.顧客対応 (1)　お客さまニーズに合致した提案の実施に向けた募集に関する態勢整備</v>
      </c>
      <c r="D146" s="3" t="str">
        <f t="shared" si="36"/>
        <v>⑥高齢者募集ルール</v>
      </c>
      <c r="E146" s="3" t="str">
        <f t="shared" si="39"/>
        <v>基本 32</v>
      </c>
      <c r="F146" s="3" t="str">
        <f t="shared" si="40"/>
        <v xml:space="preserve">32 
</v>
      </c>
      <c r="G146" s="11" t="str">
        <f t="shared" si="41"/>
        <v xml:space="preserve">
＿ 【高齢者募集ルール】
以下のいずれかについて明文化（特定保険契約を販売する際には①および③を原則とする旨を定める必要があることに留意）
※いずれか1つ「1.はい」であれば達成
＿＿ </v>
      </c>
      <c r="H146" s="21" t="str">
        <f t="shared" si="37"/>
        <v>2023: 0
2024: －</v>
      </c>
      <c r="I146" s="21" t="str">
        <f t="shared" si="28"/>
        <v xml:space="preserve"> ― </v>
      </c>
      <c r="J146" s="21" t="str">
        <f t="shared" si="28"/>
        <v xml:space="preserve"> ― </v>
      </c>
      <c r="K146" s="21" t="str">
        <f t="shared" si="42"/>
        <v>▼選択</v>
      </c>
      <c r="L146" s="21">
        <f t="shared" si="43"/>
        <v>0</v>
      </c>
      <c r="M146" s="21" t="str">
        <f t="shared" si="44"/>
        <v xml:space="preserve">
</v>
      </c>
      <c r="N146" s="3"/>
      <c r="O146" s="19" t="s">
        <v>2289</v>
      </c>
      <c r="P146" s="19" t="s">
        <v>2729</v>
      </c>
      <c r="Q146" s="19" t="s">
        <v>340</v>
      </c>
      <c r="R146" s="19"/>
      <c r="S146" s="19"/>
      <c r="T146" s="808"/>
      <c r="U146" s="809"/>
      <c r="V146" s="810"/>
      <c r="W146" s="811"/>
      <c r="X146" s="810"/>
      <c r="Y146" s="810"/>
      <c r="Z146" s="20"/>
      <c r="AA146" s="844" t="s">
        <v>34</v>
      </c>
      <c r="AB146" s="1204"/>
      <c r="AC146" s="844" t="s">
        <v>1998</v>
      </c>
      <c r="AD146" s="1207"/>
      <c r="AE146" s="844" t="s">
        <v>340</v>
      </c>
      <c r="AF146" s="1207"/>
      <c r="AG146" s="845" t="s">
        <v>36</v>
      </c>
      <c r="AH146" s="1210"/>
      <c r="AI146" s="640">
        <v>32</v>
      </c>
      <c r="AJ146" s="627" t="s">
        <v>26</v>
      </c>
      <c r="AK146" s="846"/>
      <c r="AL146" s="1220" t="s">
        <v>1123</v>
      </c>
      <c r="AM146" s="1221"/>
      <c r="AN146" s="27">
        <f t="shared" si="30"/>
        <v>0</v>
      </c>
      <c r="AO146" s="27">
        <f t="shared" si="30"/>
        <v>0</v>
      </c>
      <c r="AP146" s="565">
        <f t="shared" si="30"/>
        <v>0</v>
      </c>
      <c r="AQ146" s="35">
        <f t="shared" si="29"/>
        <v>0</v>
      </c>
      <c r="AR146" s="566">
        <f t="shared" si="29"/>
        <v>0</v>
      </c>
      <c r="AS146" s="566">
        <f t="shared" si="29"/>
        <v>0</v>
      </c>
      <c r="AT146" s="35">
        <f t="shared" si="29"/>
        <v>0</v>
      </c>
      <c r="AU146" s="43">
        <f t="shared" si="29"/>
        <v>0</v>
      </c>
      <c r="AV146" s="608"/>
      <c r="AW146" s="609"/>
      <c r="AX146" s="609"/>
      <c r="AY146" s="609"/>
      <c r="AZ146" s="822" t="s">
        <v>661</v>
      </c>
      <c r="BA146" s="559" t="s">
        <v>29</v>
      </c>
      <c r="BB146" s="562"/>
      <c r="BC146" s="562"/>
      <c r="BD146" s="598" t="str">
        <f>BL146</f>
        <v>▼選択</v>
      </c>
      <c r="BE146" s="859" t="s">
        <v>33</v>
      </c>
      <c r="BF146" s="633" t="s">
        <v>16</v>
      </c>
      <c r="BG146" s="859" t="s">
        <v>31</v>
      </c>
      <c r="BH146" s="824" t="s">
        <v>6</v>
      </c>
      <c r="BI146" s="824" t="s">
        <v>7</v>
      </c>
      <c r="BJ146" s="859" t="s">
        <v>32</v>
      </c>
      <c r="BK146" s="859"/>
      <c r="BL146" s="561" t="s">
        <v>33</v>
      </c>
      <c r="BM146" s="839"/>
      <c r="BN146" s="840"/>
      <c r="BO146" s="840"/>
      <c r="BP146" s="840"/>
      <c r="BQ146" s="840"/>
      <c r="BR146" s="840"/>
      <c r="BS146" s="562"/>
      <c r="BT146" s="562"/>
      <c r="BU146" s="562"/>
      <c r="BV146" s="548"/>
      <c r="BW146" s="549"/>
      <c r="BX146" s="547"/>
      <c r="BY146" s="495"/>
      <c r="BZ146" s="562"/>
      <c r="CA146" s="841"/>
      <c r="CB146" s="842"/>
      <c r="CC146" s="55" t="s">
        <v>2289</v>
      </c>
      <c r="CD146" s="843" t="s">
        <v>1122</v>
      </c>
    </row>
    <row r="147" spans="1:82" ht="94.5" hidden="1">
      <c r="A147" s="3"/>
      <c r="B147" s="5" t="s">
        <v>2891</v>
      </c>
      <c r="C147" s="3" t="str">
        <f t="shared" si="35"/>
        <v>Ⅰ.顧客対応 (1)　お客さまニーズに合致した提案の実施に向けた募集に関する態勢整備</v>
      </c>
      <c r="D147" s="3" t="str">
        <f t="shared" si="36"/>
        <v>⑥高齢者募集ルール</v>
      </c>
      <c r="E147" s="3" t="str">
        <f t="shared" si="39"/>
        <v>基本 32</v>
      </c>
      <c r="F147" s="3" t="str">
        <f t="shared" si="40"/>
        <v>32 
32-1</v>
      </c>
      <c r="G147" s="11" t="str">
        <f t="shared" si="41"/>
        <v xml:space="preserve">
＿ 
＿＿ ①親族等の同席
・保険募集時に高齢者およびその家族等の同席者に対して、商品内容の説明等を実施している</v>
      </c>
      <c r="H147" s="21" t="str">
        <f t="shared" si="37"/>
        <v>2023: 0
2024: ▼選択</v>
      </c>
      <c r="I147" s="21" t="str">
        <f t="shared" si="28"/>
        <v xml:space="preserve"> ― </v>
      </c>
      <c r="J147" s="21" t="str">
        <f t="shared" si="28"/>
        <v xml:space="preserve"> ― </v>
      </c>
      <c r="K147" s="21" t="str">
        <f t="shared" si="42"/>
        <v>▼選択</v>
      </c>
      <c r="L147" s="21" t="str">
        <f t="shared" si="43"/>
        <v>以下について、詳細説明欄の記載及び証跡資料により確認できた
・高齢者募集ルールとして、保険募集時に高齢者およびその親族等の同席者に対して、商品内容の説明等を実施することは、「○○資料」P○を確認
・「○○資料」がファイルサーバーに掲載され全従業員が閲覧可能な状態になっていることを確認</v>
      </c>
      <c r="M147" s="21" t="str">
        <f t="shared" si="44"/>
        <v xml:space="preserve">
</v>
      </c>
      <c r="N147" s="3"/>
      <c r="O147" s="19" t="s">
        <v>2290</v>
      </c>
      <c r="P147" s="19" t="s">
        <v>2729</v>
      </c>
      <c r="Q147" s="19" t="s">
        <v>340</v>
      </c>
      <c r="R147" s="19"/>
      <c r="S147" s="19"/>
      <c r="T147" s="808"/>
      <c r="U147" s="809"/>
      <c r="V147" s="810"/>
      <c r="W147" s="811"/>
      <c r="X147" s="810"/>
      <c r="Y147" s="810"/>
      <c r="Z147" s="20"/>
      <c r="AA147" s="844" t="s">
        <v>34</v>
      </c>
      <c r="AB147" s="1204"/>
      <c r="AC147" s="844" t="s">
        <v>1998</v>
      </c>
      <c r="AD147" s="1207"/>
      <c r="AE147" s="844" t="s">
        <v>340</v>
      </c>
      <c r="AF147" s="1207"/>
      <c r="AG147" s="845" t="s">
        <v>36</v>
      </c>
      <c r="AH147" s="1210"/>
      <c r="AI147" s="563">
        <v>32</v>
      </c>
      <c r="AJ147" s="564" t="s">
        <v>341</v>
      </c>
      <c r="AK147" s="848"/>
      <c r="AL147" s="848"/>
      <c r="AM147" s="469" t="s">
        <v>342</v>
      </c>
      <c r="AN147" s="27">
        <f t="shared" si="30"/>
        <v>0</v>
      </c>
      <c r="AO147" s="27">
        <f t="shared" si="30"/>
        <v>0</v>
      </c>
      <c r="AP147" s="565">
        <f t="shared" si="30"/>
        <v>0</v>
      </c>
      <c r="AQ147" s="35">
        <f t="shared" si="29"/>
        <v>0</v>
      </c>
      <c r="AR147" s="566">
        <f t="shared" si="29"/>
        <v>0</v>
      </c>
      <c r="AS147" s="566">
        <f t="shared" si="29"/>
        <v>0</v>
      </c>
      <c r="AT147" s="35">
        <f t="shared" si="29"/>
        <v>0</v>
      </c>
      <c r="AU147" s="43">
        <f t="shared" si="29"/>
        <v>0</v>
      </c>
      <c r="AV147" s="596" t="s">
        <v>33</v>
      </c>
      <c r="AW147" s="597" t="s">
        <v>41</v>
      </c>
      <c r="AX147" s="597" t="s">
        <v>42</v>
      </c>
      <c r="AY147" s="618"/>
      <c r="AZ147" s="850" t="s">
        <v>33</v>
      </c>
      <c r="BA147" s="641" t="s">
        <v>343</v>
      </c>
      <c r="BB147" s="855"/>
      <c r="BC147" s="821"/>
      <c r="BD147" s="549"/>
      <c r="BE147" s="859" t="str">
        <f t="shared" ref="BE147:BE154" si="45">IF(AND(AL147=AV147,AV147="○",AZ147="1.はい"),"○","▼選択")</f>
        <v>▼選択</v>
      </c>
      <c r="BF147" s="633" t="s">
        <v>16</v>
      </c>
      <c r="BG147" s="859" t="s">
        <v>31</v>
      </c>
      <c r="BH147" s="824" t="s">
        <v>6</v>
      </c>
      <c r="BI147" s="824" t="s">
        <v>7</v>
      </c>
      <c r="BJ147" s="859" t="s">
        <v>32</v>
      </c>
      <c r="BK147" s="859"/>
      <c r="BL147" s="546" t="s">
        <v>33</v>
      </c>
      <c r="BM147" s="828" t="s">
        <v>3303</v>
      </c>
      <c r="BN147" s="852"/>
      <c r="BO147" s="852"/>
      <c r="BP147" s="852"/>
      <c r="BQ147" s="852"/>
      <c r="BR147" s="852"/>
      <c r="BS147" s="547"/>
      <c r="BT147" s="547"/>
      <c r="BU147" s="547"/>
      <c r="BV147" s="548"/>
      <c r="BW147" s="549"/>
      <c r="BX147" s="547"/>
      <c r="BY147" s="495"/>
      <c r="BZ147" s="579" t="s">
        <v>1127</v>
      </c>
      <c r="CA147" s="853" t="s">
        <v>1124</v>
      </c>
      <c r="CB147" s="854" t="s">
        <v>1125</v>
      </c>
      <c r="CC147" s="55" t="s">
        <v>2290</v>
      </c>
      <c r="CD147" s="843" t="s">
        <v>1126</v>
      </c>
    </row>
    <row r="148" spans="1:82" ht="110.25" hidden="1">
      <c r="A148" s="3"/>
      <c r="B148" s="5" t="s">
        <v>2892</v>
      </c>
      <c r="C148" s="3" t="str">
        <f t="shared" si="35"/>
        <v>Ⅰ.顧客対応 (1)　お客さまニーズに合致した提案の実施に向けた募集に関する態勢整備</v>
      </c>
      <c r="D148" s="3" t="str">
        <f t="shared" si="36"/>
        <v>⑥高齢者募集ルール</v>
      </c>
      <c r="E148" s="3" t="str">
        <f t="shared" si="39"/>
        <v>基本 32</v>
      </c>
      <c r="F148" s="3" t="str">
        <f t="shared" si="40"/>
        <v>32 
32-2</v>
      </c>
      <c r="G148" s="11" t="str">
        <f t="shared" si="41"/>
        <v xml:space="preserve">
＿ 
＿＿ ②複数人の保険募集人による保険募集
・2名以上の保険募集人により訪問等のうえ、商品内容の説明等を実施し、説明者ではない保険募集人が、高齢者の言動や態度を観察し、商品内容の理解度を確認する等の丁寧な対応を行っている</v>
      </c>
      <c r="H148" s="21" t="str">
        <f t="shared" si="37"/>
        <v>2023: 0
2024: ▼選択</v>
      </c>
      <c r="I148" s="21" t="str">
        <f t="shared" si="28"/>
        <v xml:space="preserve"> ― </v>
      </c>
      <c r="J148" s="21" t="str">
        <f t="shared" si="28"/>
        <v xml:space="preserve"> ― </v>
      </c>
      <c r="K148" s="21" t="str">
        <f t="shared" si="42"/>
        <v>▼選択</v>
      </c>
      <c r="L148" s="21" t="str">
        <f t="shared" si="43"/>
        <v>以下について、詳細説明欄の記載及び証跡資料により確認できた
・高齢者募集ルールとして、２名以上の募集人により面談の上、商品内容の説明等を実施し、説明者ではない募集人が、高齢者の言動や態度を観察し、商品内容の理解度を確認する等の丁寧な対応を行うことは、「○○資料」P○を確認
・「○○資料」がファイルサーバーに掲載され全従業員が閲覧可能な状態になっていることを確認</v>
      </c>
      <c r="M148" s="21" t="str">
        <f t="shared" si="44"/>
        <v xml:space="preserve">
</v>
      </c>
      <c r="N148" s="3"/>
      <c r="O148" s="19" t="s">
        <v>2291</v>
      </c>
      <c r="P148" s="19" t="s">
        <v>2729</v>
      </c>
      <c r="Q148" s="19" t="s">
        <v>340</v>
      </c>
      <c r="R148" s="19"/>
      <c r="S148" s="19"/>
      <c r="T148" s="808"/>
      <c r="U148" s="809"/>
      <c r="V148" s="810"/>
      <c r="W148" s="811"/>
      <c r="X148" s="810"/>
      <c r="Y148" s="810"/>
      <c r="Z148" s="20"/>
      <c r="AA148" s="844" t="s">
        <v>34</v>
      </c>
      <c r="AB148" s="1204"/>
      <c r="AC148" s="844" t="s">
        <v>1998</v>
      </c>
      <c r="AD148" s="1207"/>
      <c r="AE148" s="844" t="s">
        <v>340</v>
      </c>
      <c r="AF148" s="1207"/>
      <c r="AG148" s="845" t="s">
        <v>36</v>
      </c>
      <c r="AH148" s="1210"/>
      <c r="AI148" s="563">
        <v>32</v>
      </c>
      <c r="AJ148" s="564" t="s">
        <v>344</v>
      </c>
      <c r="AK148" s="848"/>
      <c r="AL148" s="848"/>
      <c r="AM148" s="469" t="s">
        <v>345</v>
      </c>
      <c r="AN148" s="27">
        <f t="shared" si="30"/>
        <v>0</v>
      </c>
      <c r="AO148" s="27">
        <f t="shared" si="30"/>
        <v>0</v>
      </c>
      <c r="AP148" s="565">
        <f t="shared" si="30"/>
        <v>0</v>
      </c>
      <c r="AQ148" s="35">
        <f t="shared" si="29"/>
        <v>0</v>
      </c>
      <c r="AR148" s="566">
        <f t="shared" si="29"/>
        <v>0</v>
      </c>
      <c r="AS148" s="566">
        <f t="shared" si="29"/>
        <v>0</v>
      </c>
      <c r="AT148" s="35">
        <f t="shared" si="29"/>
        <v>0</v>
      </c>
      <c r="AU148" s="43">
        <f t="shared" si="29"/>
        <v>0</v>
      </c>
      <c r="AV148" s="596" t="s">
        <v>33</v>
      </c>
      <c r="AW148" s="597" t="s">
        <v>41</v>
      </c>
      <c r="AX148" s="597" t="s">
        <v>42</v>
      </c>
      <c r="AY148" s="618"/>
      <c r="AZ148" s="850" t="s">
        <v>33</v>
      </c>
      <c r="BA148" s="641" t="s">
        <v>343</v>
      </c>
      <c r="BB148" s="855"/>
      <c r="BC148" s="821"/>
      <c r="BD148" s="549"/>
      <c r="BE148" s="859" t="str">
        <f t="shared" si="45"/>
        <v>▼選択</v>
      </c>
      <c r="BF148" s="633" t="s">
        <v>16</v>
      </c>
      <c r="BG148" s="859" t="s">
        <v>31</v>
      </c>
      <c r="BH148" s="824" t="s">
        <v>6</v>
      </c>
      <c r="BI148" s="824" t="s">
        <v>7</v>
      </c>
      <c r="BJ148" s="859" t="s">
        <v>32</v>
      </c>
      <c r="BK148" s="859"/>
      <c r="BL148" s="546" t="s">
        <v>33</v>
      </c>
      <c r="BM148" s="828" t="s">
        <v>3304</v>
      </c>
      <c r="BN148" s="852"/>
      <c r="BO148" s="852"/>
      <c r="BP148" s="852"/>
      <c r="BQ148" s="852"/>
      <c r="BR148" s="852"/>
      <c r="BS148" s="547"/>
      <c r="BT148" s="547"/>
      <c r="BU148" s="547"/>
      <c r="BV148" s="548"/>
      <c r="BW148" s="549"/>
      <c r="BX148" s="547"/>
      <c r="BY148" s="495"/>
      <c r="BZ148" s="579" t="s">
        <v>1130</v>
      </c>
      <c r="CA148" s="853" t="s">
        <v>1124</v>
      </c>
      <c r="CB148" s="854" t="s">
        <v>1128</v>
      </c>
      <c r="CC148" s="55" t="s">
        <v>2291</v>
      </c>
      <c r="CD148" s="843" t="s">
        <v>1129</v>
      </c>
    </row>
    <row r="149" spans="1:82" ht="110.25" hidden="1">
      <c r="A149" s="3"/>
      <c r="B149" s="5" t="s">
        <v>2893</v>
      </c>
      <c r="C149" s="3" t="str">
        <f t="shared" si="35"/>
        <v>Ⅰ.顧客対応 (1)　お客さまニーズに合致した提案の実施に向けた募集に関する態勢整備</v>
      </c>
      <c r="D149" s="3" t="str">
        <f t="shared" si="36"/>
        <v>⑥高齢者募集ルール</v>
      </c>
      <c r="E149" s="3" t="str">
        <f t="shared" si="39"/>
        <v>基本 32</v>
      </c>
      <c r="F149" s="3" t="str">
        <f t="shared" si="40"/>
        <v>32 
32-3</v>
      </c>
      <c r="G149" s="11" t="str">
        <f t="shared" si="41"/>
        <v xml:space="preserve">
＿ 
＿＿ ③複数回の保険募集機会の設定
・高齢者に対して、商品内容等に関して自身の意向に沿った内容であるかを検討する機会を確保する観点から、契約締結までに複数回の募集機会を設けている</v>
      </c>
      <c r="H149" s="21" t="str">
        <f t="shared" si="37"/>
        <v>2023: 0
2024: ▼選択</v>
      </c>
      <c r="I149" s="21" t="str">
        <f t="shared" si="28"/>
        <v xml:space="preserve"> ― </v>
      </c>
      <c r="J149" s="21" t="str">
        <f t="shared" si="28"/>
        <v xml:space="preserve"> ― </v>
      </c>
      <c r="K149" s="21" t="str">
        <f t="shared" si="42"/>
        <v>▼選択</v>
      </c>
      <c r="L149" s="21" t="str">
        <f t="shared" si="43"/>
        <v>以下について、詳細説明欄の記載及び証跡資料により確認できた
・高齢者募集ルールとして、高齢者に対して、商品内容等に関して自身の意向に沿った内容であるかを検討する機会を確保する観点から、契約締結までに複数回の面談を設けることは、「○○資料」P○を確認
・「○○資料」がファイルサーバーに掲載され全従業員が閲覧可能な状態になっていることを確認</v>
      </c>
      <c r="M149" s="21" t="str">
        <f t="shared" si="44"/>
        <v xml:space="preserve">
</v>
      </c>
      <c r="N149" s="3"/>
      <c r="O149" s="19" t="s">
        <v>2292</v>
      </c>
      <c r="P149" s="19" t="s">
        <v>2729</v>
      </c>
      <c r="Q149" s="19" t="s">
        <v>340</v>
      </c>
      <c r="R149" s="19"/>
      <c r="S149" s="19"/>
      <c r="T149" s="808"/>
      <c r="U149" s="809"/>
      <c r="V149" s="810"/>
      <c r="W149" s="811"/>
      <c r="X149" s="810"/>
      <c r="Y149" s="810"/>
      <c r="Z149" s="20"/>
      <c r="AA149" s="844" t="s">
        <v>34</v>
      </c>
      <c r="AB149" s="1204"/>
      <c r="AC149" s="844" t="s">
        <v>1998</v>
      </c>
      <c r="AD149" s="1207"/>
      <c r="AE149" s="844" t="s">
        <v>340</v>
      </c>
      <c r="AF149" s="1207"/>
      <c r="AG149" s="845" t="s">
        <v>36</v>
      </c>
      <c r="AH149" s="1210"/>
      <c r="AI149" s="563">
        <v>32</v>
      </c>
      <c r="AJ149" s="564" t="s">
        <v>346</v>
      </c>
      <c r="AK149" s="848"/>
      <c r="AL149" s="848"/>
      <c r="AM149" s="469" t="s">
        <v>347</v>
      </c>
      <c r="AN149" s="27">
        <f t="shared" si="30"/>
        <v>0</v>
      </c>
      <c r="AO149" s="27">
        <f t="shared" si="30"/>
        <v>0</v>
      </c>
      <c r="AP149" s="565">
        <f t="shared" si="30"/>
        <v>0</v>
      </c>
      <c r="AQ149" s="35">
        <f t="shared" si="29"/>
        <v>0</v>
      </c>
      <c r="AR149" s="566">
        <f t="shared" si="29"/>
        <v>0</v>
      </c>
      <c r="AS149" s="566">
        <f t="shared" si="29"/>
        <v>0</v>
      </c>
      <c r="AT149" s="35">
        <f t="shared" si="29"/>
        <v>0</v>
      </c>
      <c r="AU149" s="43">
        <f t="shared" si="29"/>
        <v>0</v>
      </c>
      <c r="AV149" s="596" t="s">
        <v>33</v>
      </c>
      <c r="AW149" s="597" t="s">
        <v>41</v>
      </c>
      <c r="AX149" s="597" t="s">
        <v>42</v>
      </c>
      <c r="AY149" s="618"/>
      <c r="AZ149" s="850" t="s">
        <v>33</v>
      </c>
      <c r="BA149" s="641" t="s">
        <v>343</v>
      </c>
      <c r="BB149" s="855"/>
      <c r="BC149" s="821"/>
      <c r="BD149" s="549"/>
      <c r="BE149" s="859" t="str">
        <f t="shared" si="45"/>
        <v>▼選択</v>
      </c>
      <c r="BF149" s="633" t="s">
        <v>16</v>
      </c>
      <c r="BG149" s="859" t="s">
        <v>31</v>
      </c>
      <c r="BH149" s="824" t="s">
        <v>6</v>
      </c>
      <c r="BI149" s="824" t="s">
        <v>7</v>
      </c>
      <c r="BJ149" s="859" t="s">
        <v>32</v>
      </c>
      <c r="BK149" s="859"/>
      <c r="BL149" s="546" t="s">
        <v>33</v>
      </c>
      <c r="BM149" s="828" t="s">
        <v>3305</v>
      </c>
      <c r="BN149" s="852"/>
      <c r="BO149" s="852"/>
      <c r="BP149" s="852"/>
      <c r="BQ149" s="852"/>
      <c r="BR149" s="852"/>
      <c r="BS149" s="547"/>
      <c r="BT149" s="547"/>
      <c r="BU149" s="547"/>
      <c r="BV149" s="548"/>
      <c r="BW149" s="549"/>
      <c r="BX149" s="547"/>
      <c r="BY149" s="495"/>
      <c r="BZ149" s="579" t="s">
        <v>1133</v>
      </c>
      <c r="CA149" s="853" t="s">
        <v>1124</v>
      </c>
      <c r="CB149" s="854" t="s">
        <v>1131</v>
      </c>
      <c r="CC149" s="55" t="s">
        <v>2292</v>
      </c>
      <c r="CD149" s="843" t="s">
        <v>1132</v>
      </c>
    </row>
    <row r="150" spans="1:82" ht="110.25" hidden="1">
      <c r="A150" s="3"/>
      <c r="B150" s="5" t="s">
        <v>2894</v>
      </c>
      <c r="C150" s="3" t="str">
        <f t="shared" si="35"/>
        <v>Ⅰ.顧客対応 (1)　お客さまニーズに合致した提案の実施に向けた募集に関する態勢整備</v>
      </c>
      <c r="D150" s="3" t="str">
        <f t="shared" si="36"/>
        <v>⑥高齢者募集ルール</v>
      </c>
      <c r="E150" s="3" t="str">
        <f t="shared" si="39"/>
        <v>基本 32</v>
      </c>
      <c r="F150" s="3" t="str">
        <f t="shared" si="40"/>
        <v>32 
32-4</v>
      </c>
      <c r="G150" s="11" t="str">
        <f t="shared" si="41"/>
        <v xml:space="preserve">
＿ 
＿＿ ④保険募集を行った者以外の者による高齢者の意向に沿った商品内容等であることの確認
・保険募集を行った者以外の者が保険契約申込の受付後に高齢者に電話等を行い、高齢者の意向に沿った商品内容であることをあらためて確認している</v>
      </c>
      <c r="H150" s="21" t="str">
        <f t="shared" si="37"/>
        <v>2023: 0
2024: ▼選択</v>
      </c>
      <c r="I150" s="21" t="str">
        <f t="shared" si="28"/>
        <v xml:space="preserve"> ― </v>
      </c>
      <c r="J150" s="21" t="str">
        <f t="shared" si="28"/>
        <v xml:space="preserve"> ― </v>
      </c>
      <c r="K150" s="21" t="str">
        <f t="shared" si="42"/>
        <v>▼選択</v>
      </c>
      <c r="L150" s="21" t="str">
        <f t="shared" si="43"/>
        <v>以下について、詳細説明欄の記載及び証跡資料により確認できた
・高齢者募集ルールとして、保険募集を行った者以外の者が保険契約申込の受付後に高齢者に電話等を行い、高齢者の意向に沿った商品内容であることをあらためて確認することは、「○○資料」P○を確認
・「○○資料」がファイルサーバーに掲載され全従業員が閲覧可能な状態になっていることを確認</v>
      </c>
      <c r="M150" s="21" t="str">
        <f t="shared" si="44"/>
        <v xml:space="preserve">
</v>
      </c>
      <c r="N150" s="3"/>
      <c r="O150" s="19" t="s">
        <v>2293</v>
      </c>
      <c r="P150" s="19" t="s">
        <v>2729</v>
      </c>
      <c r="Q150" s="19" t="s">
        <v>340</v>
      </c>
      <c r="R150" s="19"/>
      <c r="S150" s="19"/>
      <c r="T150" s="808"/>
      <c r="U150" s="809"/>
      <c r="V150" s="810"/>
      <c r="W150" s="811"/>
      <c r="X150" s="810"/>
      <c r="Y150" s="810"/>
      <c r="Z150" s="20"/>
      <c r="AA150" s="844" t="s">
        <v>34</v>
      </c>
      <c r="AB150" s="1204"/>
      <c r="AC150" s="844" t="s">
        <v>1998</v>
      </c>
      <c r="AD150" s="1207"/>
      <c r="AE150" s="844" t="s">
        <v>340</v>
      </c>
      <c r="AF150" s="1207"/>
      <c r="AG150" s="845" t="s">
        <v>36</v>
      </c>
      <c r="AH150" s="1210"/>
      <c r="AI150" s="563">
        <v>32</v>
      </c>
      <c r="AJ150" s="564" t="s">
        <v>348</v>
      </c>
      <c r="AK150" s="848"/>
      <c r="AL150" s="848"/>
      <c r="AM150" s="469" t="s">
        <v>349</v>
      </c>
      <c r="AN150" s="27">
        <f t="shared" si="30"/>
        <v>0</v>
      </c>
      <c r="AO150" s="27">
        <f t="shared" si="30"/>
        <v>0</v>
      </c>
      <c r="AP150" s="565">
        <f t="shared" si="30"/>
        <v>0</v>
      </c>
      <c r="AQ150" s="35">
        <f t="shared" si="29"/>
        <v>0</v>
      </c>
      <c r="AR150" s="566">
        <f t="shared" si="29"/>
        <v>0</v>
      </c>
      <c r="AS150" s="566">
        <f t="shared" si="29"/>
        <v>0</v>
      </c>
      <c r="AT150" s="35">
        <f t="shared" si="29"/>
        <v>0</v>
      </c>
      <c r="AU150" s="43">
        <f t="shared" si="29"/>
        <v>0</v>
      </c>
      <c r="AV150" s="596" t="s">
        <v>33</v>
      </c>
      <c r="AW150" s="597" t="s">
        <v>41</v>
      </c>
      <c r="AX150" s="597" t="s">
        <v>42</v>
      </c>
      <c r="AY150" s="618"/>
      <c r="AZ150" s="850" t="s">
        <v>33</v>
      </c>
      <c r="BA150" s="641" t="s">
        <v>343</v>
      </c>
      <c r="BB150" s="855"/>
      <c r="BC150" s="821"/>
      <c r="BD150" s="549"/>
      <c r="BE150" s="859" t="str">
        <f t="shared" si="45"/>
        <v>▼選択</v>
      </c>
      <c r="BF150" s="633" t="s">
        <v>16</v>
      </c>
      <c r="BG150" s="859" t="s">
        <v>31</v>
      </c>
      <c r="BH150" s="824" t="s">
        <v>6</v>
      </c>
      <c r="BI150" s="824" t="s">
        <v>7</v>
      </c>
      <c r="BJ150" s="859" t="s">
        <v>32</v>
      </c>
      <c r="BK150" s="859"/>
      <c r="BL150" s="546" t="s">
        <v>33</v>
      </c>
      <c r="BM150" s="828" t="s">
        <v>3306</v>
      </c>
      <c r="BN150" s="852"/>
      <c r="BO150" s="852"/>
      <c r="BP150" s="852"/>
      <c r="BQ150" s="852"/>
      <c r="BR150" s="852"/>
      <c r="BS150" s="547"/>
      <c r="BT150" s="547"/>
      <c r="BU150" s="547"/>
      <c r="BV150" s="548"/>
      <c r="BW150" s="549"/>
      <c r="BX150" s="547"/>
      <c r="BY150" s="495"/>
      <c r="BZ150" s="579" t="s">
        <v>1136</v>
      </c>
      <c r="CA150" s="853" t="s">
        <v>1124</v>
      </c>
      <c r="CB150" s="854" t="s">
        <v>1134</v>
      </c>
      <c r="CC150" s="55" t="s">
        <v>2293</v>
      </c>
      <c r="CD150" s="843" t="s">
        <v>1135</v>
      </c>
    </row>
    <row r="151" spans="1:82" ht="110.25" hidden="1">
      <c r="A151" s="3"/>
      <c r="B151" s="5" t="s">
        <v>2895</v>
      </c>
      <c r="C151" s="3" t="str">
        <f t="shared" si="35"/>
        <v>Ⅰ.顧客対応 (1)　お客さまニーズに合致した提案の実施に向けた募集に関する態勢整備</v>
      </c>
      <c r="D151" s="3" t="str">
        <f t="shared" si="36"/>
        <v>⑥高齢者募集ルール</v>
      </c>
      <c r="E151" s="3" t="str">
        <f t="shared" si="39"/>
        <v>基本 32</v>
      </c>
      <c r="F151" s="3" t="str">
        <f t="shared" si="40"/>
        <v>32 
32-5</v>
      </c>
      <c r="G151" s="11" t="str">
        <f t="shared" si="41"/>
        <v xml:space="preserve">
＿ 
＿＿ ⑤役席者による事前承認
・事前承認が形式的なものとならないよう、高齢者の商品内容についての理解度を把握した上で、個別・実効的な承認を行っていることに留意する</v>
      </c>
      <c r="H151" s="21" t="str">
        <f t="shared" si="37"/>
        <v>2023: 0
2024: ▼選択</v>
      </c>
      <c r="I151" s="21" t="str">
        <f t="shared" si="28"/>
        <v xml:space="preserve"> ― </v>
      </c>
      <c r="J151" s="21" t="str">
        <f t="shared" si="28"/>
        <v xml:space="preserve"> ― </v>
      </c>
      <c r="K151" s="21" t="str">
        <f t="shared" si="42"/>
        <v>▼選択</v>
      </c>
      <c r="L151" s="21" t="str">
        <f t="shared" si="43"/>
        <v>以下について、詳細説明欄の記載及び証跡資料により確認できた
・高齢者募集ルールとして、形式的なものとならないよう、高齢者の商品内容についての理解度を把握した上で、個別・実効的な承認を行っていることに留意し、役席者が事前承認することは、「○○資料」P○を確認
・「○○資料」がファイルサーバーに掲載され全従業員が閲覧可能な状態になっていることを確認</v>
      </c>
      <c r="M151" s="21" t="str">
        <f t="shared" si="44"/>
        <v xml:space="preserve">
</v>
      </c>
      <c r="N151" s="3"/>
      <c r="O151" s="19" t="s">
        <v>2294</v>
      </c>
      <c r="P151" s="19" t="s">
        <v>2729</v>
      </c>
      <c r="Q151" s="19" t="s">
        <v>340</v>
      </c>
      <c r="R151" s="19"/>
      <c r="S151" s="19"/>
      <c r="T151" s="808"/>
      <c r="U151" s="809"/>
      <c r="V151" s="810"/>
      <c r="W151" s="811"/>
      <c r="X151" s="810"/>
      <c r="Y151" s="810"/>
      <c r="Z151" s="20"/>
      <c r="AA151" s="844" t="s">
        <v>34</v>
      </c>
      <c r="AB151" s="1204"/>
      <c r="AC151" s="844" t="s">
        <v>1998</v>
      </c>
      <c r="AD151" s="1207"/>
      <c r="AE151" s="844" t="s">
        <v>340</v>
      </c>
      <c r="AF151" s="1207"/>
      <c r="AG151" s="845" t="s">
        <v>36</v>
      </c>
      <c r="AH151" s="1210"/>
      <c r="AI151" s="563">
        <v>32</v>
      </c>
      <c r="AJ151" s="564" t="s">
        <v>350</v>
      </c>
      <c r="AK151" s="848"/>
      <c r="AL151" s="848"/>
      <c r="AM151" s="469" t="s">
        <v>351</v>
      </c>
      <c r="AN151" s="27">
        <f t="shared" si="30"/>
        <v>0</v>
      </c>
      <c r="AO151" s="27">
        <f t="shared" si="30"/>
        <v>0</v>
      </c>
      <c r="AP151" s="565">
        <f t="shared" si="30"/>
        <v>0</v>
      </c>
      <c r="AQ151" s="35">
        <f t="shared" si="29"/>
        <v>0</v>
      </c>
      <c r="AR151" s="566">
        <f t="shared" si="29"/>
        <v>0</v>
      </c>
      <c r="AS151" s="566">
        <f t="shared" si="29"/>
        <v>0</v>
      </c>
      <c r="AT151" s="35">
        <f t="shared" si="29"/>
        <v>0</v>
      </c>
      <c r="AU151" s="43">
        <f t="shared" si="29"/>
        <v>0</v>
      </c>
      <c r="AV151" s="596" t="s">
        <v>33</v>
      </c>
      <c r="AW151" s="597" t="s">
        <v>41</v>
      </c>
      <c r="AX151" s="597" t="s">
        <v>42</v>
      </c>
      <c r="AY151" s="618"/>
      <c r="AZ151" s="850" t="s">
        <v>33</v>
      </c>
      <c r="BA151" s="641" t="s">
        <v>343</v>
      </c>
      <c r="BB151" s="855"/>
      <c r="BC151" s="821"/>
      <c r="BD151" s="549"/>
      <c r="BE151" s="859" t="str">
        <f t="shared" si="45"/>
        <v>▼選択</v>
      </c>
      <c r="BF151" s="633" t="s">
        <v>16</v>
      </c>
      <c r="BG151" s="859" t="s">
        <v>31</v>
      </c>
      <c r="BH151" s="824" t="s">
        <v>6</v>
      </c>
      <c r="BI151" s="824" t="s">
        <v>7</v>
      </c>
      <c r="BJ151" s="859" t="s">
        <v>32</v>
      </c>
      <c r="BK151" s="859"/>
      <c r="BL151" s="546" t="s">
        <v>33</v>
      </c>
      <c r="BM151" s="828" t="s">
        <v>3307</v>
      </c>
      <c r="BN151" s="852"/>
      <c r="BO151" s="852"/>
      <c r="BP151" s="852"/>
      <c r="BQ151" s="852"/>
      <c r="BR151" s="852"/>
      <c r="BS151" s="547"/>
      <c r="BT151" s="547"/>
      <c r="BU151" s="547"/>
      <c r="BV151" s="548"/>
      <c r="BW151" s="549"/>
      <c r="BX151" s="547"/>
      <c r="BY151" s="495"/>
      <c r="BZ151" s="579" t="s">
        <v>1139</v>
      </c>
      <c r="CA151" s="853" t="s">
        <v>1124</v>
      </c>
      <c r="CB151" s="862" t="s">
        <v>1137</v>
      </c>
      <c r="CC151" s="55" t="s">
        <v>2294</v>
      </c>
      <c r="CD151" s="843" t="s">
        <v>1138</v>
      </c>
    </row>
    <row r="152" spans="1:82" ht="78.75" hidden="1">
      <c r="A152" s="3"/>
      <c r="B152" s="5" t="s">
        <v>2896</v>
      </c>
      <c r="C152" s="3" t="str">
        <f t="shared" si="35"/>
        <v>Ⅰ.顧客対応 (1)　お客さまニーズに合致した提案の実施に向けた募集に関する態勢整備</v>
      </c>
      <c r="D152" s="3" t="str">
        <f t="shared" si="36"/>
        <v>⑥高齢者募集ルール</v>
      </c>
      <c r="E152" s="3" t="str">
        <f t="shared" si="39"/>
        <v>基本 32</v>
      </c>
      <c r="F152" s="3" t="str">
        <f t="shared" si="40"/>
        <v>32 
32-6</v>
      </c>
      <c r="G152" s="11" t="str">
        <f t="shared" si="41"/>
        <v xml:space="preserve">
＿ 
＿＿ ⑥申込手続き後の電話等による申込内容の確認</v>
      </c>
      <c r="H152" s="21" t="str">
        <f t="shared" si="37"/>
        <v>2023: 0
2024: ▼選択</v>
      </c>
      <c r="I152" s="21" t="str">
        <f t="shared" si="28"/>
        <v xml:space="preserve"> ― </v>
      </c>
      <c r="J152" s="21" t="str">
        <f t="shared" si="28"/>
        <v xml:space="preserve"> ― </v>
      </c>
      <c r="K152" s="21" t="str">
        <f t="shared" si="42"/>
        <v>▼選択</v>
      </c>
      <c r="L152" s="21" t="str">
        <f t="shared" si="43"/>
        <v>以下について、詳細説明欄の記載及び証跡資料により確認できた
・高齢者募集ルールとして、契約締結後に契約内容に係るフォローアップを電話や再面談等で行うことは、「○○資料」P○を確認
・「○○資料」がファイルサーバーに掲載され全従業員が閲覧可能な状態になっていることを確認</v>
      </c>
      <c r="M152" s="21" t="str">
        <f t="shared" si="44"/>
        <v xml:space="preserve">
</v>
      </c>
      <c r="N152" s="3"/>
      <c r="O152" s="19" t="s">
        <v>2295</v>
      </c>
      <c r="P152" s="19" t="s">
        <v>2729</v>
      </c>
      <c r="Q152" s="19" t="s">
        <v>340</v>
      </c>
      <c r="R152" s="19"/>
      <c r="S152" s="19"/>
      <c r="T152" s="808"/>
      <c r="U152" s="809"/>
      <c r="V152" s="810"/>
      <c r="W152" s="811"/>
      <c r="X152" s="810"/>
      <c r="Y152" s="810"/>
      <c r="Z152" s="20"/>
      <c r="AA152" s="844" t="s">
        <v>34</v>
      </c>
      <c r="AB152" s="1204"/>
      <c r="AC152" s="844" t="s">
        <v>1998</v>
      </c>
      <c r="AD152" s="1207"/>
      <c r="AE152" s="844" t="s">
        <v>340</v>
      </c>
      <c r="AF152" s="1207"/>
      <c r="AG152" s="845" t="s">
        <v>36</v>
      </c>
      <c r="AH152" s="1210"/>
      <c r="AI152" s="563">
        <v>32</v>
      </c>
      <c r="AJ152" s="564" t="s">
        <v>352</v>
      </c>
      <c r="AK152" s="848"/>
      <c r="AL152" s="848"/>
      <c r="AM152" s="469" t="s">
        <v>353</v>
      </c>
      <c r="AN152" s="27">
        <f t="shared" si="30"/>
        <v>0</v>
      </c>
      <c r="AO152" s="27">
        <f t="shared" si="30"/>
        <v>0</v>
      </c>
      <c r="AP152" s="565">
        <f t="shared" si="30"/>
        <v>0</v>
      </c>
      <c r="AQ152" s="35">
        <f t="shared" si="29"/>
        <v>0</v>
      </c>
      <c r="AR152" s="566">
        <f t="shared" si="29"/>
        <v>0</v>
      </c>
      <c r="AS152" s="566">
        <f t="shared" si="29"/>
        <v>0</v>
      </c>
      <c r="AT152" s="35">
        <f t="shared" si="29"/>
        <v>0</v>
      </c>
      <c r="AU152" s="43">
        <f t="shared" si="29"/>
        <v>0</v>
      </c>
      <c r="AV152" s="596" t="s">
        <v>33</v>
      </c>
      <c r="AW152" s="597" t="s">
        <v>41</v>
      </c>
      <c r="AX152" s="597" t="s">
        <v>42</v>
      </c>
      <c r="AY152" s="618"/>
      <c r="AZ152" s="850" t="s">
        <v>33</v>
      </c>
      <c r="BA152" s="641" t="s">
        <v>343</v>
      </c>
      <c r="BB152" s="855"/>
      <c r="BC152" s="821"/>
      <c r="BD152" s="549"/>
      <c r="BE152" s="859" t="str">
        <f t="shared" si="45"/>
        <v>▼選択</v>
      </c>
      <c r="BF152" s="633" t="s">
        <v>16</v>
      </c>
      <c r="BG152" s="859" t="s">
        <v>31</v>
      </c>
      <c r="BH152" s="824" t="s">
        <v>6</v>
      </c>
      <c r="BI152" s="824" t="s">
        <v>7</v>
      </c>
      <c r="BJ152" s="859" t="s">
        <v>32</v>
      </c>
      <c r="BK152" s="859"/>
      <c r="BL152" s="546" t="s">
        <v>33</v>
      </c>
      <c r="BM152" s="828" t="s">
        <v>3308</v>
      </c>
      <c r="BN152" s="852"/>
      <c r="BO152" s="852"/>
      <c r="BP152" s="852"/>
      <c r="BQ152" s="852"/>
      <c r="BR152" s="852"/>
      <c r="BS152" s="547"/>
      <c r="BT152" s="547"/>
      <c r="BU152" s="547"/>
      <c r="BV152" s="548"/>
      <c r="BW152" s="549"/>
      <c r="BX152" s="547"/>
      <c r="BY152" s="495"/>
      <c r="BZ152" s="579" t="s">
        <v>1142</v>
      </c>
      <c r="CA152" s="853" t="s">
        <v>1124</v>
      </c>
      <c r="CB152" s="854" t="s">
        <v>1140</v>
      </c>
      <c r="CC152" s="55" t="s">
        <v>2295</v>
      </c>
      <c r="CD152" s="843" t="s">
        <v>1141</v>
      </c>
    </row>
    <row r="153" spans="1:82" ht="78.75" hidden="1">
      <c r="A153" s="3"/>
      <c r="B153" s="5" t="s">
        <v>2897</v>
      </c>
      <c r="C153" s="3" t="str">
        <f t="shared" si="35"/>
        <v>Ⅰ.顧客対応 (1)　お客さまニーズに合致した提案の実施に向けた募集に関する態勢整備</v>
      </c>
      <c r="D153" s="3" t="str">
        <f t="shared" si="36"/>
        <v>⑥高齢者募集ルール</v>
      </c>
      <c r="E153" s="3" t="str">
        <f t="shared" si="39"/>
        <v>基本 32</v>
      </c>
      <c r="F153" s="3" t="str">
        <f t="shared" si="40"/>
        <v>32 
32-7</v>
      </c>
      <c r="G153" s="11" t="str">
        <f t="shared" si="41"/>
        <v xml:space="preserve">
＿ 
＿＿ ⑦会話内容等の録音による証跡管理</v>
      </c>
      <c r="H153" s="21" t="str">
        <f t="shared" si="37"/>
        <v>2023: 0
2024: ▼選択</v>
      </c>
      <c r="I153" s="21" t="str">
        <f t="shared" si="28"/>
        <v xml:space="preserve"> ― </v>
      </c>
      <c r="J153" s="21" t="str">
        <f t="shared" si="28"/>
        <v xml:space="preserve"> ― </v>
      </c>
      <c r="K153" s="21" t="str">
        <f t="shared" si="42"/>
        <v>▼選択</v>
      </c>
      <c r="L153" s="21" t="str">
        <f t="shared" si="43"/>
        <v>以下について、詳細説明欄の記載及び証跡資料により確認できた
・高齢者募集ルールとして、保険募集内容を記録（録音・報告書への記録等）することは、「○○資料」P○を確認
・「○○資料」がファイルサーバーに掲載され全従業員が閲覧可能な状態になっていることを確認</v>
      </c>
      <c r="M153" s="21" t="str">
        <f t="shared" si="44"/>
        <v xml:space="preserve">
</v>
      </c>
      <c r="N153" s="3"/>
      <c r="O153" s="19" t="s">
        <v>2296</v>
      </c>
      <c r="P153" s="19" t="s">
        <v>2729</v>
      </c>
      <c r="Q153" s="19" t="s">
        <v>340</v>
      </c>
      <c r="R153" s="19"/>
      <c r="S153" s="19"/>
      <c r="T153" s="808"/>
      <c r="U153" s="809"/>
      <c r="V153" s="810"/>
      <c r="W153" s="811"/>
      <c r="X153" s="810"/>
      <c r="Y153" s="810"/>
      <c r="Z153" s="20"/>
      <c r="AA153" s="844" t="s">
        <v>34</v>
      </c>
      <c r="AB153" s="1204"/>
      <c r="AC153" s="844" t="s">
        <v>1998</v>
      </c>
      <c r="AD153" s="1207"/>
      <c r="AE153" s="844" t="s">
        <v>340</v>
      </c>
      <c r="AF153" s="1207"/>
      <c r="AG153" s="845" t="s">
        <v>36</v>
      </c>
      <c r="AH153" s="1210"/>
      <c r="AI153" s="563">
        <v>32</v>
      </c>
      <c r="AJ153" s="564" t="s">
        <v>354</v>
      </c>
      <c r="AK153" s="848"/>
      <c r="AL153" s="848"/>
      <c r="AM153" s="469" t="s">
        <v>355</v>
      </c>
      <c r="AN153" s="27">
        <f t="shared" si="30"/>
        <v>0</v>
      </c>
      <c r="AO153" s="27">
        <f t="shared" si="30"/>
        <v>0</v>
      </c>
      <c r="AP153" s="565">
        <f t="shared" si="30"/>
        <v>0</v>
      </c>
      <c r="AQ153" s="35">
        <f t="shared" si="29"/>
        <v>0</v>
      </c>
      <c r="AR153" s="566">
        <f t="shared" si="29"/>
        <v>0</v>
      </c>
      <c r="AS153" s="566">
        <f t="shared" si="29"/>
        <v>0</v>
      </c>
      <c r="AT153" s="35">
        <f t="shared" ref="AT153:AU216" si="46">X153</f>
        <v>0</v>
      </c>
      <c r="AU153" s="43">
        <f t="shared" si="46"/>
        <v>0</v>
      </c>
      <c r="AV153" s="596" t="s">
        <v>33</v>
      </c>
      <c r="AW153" s="597" t="s">
        <v>41</v>
      </c>
      <c r="AX153" s="597" t="s">
        <v>42</v>
      </c>
      <c r="AY153" s="618"/>
      <c r="AZ153" s="850" t="s">
        <v>33</v>
      </c>
      <c r="BA153" s="641" t="s">
        <v>343</v>
      </c>
      <c r="BB153" s="855"/>
      <c r="BC153" s="821"/>
      <c r="BD153" s="549"/>
      <c r="BE153" s="859" t="str">
        <f t="shared" si="45"/>
        <v>▼選択</v>
      </c>
      <c r="BF153" s="633" t="s">
        <v>16</v>
      </c>
      <c r="BG153" s="859" t="s">
        <v>31</v>
      </c>
      <c r="BH153" s="824" t="s">
        <v>6</v>
      </c>
      <c r="BI153" s="824" t="s">
        <v>7</v>
      </c>
      <c r="BJ153" s="859" t="s">
        <v>32</v>
      </c>
      <c r="BK153" s="859"/>
      <c r="BL153" s="546" t="s">
        <v>33</v>
      </c>
      <c r="BM153" s="828" t="s">
        <v>3309</v>
      </c>
      <c r="BN153" s="852"/>
      <c r="BO153" s="852"/>
      <c r="BP153" s="852"/>
      <c r="BQ153" s="852"/>
      <c r="BR153" s="852"/>
      <c r="BS153" s="547"/>
      <c r="BT153" s="547"/>
      <c r="BU153" s="547"/>
      <c r="BV153" s="548"/>
      <c r="BW153" s="549"/>
      <c r="BX153" s="547"/>
      <c r="BY153" s="495"/>
      <c r="BZ153" s="579" t="s">
        <v>1145</v>
      </c>
      <c r="CA153" s="853" t="s">
        <v>1124</v>
      </c>
      <c r="CB153" s="854" t="s">
        <v>1143</v>
      </c>
      <c r="CC153" s="55" t="s">
        <v>2296</v>
      </c>
      <c r="CD153" s="843" t="s">
        <v>1144</v>
      </c>
    </row>
    <row r="154" spans="1:82" ht="99.75" hidden="1">
      <c r="A154" s="3"/>
      <c r="B154" s="5" t="s">
        <v>2898</v>
      </c>
      <c r="C154" s="3" t="str">
        <f t="shared" si="35"/>
        <v>Ⅰ.顧客対応 (1)　お客さまニーズに合致した提案の実施に向けた募集に関する態勢整備</v>
      </c>
      <c r="D154" s="3" t="str">
        <f t="shared" si="36"/>
        <v>⑥高齢者募集ルール</v>
      </c>
      <c r="E154" s="3" t="str">
        <f t="shared" si="39"/>
        <v>基本 32</v>
      </c>
      <c r="F154" s="3" t="str">
        <f t="shared" si="40"/>
        <v>32 
32-8</v>
      </c>
      <c r="G154" s="11" t="str">
        <f t="shared" si="41"/>
        <v xml:space="preserve">
＿ 
＿＿ ⑧その他（①～⑦以外で代理店独自（※）で設定している高齢者募集ルール）
　 ※代理店が独自に定めたルールを｢高齢者に対する保険募集ルール｣とする場合には、当該ルールの適切性について事前の確認を必要とする保険会社もあることに留意</v>
      </c>
      <c r="H154" s="21" t="str">
        <f t="shared" si="37"/>
        <v>2023: 0
2024: ▼選択</v>
      </c>
      <c r="I154" s="21" t="str">
        <f t="shared" si="28"/>
        <v xml:space="preserve"> ― </v>
      </c>
      <c r="J154" s="21" t="str">
        <f t="shared" si="28"/>
        <v xml:space="preserve"> ― </v>
      </c>
      <c r="K154" s="21" t="str">
        <f t="shared" si="42"/>
        <v>▼選択</v>
      </c>
      <c r="L154" s="21" t="str">
        <f t="shared" si="43"/>
        <v>以下について、詳細説明欄の記載及び証跡資料により確認できた
・その他保険会社の承認を得て、代理店が独自に定めた高齢者募集ルール（□□□□□）を「○○資料」P○にて確認
・「○○資料」がファイルサーバーに掲載され全従業員が閲覧可能な状態になっていることを確認</v>
      </c>
      <c r="M154" s="21" t="str">
        <f t="shared" si="44"/>
        <v xml:space="preserve">
</v>
      </c>
      <c r="N154" s="3"/>
      <c r="O154" s="19" t="s">
        <v>2297</v>
      </c>
      <c r="P154" s="19" t="s">
        <v>2729</v>
      </c>
      <c r="Q154" s="19" t="s">
        <v>340</v>
      </c>
      <c r="R154" s="19"/>
      <c r="S154" s="19"/>
      <c r="T154" s="808"/>
      <c r="U154" s="809"/>
      <c r="V154" s="810"/>
      <c r="W154" s="811"/>
      <c r="X154" s="810"/>
      <c r="Y154" s="810"/>
      <c r="Z154" s="20"/>
      <c r="AA154" s="844" t="s">
        <v>34</v>
      </c>
      <c r="AB154" s="1204"/>
      <c r="AC154" s="844" t="s">
        <v>1998</v>
      </c>
      <c r="AD154" s="1207"/>
      <c r="AE154" s="844" t="s">
        <v>340</v>
      </c>
      <c r="AF154" s="1207"/>
      <c r="AG154" s="845" t="s">
        <v>36</v>
      </c>
      <c r="AH154" s="1210"/>
      <c r="AI154" s="594">
        <v>32</v>
      </c>
      <c r="AJ154" s="564" t="s">
        <v>356</v>
      </c>
      <c r="AK154" s="848"/>
      <c r="AL154" s="848"/>
      <c r="AM154" s="469" t="s">
        <v>1146</v>
      </c>
      <c r="AN154" s="27">
        <f t="shared" si="30"/>
        <v>0</v>
      </c>
      <c r="AO154" s="27">
        <f t="shared" si="30"/>
        <v>0</v>
      </c>
      <c r="AP154" s="565">
        <f t="shared" si="30"/>
        <v>0</v>
      </c>
      <c r="AQ154" s="35">
        <f t="shared" si="30"/>
        <v>0</v>
      </c>
      <c r="AR154" s="566">
        <f t="shared" si="30"/>
        <v>0</v>
      </c>
      <c r="AS154" s="566">
        <f t="shared" si="30"/>
        <v>0</v>
      </c>
      <c r="AT154" s="35">
        <f t="shared" si="46"/>
        <v>0</v>
      </c>
      <c r="AU154" s="43">
        <f t="shared" si="46"/>
        <v>0</v>
      </c>
      <c r="AV154" s="596" t="s">
        <v>33</v>
      </c>
      <c r="AW154" s="597" t="s">
        <v>41</v>
      </c>
      <c r="AX154" s="597" t="s">
        <v>42</v>
      </c>
      <c r="AY154" s="618"/>
      <c r="AZ154" s="850" t="s">
        <v>33</v>
      </c>
      <c r="BA154" s="641" t="s">
        <v>343</v>
      </c>
      <c r="BB154" s="855"/>
      <c r="BC154" s="821"/>
      <c r="BD154" s="549"/>
      <c r="BE154" s="859" t="str">
        <f t="shared" si="45"/>
        <v>▼選択</v>
      </c>
      <c r="BF154" s="633" t="s">
        <v>16</v>
      </c>
      <c r="BG154" s="859" t="s">
        <v>31</v>
      </c>
      <c r="BH154" s="824" t="s">
        <v>6</v>
      </c>
      <c r="BI154" s="824" t="s">
        <v>7</v>
      </c>
      <c r="BJ154" s="859" t="s">
        <v>32</v>
      </c>
      <c r="BK154" s="859"/>
      <c r="BL154" s="546" t="s">
        <v>33</v>
      </c>
      <c r="BM154" s="828" t="s">
        <v>3310</v>
      </c>
      <c r="BN154" s="852"/>
      <c r="BO154" s="852"/>
      <c r="BP154" s="852"/>
      <c r="BQ154" s="852"/>
      <c r="BR154" s="852"/>
      <c r="BS154" s="547"/>
      <c r="BT154" s="547"/>
      <c r="BU154" s="547"/>
      <c r="BV154" s="548"/>
      <c r="BW154" s="549"/>
      <c r="BX154" s="547"/>
      <c r="BY154" s="495"/>
      <c r="BZ154" s="579" t="s">
        <v>1149</v>
      </c>
      <c r="CA154" s="853" t="s">
        <v>1124</v>
      </c>
      <c r="CB154" s="854" t="s">
        <v>1147</v>
      </c>
      <c r="CC154" s="55" t="s">
        <v>2297</v>
      </c>
      <c r="CD154" s="843" t="s">
        <v>1148</v>
      </c>
    </row>
    <row r="155" spans="1:82" ht="71.25" hidden="1" customHeight="1">
      <c r="A155" s="3"/>
      <c r="B155" s="5" t="s">
        <v>2899</v>
      </c>
      <c r="C155" s="3" t="str">
        <f t="shared" si="35"/>
        <v>Ⅰ.顧客対応 (1)　お客さまニーズに合致した提案の実施に向けた募集に関する態勢整備</v>
      </c>
      <c r="D155" s="3" t="str">
        <f t="shared" si="36"/>
        <v>⑥高齢者募集ルール</v>
      </c>
      <c r="E155" s="3" t="str">
        <f t="shared" si="39"/>
        <v>基本 33</v>
      </c>
      <c r="F155" s="3" t="str">
        <f t="shared" si="40"/>
        <v xml:space="preserve">33 
</v>
      </c>
      <c r="G155" s="11" t="str">
        <f t="shared" si="41"/>
        <v xml:space="preserve">高齢者募集ルール（代理店が設定したルールおよび元受保険会社のルール）を遵守する態勢（高齢者チェックシートによる対応、年齢入力時のシステム上のアラート等）を整備している
＿ 
＿＿ </v>
      </c>
      <c r="H155" s="21" t="str">
        <f t="shared" si="37"/>
        <v>2023: 0
2024: ▼選択</v>
      </c>
      <c r="I155" s="21" t="str">
        <f t="shared" ref="I155:J219" si="47">IF(AR155=0," ― ",CONCATENATE("2023: ",AR155,CHAR(10),CHAR(10),"2024: ",BB155))</f>
        <v xml:space="preserve"> ― </v>
      </c>
      <c r="J155" s="21" t="str">
        <f t="shared" si="47"/>
        <v xml:space="preserve"> ― </v>
      </c>
      <c r="K155" s="21" t="str">
        <f t="shared" si="42"/>
        <v>▼選択</v>
      </c>
      <c r="L155" s="21" t="str">
        <f t="shared" si="43"/>
        <v>以下について、詳細説明欄の記載及び証跡資料「○○資料」P○により確認できた
・高齢者募集ルールがもれなく実施される仕組みが整備されていること</v>
      </c>
      <c r="M155" s="21" t="str">
        <f t="shared" si="44"/>
        <v xml:space="preserve">
</v>
      </c>
      <c r="N155" s="3"/>
      <c r="O155" s="19" t="s">
        <v>2298</v>
      </c>
      <c r="P155" s="19" t="s">
        <v>2729</v>
      </c>
      <c r="Q155" s="19" t="s">
        <v>340</v>
      </c>
      <c r="R155" s="19"/>
      <c r="S155" s="19"/>
      <c r="T155" s="808"/>
      <c r="U155" s="809"/>
      <c r="V155" s="810"/>
      <c r="W155" s="811"/>
      <c r="X155" s="810"/>
      <c r="Y155" s="810"/>
      <c r="Z155" s="20"/>
      <c r="AA155" s="844" t="s">
        <v>34</v>
      </c>
      <c r="AB155" s="1204"/>
      <c r="AC155" s="844" t="s">
        <v>1998</v>
      </c>
      <c r="AD155" s="1207"/>
      <c r="AE155" s="844" t="s">
        <v>340</v>
      </c>
      <c r="AF155" s="1207"/>
      <c r="AG155" s="845" t="s">
        <v>36</v>
      </c>
      <c r="AH155" s="1210"/>
      <c r="AI155" s="602">
        <v>33</v>
      </c>
      <c r="AJ155" s="551" t="s">
        <v>26</v>
      </c>
      <c r="AK155" s="1212" t="s">
        <v>357</v>
      </c>
      <c r="AL155" s="1218"/>
      <c r="AM155" s="1219"/>
      <c r="AN155" s="27">
        <f t="shared" si="30"/>
        <v>0</v>
      </c>
      <c r="AO155" s="27">
        <f t="shared" si="30"/>
        <v>0</v>
      </c>
      <c r="AP155" s="565">
        <f t="shared" si="30"/>
        <v>0</v>
      </c>
      <c r="AQ155" s="35">
        <f t="shared" si="30"/>
        <v>0</v>
      </c>
      <c r="AR155" s="566">
        <f t="shared" si="30"/>
        <v>0</v>
      </c>
      <c r="AS155" s="566">
        <f t="shared" si="30"/>
        <v>0</v>
      </c>
      <c r="AT155" s="35">
        <f t="shared" si="46"/>
        <v>0</v>
      </c>
      <c r="AU155" s="43">
        <f t="shared" si="46"/>
        <v>0</v>
      </c>
      <c r="AV155" s="596" t="s">
        <v>33</v>
      </c>
      <c r="AW155" s="597" t="s">
        <v>41</v>
      </c>
      <c r="AX155" s="597" t="s">
        <v>42</v>
      </c>
      <c r="AY155" s="618"/>
      <c r="AZ155" s="850" t="s">
        <v>33</v>
      </c>
      <c r="BA155" s="582" t="s">
        <v>358</v>
      </c>
      <c r="BB155" s="855"/>
      <c r="BC155" s="821"/>
      <c r="BD155" s="598" t="str">
        <f t="shared" ref="BD155:BD157" si="48">BL155</f>
        <v>▼選択</v>
      </c>
      <c r="BE155" s="859" t="s">
        <v>33</v>
      </c>
      <c r="BF155" s="633" t="s">
        <v>16</v>
      </c>
      <c r="BG155" s="859" t="s">
        <v>31</v>
      </c>
      <c r="BH155" s="824" t="s">
        <v>6</v>
      </c>
      <c r="BI155" s="824" t="s">
        <v>7</v>
      </c>
      <c r="BJ155" s="859" t="s">
        <v>32</v>
      </c>
      <c r="BK155" s="859"/>
      <c r="BL155" s="546" t="s">
        <v>33</v>
      </c>
      <c r="BM155" s="828" t="s">
        <v>3311</v>
      </c>
      <c r="BN155" s="852"/>
      <c r="BO155" s="852"/>
      <c r="BP155" s="852"/>
      <c r="BQ155" s="852"/>
      <c r="BR155" s="852"/>
      <c r="BS155" s="547"/>
      <c r="BT155" s="547"/>
      <c r="BU155" s="547"/>
      <c r="BV155" s="548"/>
      <c r="BW155" s="549"/>
      <c r="BX155" s="547"/>
      <c r="BY155" s="495"/>
      <c r="BZ155" s="579" t="s">
        <v>1153</v>
      </c>
      <c r="CA155" s="853" t="s">
        <v>1150</v>
      </c>
      <c r="CB155" s="854" t="s">
        <v>1151</v>
      </c>
      <c r="CC155" s="55" t="s">
        <v>2298</v>
      </c>
      <c r="CD155" s="843" t="s">
        <v>1152</v>
      </c>
    </row>
    <row r="156" spans="1:82" ht="94.5" hidden="1" customHeight="1">
      <c r="A156" s="3"/>
      <c r="B156" s="5" t="s">
        <v>2900</v>
      </c>
      <c r="C156" s="3" t="str">
        <f t="shared" si="35"/>
        <v>Ⅰ.顧客対応 (1)　お客さまニーズに合致した提案の実施に向けた募集に関する態勢整備</v>
      </c>
      <c r="D156" s="3" t="str">
        <f t="shared" si="36"/>
        <v>⑥高齢者募集ルール</v>
      </c>
      <c r="E156" s="3" t="str">
        <f t="shared" si="39"/>
        <v>基本 34</v>
      </c>
      <c r="F156" s="3" t="str">
        <f t="shared" si="40"/>
        <v xml:space="preserve">34 
</v>
      </c>
      <c r="G156" s="11" t="str">
        <f t="shared" si="41"/>
        <v xml:space="preserve">高齢者募集ルールに関し、実施すべき事項（No.32～33の内容）を募集人に徹底（年１回以上の研修実施等）している
＿ 
＿＿ </v>
      </c>
      <c r="H156" s="21" t="str">
        <f t="shared" si="37"/>
        <v>2023: 0
2024: ▼選択</v>
      </c>
      <c r="I156" s="21" t="str">
        <f t="shared" si="47"/>
        <v xml:space="preserve"> ― </v>
      </c>
      <c r="J156" s="21" t="str">
        <f t="shared" si="47"/>
        <v xml:space="preserve"> ― </v>
      </c>
      <c r="K156" s="21" t="str">
        <f t="shared" si="42"/>
        <v>▼選択</v>
      </c>
      <c r="L156" s="21" t="str">
        <f t="shared" si="43"/>
        <v xml:space="preserve">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
</v>
      </c>
      <c r="M156" s="21" t="str">
        <f t="shared" si="44"/>
        <v xml:space="preserve">
</v>
      </c>
      <c r="N156" s="3"/>
      <c r="O156" s="19" t="s">
        <v>2299</v>
      </c>
      <c r="P156" s="19" t="s">
        <v>2729</v>
      </c>
      <c r="Q156" s="19" t="s">
        <v>340</v>
      </c>
      <c r="R156" s="19"/>
      <c r="S156" s="19"/>
      <c r="T156" s="808"/>
      <c r="U156" s="809"/>
      <c r="V156" s="810"/>
      <c r="W156" s="811"/>
      <c r="X156" s="810"/>
      <c r="Y156" s="810"/>
      <c r="Z156" s="20"/>
      <c r="AA156" s="864" t="s">
        <v>34</v>
      </c>
      <c r="AB156" s="1205"/>
      <c r="AC156" s="864" t="s">
        <v>1998</v>
      </c>
      <c r="AD156" s="1208"/>
      <c r="AE156" s="864" t="s">
        <v>340</v>
      </c>
      <c r="AF156" s="1208"/>
      <c r="AG156" s="865" t="s">
        <v>36</v>
      </c>
      <c r="AH156" s="1211"/>
      <c r="AI156" s="602">
        <v>34</v>
      </c>
      <c r="AJ156" s="601" t="s">
        <v>26</v>
      </c>
      <c r="AK156" s="1217" t="s">
        <v>359</v>
      </c>
      <c r="AL156" s="1218"/>
      <c r="AM156" s="1219"/>
      <c r="AN156" s="27">
        <f t="shared" si="30"/>
        <v>0</v>
      </c>
      <c r="AO156" s="27">
        <f t="shared" si="30"/>
        <v>0</v>
      </c>
      <c r="AP156" s="565">
        <f t="shared" si="30"/>
        <v>0</v>
      </c>
      <c r="AQ156" s="35">
        <f t="shared" si="30"/>
        <v>0</v>
      </c>
      <c r="AR156" s="566">
        <f t="shared" si="30"/>
        <v>0</v>
      </c>
      <c r="AS156" s="566">
        <f t="shared" si="30"/>
        <v>0</v>
      </c>
      <c r="AT156" s="35">
        <f t="shared" si="46"/>
        <v>0</v>
      </c>
      <c r="AU156" s="43">
        <f t="shared" si="46"/>
        <v>0</v>
      </c>
      <c r="AV156" s="596" t="s">
        <v>33</v>
      </c>
      <c r="AW156" s="597" t="s">
        <v>41</v>
      </c>
      <c r="AX156" s="597" t="s">
        <v>42</v>
      </c>
      <c r="AY156" s="618"/>
      <c r="AZ156" s="850" t="s">
        <v>33</v>
      </c>
      <c r="BA156" s="582" t="s">
        <v>336</v>
      </c>
      <c r="BB156" s="855"/>
      <c r="BC156" s="821"/>
      <c r="BD156" s="598" t="str">
        <f t="shared" si="48"/>
        <v>▼選択</v>
      </c>
      <c r="BE156" s="859" t="s">
        <v>33</v>
      </c>
      <c r="BF156" s="633" t="s">
        <v>16</v>
      </c>
      <c r="BG156" s="859" t="s">
        <v>31</v>
      </c>
      <c r="BH156" s="824" t="s">
        <v>6</v>
      </c>
      <c r="BI156" s="824" t="s">
        <v>7</v>
      </c>
      <c r="BJ156" s="859" t="s">
        <v>32</v>
      </c>
      <c r="BK156" s="859"/>
      <c r="BL156" s="546" t="s">
        <v>33</v>
      </c>
      <c r="BM156" s="828" t="s">
        <v>3610</v>
      </c>
      <c r="BN156" s="852"/>
      <c r="BO156" s="852"/>
      <c r="BP156" s="852"/>
      <c r="BQ156" s="852"/>
      <c r="BR156" s="852"/>
      <c r="BS156" s="547"/>
      <c r="BT156" s="547"/>
      <c r="BU156" s="547"/>
      <c r="BV156" s="548"/>
      <c r="BW156" s="549"/>
      <c r="BX156" s="547"/>
      <c r="BY156" s="495"/>
      <c r="BZ156" s="579" t="s">
        <v>3611</v>
      </c>
      <c r="CA156" s="853" t="s">
        <v>1154</v>
      </c>
      <c r="CB156" s="854" t="s">
        <v>1155</v>
      </c>
      <c r="CC156" s="55" t="s">
        <v>2299</v>
      </c>
      <c r="CD156" s="843" t="s">
        <v>1156</v>
      </c>
    </row>
    <row r="157" spans="1:82" ht="78.75" hidden="1" customHeight="1">
      <c r="A157" s="3"/>
      <c r="B157" s="5" t="s">
        <v>2901</v>
      </c>
      <c r="C157" s="3" t="str">
        <f t="shared" si="35"/>
        <v>Ⅰ.顧客対応 (1)　お客さまニーズに合致した提案の実施に向けた募集に関する態勢整備</v>
      </c>
      <c r="D157" s="3" t="str">
        <f t="shared" si="36"/>
        <v>⑥高齢者募集ルール</v>
      </c>
      <c r="E157" s="3" t="str">
        <f t="shared" si="39"/>
        <v>応用 35</v>
      </c>
      <c r="F157" s="3" t="str">
        <f t="shared" si="40"/>
        <v xml:space="preserve">35 
</v>
      </c>
      <c r="G157" s="11" t="str">
        <f t="shared" si="41"/>
        <v xml:space="preserve">高齢者募集ルールの遵守状況について、営業部門からの独立性を確保した担当部門・担当者がモニタリングを行っている
＿ 
＿＿ </v>
      </c>
      <c r="H157" s="21" t="str">
        <f t="shared" si="37"/>
        <v>2023: 0
2024: ▼選択</v>
      </c>
      <c r="I157" s="21" t="str">
        <f t="shared" si="47"/>
        <v xml:space="preserve"> ― </v>
      </c>
      <c r="J157" s="21" t="str">
        <f t="shared" si="47"/>
        <v xml:space="preserve"> ― </v>
      </c>
      <c r="K157" s="21" t="str">
        <f t="shared" si="42"/>
        <v>▼選択</v>
      </c>
      <c r="L157" s="21" t="str">
        <f t="shared" si="43"/>
        <v>以下について、詳細説明欄の記載及び証跡資料により確認できた
・高齢者募集ルールの募集人の実施状況を営業部門からの独立性を確保した担当部門・担当者がモニタリングしていることは、「○○資料」を確認
・No.33の設問を達成している</v>
      </c>
      <c r="M157" s="21" t="str">
        <f t="shared" si="44"/>
        <v xml:space="preserve">
</v>
      </c>
      <c r="N157" s="3"/>
      <c r="O157" s="19" t="s">
        <v>2300</v>
      </c>
      <c r="P157" s="19" t="s">
        <v>2729</v>
      </c>
      <c r="Q157" s="19" t="s">
        <v>340</v>
      </c>
      <c r="R157" s="19"/>
      <c r="S157" s="19"/>
      <c r="T157" s="808"/>
      <c r="U157" s="809"/>
      <c r="V157" s="810"/>
      <c r="W157" s="811"/>
      <c r="X157" s="810"/>
      <c r="Y157" s="810"/>
      <c r="Z157" s="20"/>
      <c r="AA157" s="835" t="s">
        <v>1996</v>
      </c>
      <c r="AB157" s="1203" t="s">
        <v>297</v>
      </c>
      <c r="AC157" s="835" t="s">
        <v>1998</v>
      </c>
      <c r="AD157" s="1206" t="s">
        <v>22</v>
      </c>
      <c r="AE157" s="835" t="s">
        <v>1974</v>
      </c>
      <c r="AF157" s="1206" t="s">
        <v>339</v>
      </c>
      <c r="AG157" s="866" t="s">
        <v>140</v>
      </c>
      <c r="AH157" s="1236" t="s">
        <v>228</v>
      </c>
      <c r="AI157" s="602">
        <v>35</v>
      </c>
      <c r="AJ157" s="551" t="s">
        <v>26</v>
      </c>
      <c r="AK157" s="1212" t="s">
        <v>360</v>
      </c>
      <c r="AL157" s="1218"/>
      <c r="AM157" s="1219"/>
      <c r="AN157" s="27">
        <f t="shared" si="30"/>
        <v>0</v>
      </c>
      <c r="AO157" s="27">
        <f t="shared" si="30"/>
        <v>0</v>
      </c>
      <c r="AP157" s="565">
        <f t="shared" si="30"/>
        <v>0</v>
      </c>
      <c r="AQ157" s="35">
        <f t="shared" si="30"/>
        <v>0</v>
      </c>
      <c r="AR157" s="566">
        <f t="shared" si="30"/>
        <v>0</v>
      </c>
      <c r="AS157" s="566">
        <f t="shared" si="30"/>
        <v>0</v>
      </c>
      <c r="AT157" s="35">
        <f t="shared" si="46"/>
        <v>0</v>
      </c>
      <c r="AU157" s="43">
        <f t="shared" si="46"/>
        <v>0</v>
      </c>
      <c r="AV157" s="596" t="s">
        <v>33</v>
      </c>
      <c r="AW157" s="597" t="s">
        <v>41</v>
      </c>
      <c r="AX157" s="597" t="s">
        <v>42</v>
      </c>
      <c r="AY157" s="618"/>
      <c r="AZ157" s="850" t="s">
        <v>33</v>
      </c>
      <c r="BA157" s="582" t="s">
        <v>361</v>
      </c>
      <c r="BB157" s="855"/>
      <c r="BC157" s="821"/>
      <c r="BD157" s="603" t="str">
        <f t="shared" si="48"/>
        <v>▼選択</v>
      </c>
      <c r="BE157" s="859" t="s">
        <v>33</v>
      </c>
      <c r="BF157" s="633" t="s">
        <v>16</v>
      </c>
      <c r="BG157" s="859" t="s">
        <v>31</v>
      </c>
      <c r="BH157" s="824" t="s">
        <v>6</v>
      </c>
      <c r="BI157" s="824" t="s">
        <v>7</v>
      </c>
      <c r="BJ157" s="859" t="s">
        <v>32</v>
      </c>
      <c r="BK157" s="859"/>
      <c r="BL157" s="546" t="s">
        <v>33</v>
      </c>
      <c r="BM157" s="828" t="s">
        <v>3312</v>
      </c>
      <c r="BN157" s="852"/>
      <c r="BO157" s="852"/>
      <c r="BP157" s="852"/>
      <c r="BQ157" s="852"/>
      <c r="BR157" s="852"/>
      <c r="BS157" s="547"/>
      <c r="BT157" s="547"/>
      <c r="BU157" s="547"/>
      <c r="BV157" s="548"/>
      <c r="BW157" s="549"/>
      <c r="BX157" s="547"/>
      <c r="BY157" s="495"/>
      <c r="BZ157" s="579" t="s">
        <v>1160</v>
      </c>
      <c r="CA157" s="853" t="s">
        <v>1157</v>
      </c>
      <c r="CB157" s="862" t="s">
        <v>1158</v>
      </c>
      <c r="CC157" s="55" t="s">
        <v>2300</v>
      </c>
      <c r="CD157" s="843" t="s">
        <v>1159</v>
      </c>
    </row>
    <row r="158" spans="1:82" ht="85.5" hidden="1" customHeight="1">
      <c r="A158" s="3"/>
      <c r="B158" s="5" t="s">
        <v>2902</v>
      </c>
      <c r="C158" s="3" t="str">
        <f t="shared" si="35"/>
        <v>Ⅰ.顧客対応 (1)　お客さまニーズに合致した提案の実施に向けた募集に関する態勢整備</v>
      </c>
      <c r="D158" s="3" t="str">
        <f t="shared" si="36"/>
        <v>⑥高齢者募集ルール</v>
      </c>
      <c r="E158" s="3" t="str">
        <f t="shared" si="39"/>
        <v>応用 ⑥EX</v>
      </c>
      <c r="F158" s="3" t="str">
        <f t="shared" si="40"/>
        <v xml:space="preserve">⑥EX 
</v>
      </c>
      <c r="G158"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58" s="21" t="str">
        <f t="shared" si="37"/>
        <v>2023: 0
2024: 4.--</v>
      </c>
      <c r="I158" s="21" t="str">
        <f t="shared" si="47"/>
        <v xml:space="preserve"> ― </v>
      </c>
      <c r="J158" s="21" t="str">
        <f t="shared" si="47"/>
        <v xml:space="preserve"> ― </v>
      </c>
      <c r="K158" s="21" t="str">
        <f t="shared" si="42"/>
        <v>▼選択</v>
      </c>
      <c r="L158" s="21" t="str">
        <f t="shared" si="43"/>
        <v>⑥高齢者募集ルール に関する貴社取組み［お客さまへアピールしたい取組み／募集人等従業者に好評な取組み］として認識しました。（［ ］内は判定時に不要文言を削除する）</v>
      </c>
      <c r="M158" s="21" t="str">
        <f t="shared" si="44"/>
        <v xml:space="preserve">
</v>
      </c>
      <c r="N158" s="3"/>
      <c r="O158" s="19" t="s">
        <v>2301</v>
      </c>
      <c r="P158" s="19" t="s">
        <v>2729</v>
      </c>
      <c r="Q158" s="19" t="s">
        <v>340</v>
      </c>
      <c r="R158" s="19"/>
      <c r="S158" s="19"/>
      <c r="T158" s="808"/>
      <c r="U158" s="809"/>
      <c r="V158" s="810"/>
      <c r="W158" s="811"/>
      <c r="X158" s="810"/>
      <c r="Y158" s="810"/>
      <c r="Z158" s="20"/>
      <c r="AA158" s="864" t="s">
        <v>34</v>
      </c>
      <c r="AB158" s="1205"/>
      <c r="AC158" s="864" t="s">
        <v>1998</v>
      </c>
      <c r="AD158" s="1208"/>
      <c r="AE158" s="864" t="s">
        <v>340</v>
      </c>
      <c r="AF158" s="1208"/>
      <c r="AG158" s="868" t="s">
        <v>140</v>
      </c>
      <c r="AH158" s="1238"/>
      <c r="AI158" s="604" t="s">
        <v>362</v>
      </c>
      <c r="AJ158" s="601"/>
      <c r="AK158" s="1229" t="s">
        <v>2017</v>
      </c>
      <c r="AL158" s="1230"/>
      <c r="AM158" s="1231"/>
      <c r="AN158" s="30">
        <f t="shared" si="30"/>
        <v>0</v>
      </c>
      <c r="AO158" s="30">
        <f t="shared" si="30"/>
        <v>0</v>
      </c>
      <c r="AP158" s="605">
        <f t="shared" si="30"/>
        <v>0</v>
      </c>
      <c r="AQ158" s="35">
        <f t="shared" si="30"/>
        <v>0</v>
      </c>
      <c r="AR158" s="566">
        <f t="shared" si="30"/>
        <v>0</v>
      </c>
      <c r="AS158" s="566">
        <f t="shared" si="30"/>
        <v>0</v>
      </c>
      <c r="AT158" s="35">
        <f t="shared" si="46"/>
        <v>0</v>
      </c>
      <c r="AU158" s="43">
        <f t="shared" si="46"/>
        <v>0</v>
      </c>
      <c r="AV158" s="596" t="s">
        <v>33</v>
      </c>
      <c r="AW158" s="597" t="s">
        <v>41</v>
      </c>
      <c r="AX158" s="606" t="s">
        <v>877</v>
      </c>
      <c r="AY158" s="642"/>
      <c r="AZ158" s="850" t="s">
        <v>877</v>
      </c>
      <c r="BA158" s="607" t="s">
        <v>147</v>
      </c>
      <c r="BB158" s="851"/>
      <c r="BC158" s="547"/>
      <c r="BD158" s="549"/>
      <c r="BE158" s="620" t="str">
        <f>IF(AND(AL158=AV158,AV158="○",AZ158="1.はい"),"○","▼選択")</f>
        <v>▼選択</v>
      </c>
      <c r="BF158" s="861" t="s">
        <v>16</v>
      </c>
      <c r="BG158" s="620" t="s">
        <v>31</v>
      </c>
      <c r="BH158" s="824" t="s">
        <v>6</v>
      </c>
      <c r="BI158" s="824" t="s">
        <v>7</v>
      </c>
      <c r="BJ158" s="620" t="s">
        <v>32</v>
      </c>
      <c r="BK158" s="892"/>
      <c r="BL158" s="546" t="s">
        <v>33</v>
      </c>
      <c r="BM158" s="828" t="s">
        <v>3313</v>
      </c>
      <c r="BN158" s="852"/>
      <c r="BO158" s="852"/>
      <c r="BP158" s="852"/>
      <c r="BQ158" s="852"/>
      <c r="BR158" s="852"/>
      <c r="BS158" s="547"/>
      <c r="BT158" s="547"/>
      <c r="BU158" s="547"/>
      <c r="BV158" s="548"/>
      <c r="BW158" s="549"/>
      <c r="BX158" s="547"/>
      <c r="BY158" s="495"/>
      <c r="BZ158" s="579" t="s">
        <v>2028</v>
      </c>
      <c r="CA158" s="832" t="s">
        <v>1161</v>
      </c>
      <c r="CB158" s="862" t="s">
        <v>1162</v>
      </c>
      <c r="CC158" s="55" t="s">
        <v>2301</v>
      </c>
      <c r="CD158" s="843" t="s">
        <v>1163</v>
      </c>
    </row>
    <row r="159" spans="1:82" ht="110.25" hidden="1" customHeight="1">
      <c r="A159" s="3"/>
      <c r="B159" s="5" t="s">
        <v>2903</v>
      </c>
      <c r="C159" s="3" t="str">
        <f t="shared" si="35"/>
        <v>Ⅰ.顧客対応 (1)　お客さまニーズに合致した提案の実施に向けた募集に関する態勢整備</v>
      </c>
      <c r="D159" s="3" t="str">
        <f t="shared" si="36"/>
        <v>⑦お客さまの利便性向上に向けた態勢整備状況</v>
      </c>
      <c r="E159" s="3" t="str">
        <f t="shared" si="39"/>
        <v>基本 36</v>
      </c>
      <c r="F159" s="3" t="str">
        <f t="shared" si="40"/>
        <v xml:space="preserve">36 
</v>
      </c>
      <c r="G159" s="11" t="str">
        <f t="shared" si="41"/>
        <v xml:space="preserve">ペーパーレス申込みをお客さまに提案できるようにインフラ整備を行っている
＿ 
＿＿ </v>
      </c>
      <c r="H159" s="21" t="str">
        <f t="shared" si="37"/>
        <v>2023: 0
2024: 3.対象外</v>
      </c>
      <c r="I159" s="21" t="str">
        <f t="shared" si="47"/>
        <v xml:space="preserve"> ― </v>
      </c>
      <c r="J159" s="21" t="str">
        <f t="shared" si="47"/>
        <v xml:space="preserve"> ― </v>
      </c>
      <c r="K159" s="21" t="str">
        <f t="shared" si="42"/>
        <v>対象外</v>
      </c>
      <c r="L159" s="21" t="str">
        <f t="shared" si="43"/>
        <v>以下について、詳細説明欄の記載及び証跡資料「○○資料」P○により確認できた
・各拠点（※）にペーパーレス申込みができるよう、必要なインフラを整備していること
　※全拠点非対面のみで募集・顧客対応を完結する代理店は「対象外」を選択＞</v>
      </c>
      <c r="M159" s="21" t="str">
        <f t="shared" si="44"/>
        <v xml:space="preserve">
</v>
      </c>
      <c r="N159" s="3"/>
      <c r="O159" s="19" t="s">
        <v>2302</v>
      </c>
      <c r="P159" s="19" t="s">
        <v>2729</v>
      </c>
      <c r="Q159" s="19" t="s">
        <v>366</v>
      </c>
      <c r="R159" s="19"/>
      <c r="S159" s="19"/>
      <c r="T159" s="808"/>
      <c r="U159" s="809"/>
      <c r="V159" s="810"/>
      <c r="W159" s="811"/>
      <c r="X159" s="810"/>
      <c r="Y159" s="810"/>
      <c r="Z159" s="20"/>
      <c r="AA159" s="869" t="s">
        <v>1996</v>
      </c>
      <c r="AB159" s="893" t="s">
        <v>297</v>
      </c>
      <c r="AC159" s="869" t="s">
        <v>1998</v>
      </c>
      <c r="AD159" s="894" t="s">
        <v>22</v>
      </c>
      <c r="AE159" s="869" t="s">
        <v>1975</v>
      </c>
      <c r="AF159" s="894" t="s">
        <v>363</v>
      </c>
      <c r="AG159" s="895" t="s">
        <v>36</v>
      </c>
      <c r="AH159" s="643" t="s">
        <v>25</v>
      </c>
      <c r="AI159" s="602">
        <v>36</v>
      </c>
      <c r="AJ159" s="551" t="s">
        <v>26</v>
      </c>
      <c r="AK159" s="1212" t="s">
        <v>364</v>
      </c>
      <c r="AL159" s="1218"/>
      <c r="AM159" s="1219"/>
      <c r="AN159" s="27">
        <f t="shared" si="30"/>
        <v>0</v>
      </c>
      <c r="AO159" s="27">
        <f t="shared" si="30"/>
        <v>0</v>
      </c>
      <c r="AP159" s="565">
        <f t="shared" si="30"/>
        <v>0</v>
      </c>
      <c r="AQ159" s="35">
        <f t="shared" si="30"/>
        <v>0</v>
      </c>
      <c r="AR159" s="566">
        <f t="shared" si="30"/>
        <v>0</v>
      </c>
      <c r="AS159" s="566">
        <f t="shared" si="30"/>
        <v>0</v>
      </c>
      <c r="AT159" s="35">
        <f t="shared" si="46"/>
        <v>0</v>
      </c>
      <c r="AU159" s="43">
        <f t="shared" si="46"/>
        <v>0</v>
      </c>
      <c r="AV159" s="596" t="s">
        <v>33</v>
      </c>
      <c r="AW159" s="597" t="s">
        <v>41</v>
      </c>
      <c r="AX159" s="619" t="s">
        <v>42</v>
      </c>
      <c r="AY159" s="597" t="s">
        <v>3232</v>
      </c>
      <c r="AZ159" s="896" t="s">
        <v>3232</v>
      </c>
      <c r="BA159" s="582" t="str">
        <f>IF(AZ159&lt;&gt;"3.対象外","インフラ整備状況","「3.対象外」と申告する理由・実態")</f>
        <v>「3.対象外」と申告する理由・実態</v>
      </c>
      <c r="BB159" s="855"/>
      <c r="BC159" s="821"/>
      <c r="BD159" s="598" t="str">
        <f t="shared" ref="BD159:BD160" si="49">BL159</f>
        <v>対象外</v>
      </c>
      <c r="BE159" s="859" t="s">
        <v>33</v>
      </c>
      <c r="BF159" s="633" t="s">
        <v>16</v>
      </c>
      <c r="BG159" s="859" t="s">
        <v>31</v>
      </c>
      <c r="BH159" s="824" t="s">
        <v>6</v>
      </c>
      <c r="BI159" s="824" t="s">
        <v>7</v>
      </c>
      <c r="BJ159" s="897" t="s">
        <v>32</v>
      </c>
      <c r="BK159" s="859" t="s">
        <v>897</v>
      </c>
      <c r="BL159" s="644" t="s">
        <v>203</v>
      </c>
      <c r="BM159" s="828" t="s">
        <v>1167</v>
      </c>
      <c r="BN159" s="852"/>
      <c r="BO159" s="852"/>
      <c r="BP159" s="852"/>
      <c r="BQ159" s="852"/>
      <c r="BR159" s="852"/>
      <c r="BS159" s="547"/>
      <c r="BT159" s="547"/>
      <c r="BU159" s="547"/>
      <c r="BV159" s="548"/>
      <c r="BW159" s="549"/>
      <c r="BX159" s="547"/>
      <c r="BY159" s="495"/>
      <c r="BZ159" s="579" t="s">
        <v>1167</v>
      </c>
      <c r="CA159" s="853" t="s">
        <v>1164</v>
      </c>
      <c r="CB159" s="862" t="s">
        <v>1165</v>
      </c>
      <c r="CC159" s="55" t="s">
        <v>2302</v>
      </c>
      <c r="CD159" s="843" t="s">
        <v>1166</v>
      </c>
    </row>
    <row r="160" spans="1:82" ht="94.5" hidden="1" customHeight="1">
      <c r="A160" s="3"/>
      <c r="B160" s="5" t="s">
        <v>2904</v>
      </c>
      <c r="C160" s="3" t="str">
        <f t="shared" si="35"/>
        <v>Ⅰ.顧客対応 (1)　お客さまニーズに合致した提案の実施に向けた募集に関する態勢整備</v>
      </c>
      <c r="D160" s="3" t="str">
        <f t="shared" si="36"/>
        <v>⑦お客さまの利便性向上に向けた態勢整備状況</v>
      </c>
      <c r="E160" s="3" t="str">
        <f t="shared" si="39"/>
        <v>応用 37</v>
      </c>
      <c r="F160" s="3" t="str">
        <f t="shared" si="40"/>
        <v xml:space="preserve">37 
</v>
      </c>
      <c r="G160" s="11" t="str">
        <f t="shared" si="41"/>
        <v xml:space="preserve">お客さまの要望に応じた対面・非対面募集の選択肢を提供している
＿ 
＿＿ </v>
      </c>
      <c r="H160" s="21" t="str">
        <f t="shared" si="37"/>
        <v>2023: 0
2024: 3.対象外</v>
      </c>
      <c r="I160" s="21" t="str">
        <f t="shared" si="47"/>
        <v xml:space="preserve"> ― </v>
      </c>
      <c r="J160" s="21" t="str">
        <f t="shared" si="47"/>
        <v xml:space="preserve"> ― </v>
      </c>
      <c r="K160" s="21" t="str">
        <f t="shared" si="42"/>
        <v>対象外</v>
      </c>
      <c r="L160" s="21" t="str">
        <f t="shared" si="43"/>
        <v>以下について、詳細説明欄の記載及び証跡資料「○○資料」P○により確認できた
・お客さまの要望に応じて、対面・非対面募集の選択ができる態勢（※）であること
　※全拠点非対面のみで募集・顧客対応を完結する代理店は「対象外」を選択＞</v>
      </c>
      <c r="M160" s="21" t="str">
        <f t="shared" si="44"/>
        <v xml:space="preserve">
</v>
      </c>
      <c r="N160" s="3"/>
      <c r="O160" s="19" t="s">
        <v>2303</v>
      </c>
      <c r="P160" s="19" t="s">
        <v>2729</v>
      </c>
      <c r="Q160" s="19" t="s">
        <v>366</v>
      </c>
      <c r="R160" s="19"/>
      <c r="S160" s="19"/>
      <c r="T160" s="808"/>
      <c r="U160" s="809"/>
      <c r="V160" s="810"/>
      <c r="W160" s="811"/>
      <c r="X160" s="810"/>
      <c r="Y160" s="810"/>
      <c r="Z160" s="20"/>
      <c r="AA160" s="869" t="s">
        <v>1996</v>
      </c>
      <c r="AB160" s="1203" t="s">
        <v>297</v>
      </c>
      <c r="AC160" s="869" t="s">
        <v>1998</v>
      </c>
      <c r="AD160" s="1206" t="s">
        <v>22</v>
      </c>
      <c r="AE160" s="869" t="s">
        <v>1975</v>
      </c>
      <c r="AF160" s="1206" t="s">
        <v>363</v>
      </c>
      <c r="AG160" s="867" t="s">
        <v>140</v>
      </c>
      <c r="AH160" s="1236" t="s">
        <v>228</v>
      </c>
      <c r="AI160" s="602">
        <v>37</v>
      </c>
      <c r="AJ160" s="551" t="s">
        <v>26</v>
      </c>
      <c r="AK160" s="1212" t="s">
        <v>365</v>
      </c>
      <c r="AL160" s="1218"/>
      <c r="AM160" s="1219"/>
      <c r="AN160" s="27">
        <f t="shared" si="30"/>
        <v>0</v>
      </c>
      <c r="AO160" s="27">
        <f t="shared" si="30"/>
        <v>0</v>
      </c>
      <c r="AP160" s="565">
        <f t="shared" si="30"/>
        <v>0</v>
      </c>
      <c r="AQ160" s="35">
        <f t="shared" si="30"/>
        <v>0</v>
      </c>
      <c r="AR160" s="566">
        <f t="shared" si="30"/>
        <v>0</v>
      </c>
      <c r="AS160" s="566">
        <f t="shared" si="30"/>
        <v>0</v>
      </c>
      <c r="AT160" s="35">
        <f t="shared" si="46"/>
        <v>0</v>
      </c>
      <c r="AU160" s="43">
        <f t="shared" si="46"/>
        <v>0</v>
      </c>
      <c r="AV160" s="596" t="s">
        <v>33</v>
      </c>
      <c r="AW160" s="597" t="s">
        <v>41</v>
      </c>
      <c r="AX160" s="619" t="s">
        <v>42</v>
      </c>
      <c r="AY160" s="597" t="s">
        <v>3232</v>
      </c>
      <c r="AZ160" s="896" t="s">
        <v>3232</v>
      </c>
      <c r="BA160" s="582" t="str">
        <f>IF(AZ160&lt;&gt;"3.対象外","対面募集／非対面募集の選択肢の整備状況","「3.対象外」と申告する理由・実態")</f>
        <v>「3.対象外」と申告する理由・実態</v>
      </c>
      <c r="BB160" s="855"/>
      <c r="BC160" s="821"/>
      <c r="BD160" s="603" t="str">
        <f t="shared" si="49"/>
        <v>対象外</v>
      </c>
      <c r="BE160" s="859" t="s">
        <v>33</v>
      </c>
      <c r="BF160" s="633" t="s">
        <v>16</v>
      </c>
      <c r="BG160" s="859" t="s">
        <v>31</v>
      </c>
      <c r="BH160" s="824" t="s">
        <v>6</v>
      </c>
      <c r="BI160" s="824" t="s">
        <v>7</v>
      </c>
      <c r="BJ160" s="897" t="s">
        <v>32</v>
      </c>
      <c r="BK160" s="859" t="s">
        <v>897</v>
      </c>
      <c r="BL160" s="644" t="s">
        <v>203</v>
      </c>
      <c r="BM160" s="828" t="s">
        <v>3612</v>
      </c>
      <c r="BN160" s="852"/>
      <c r="BO160" s="852"/>
      <c r="BP160" s="852"/>
      <c r="BQ160" s="852"/>
      <c r="BR160" s="852"/>
      <c r="BS160" s="547"/>
      <c r="BT160" s="547"/>
      <c r="BU160" s="547"/>
      <c r="BV160" s="548"/>
      <c r="BW160" s="549"/>
      <c r="BX160" s="547"/>
      <c r="BY160" s="495"/>
      <c r="BZ160" s="579" t="s">
        <v>3612</v>
      </c>
      <c r="CA160" s="853" t="s">
        <v>1168</v>
      </c>
      <c r="CB160" s="862" t="s">
        <v>1169</v>
      </c>
      <c r="CC160" s="55" t="s">
        <v>2303</v>
      </c>
      <c r="CD160" s="843" t="s">
        <v>1170</v>
      </c>
    </row>
    <row r="161" spans="1:82" ht="94.5" hidden="1" customHeight="1">
      <c r="A161" s="3"/>
      <c r="B161" s="5" t="s">
        <v>2905</v>
      </c>
      <c r="C161" s="3" t="str">
        <f t="shared" si="35"/>
        <v>Ⅰ.顧客対応 (1)　お客さまニーズに合致した提案の実施に向けた募集に関する態勢整備</v>
      </c>
      <c r="D161" s="3" t="str">
        <f t="shared" si="36"/>
        <v>⑦お客さまの利便性向上に向けた態勢整備状況</v>
      </c>
      <c r="E161" s="3" t="str">
        <f t="shared" si="39"/>
        <v>応用 ⑦EX</v>
      </c>
      <c r="F161" s="3" t="str">
        <f t="shared" si="40"/>
        <v xml:space="preserve">⑦EX 
</v>
      </c>
      <c r="G161"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61" s="21" t="str">
        <f t="shared" si="37"/>
        <v>2023: 0
2024: 4.--</v>
      </c>
      <c r="I161" s="21" t="str">
        <f t="shared" si="47"/>
        <v xml:space="preserve"> ― </v>
      </c>
      <c r="J161" s="21" t="str">
        <f t="shared" si="47"/>
        <v xml:space="preserve"> ― </v>
      </c>
      <c r="K161" s="21" t="str">
        <f t="shared" si="42"/>
        <v>▼選択</v>
      </c>
      <c r="L161" s="21" t="str">
        <f t="shared" si="43"/>
        <v>⑦お客さまの利便性向上に向けた態勢整備状況 に関する貴社取組み［お客さまへアピールしたい取組み／募集人等従業者に好評な取組み］として認識しました。（［ ］内は判定時に不要文言を削除する）</v>
      </c>
      <c r="M161" s="21" t="str">
        <f t="shared" si="44"/>
        <v xml:space="preserve">
</v>
      </c>
      <c r="N161" s="3"/>
      <c r="O161" s="19" t="s">
        <v>2304</v>
      </c>
      <c r="P161" s="19" t="s">
        <v>2729</v>
      </c>
      <c r="Q161" s="19" t="s">
        <v>366</v>
      </c>
      <c r="R161" s="19"/>
      <c r="S161" s="19"/>
      <c r="T161" s="808"/>
      <c r="U161" s="809"/>
      <c r="V161" s="810"/>
      <c r="W161" s="811"/>
      <c r="X161" s="810"/>
      <c r="Y161" s="810"/>
      <c r="Z161" s="20"/>
      <c r="AA161" s="844" t="s">
        <v>34</v>
      </c>
      <c r="AB161" s="1205"/>
      <c r="AC161" s="844" t="s">
        <v>1998</v>
      </c>
      <c r="AD161" s="1208"/>
      <c r="AE161" s="844" t="s">
        <v>366</v>
      </c>
      <c r="AF161" s="1208"/>
      <c r="AG161" s="868" t="s">
        <v>140</v>
      </c>
      <c r="AH161" s="1238"/>
      <c r="AI161" s="645" t="s">
        <v>367</v>
      </c>
      <c r="AJ161" s="551"/>
      <c r="AK161" s="1229" t="s">
        <v>2017</v>
      </c>
      <c r="AL161" s="1230"/>
      <c r="AM161" s="1231"/>
      <c r="AN161" s="30">
        <f t="shared" ref="AN161:AS203" si="50">R161</f>
        <v>0</v>
      </c>
      <c r="AO161" s="30">
        <f t="shared" si="50"/>
        <v>0</v>
      </c>
      <c r="AP161" s="605">
        <f t="shared" si="50"/>
        <v>0</v>
      </c>
      <c r="AQ161" s="35">
        <f t="shared" si="50"/>
        <v>0</v>
      </c>
      <c r="AR161" s="566">
        <f t="shared" si="50"/>
        <v>0</v>
      </c>
      <c r="AS161" s="566">
        <f t="shared" si="50"/>
        <v>0</v>
      </c>
      <c r="AT161" s="35">
        <f t="shared" si="46"/>
        <v>0</v>
      </c>
      <c r="AU161" s="43">
        <f t="shared" si="46"/>
        <v>0</v>
      </c>
      <c r="AV161" s="596" t="s">
        <v>33</v>
      </c>
      <c r="AW161" s="597" t="s">
        <v>41</v>
      </c>
      <c r="AX161" s="606" t="s">
        <v>877</v>
      </c>
      <c r="AY161" s="646"/>
      <c r="AZ161" s="850" t="s">
        <v>877</v>
      </c>
      <c r="BA161" s="607" t="s">
        <v>147</v>
      </c>
      <c r="BB161" s="851"/>
      <c r="BC161" s="547"/>
      <c r="BD161" s="549"/>
      <c r="BE161" s="620" t="str">
        <f>IF(AND(AL161=AV161,AV161="○",AZ161="1.はい"),"○","▼選択")</f>
        <v>▼選択</v>
      </c>
      <c r="BF161" s="861" t="s">
        <v>16</v>
      </c>
      <c r="BG161" s="620" t="s">
        <v>31</v>
      </c>
      <c r="BH161" s="824" t="s">
        <v>6</v>
      </c>
      <c r="BI161" s="824" t="s">
        <v>7</v>
      </c>
      <c r="BJ161" s="620" t="s">
        <v>32</v>
      </c>
      <c r="BK161" s="898"/>
      <c r="BL161" s="546" t="s">
        <v>33</v>
      </c>
      <c r="BM161" s="828" t="s">
        <v>3314</v>
      </c>
      <c r="BN161" s="829"/>
      <c r="BO161" s="829"/>
      <c r="BP161" s="829"/>
      <c r="BQ161" s="829"/>
      <c r="BR161" s="829"/>
      <c r="BS161" s="547"/>
      <c r="BT161" s="547"/>
      <c r="BU161" s="547"/>
      <c r="BV161" s="548"/>
      <c r="BW161" s="549"/>
      <c r="BX161" s="547"/>
      <c r="BY161" s="495"/>
      <c r="BZ161" s="579" t="s">
        <v>2029</v>
      </c>
      <c r="CA161" s="832" t="s">
        <v>1171</v>
      </c>
      <c r="CB161" s="862" t="s">
        <v>1172</v>
      </c>
      <c r="CC161" s="55" t="s">
        <v>2304</v>
      </c>
      <c r="CD161" s="843" t="s">
        <v>1173</v>
      </c>
    </row>
    <row r="162" spans="1:82" ht="90" customHeight="1">
      <c r="A162" s="3"/>
      <c r="B162" s="5" t="s">
        <v>2906</v>
      </c>
      <c r="C162" s="3" t="str">
        <f t="shared" si="35"/>
        <v>Ⅰ.顧客対応 (1)　お客さまニーズに合致した提案の実施に向けた募集に関する態勢整備</v>
      </c>
      <c r="D162" s="3" t="str">
        <f t="shared" si="36"/>
        <v>⑧早期消滅</v>
      </c>
      <c r="E162" s="3" t="str">
        <f t="shared" si="39"/>
        <v>基本 38</v>
      </c>
      <c r="F162" s="3" t="str">
        <f t="shared" si="40"/>
        <v xml:space="preserve">38 
</v>
      </c>
      <c r="G162" s="11" t="str">
        <f t="shared" si="41"/>
        <v xml:space="preserve">短期（契約始期日から半年以内等、短期の期間の定義は各乗合保険会社のルールを参考に代理店で定めたものとする）での失効・解約について、理由・経緯を分析・管理し、取扱者に事情を確認の上、必要に応じて指導する態勢を整備している
＿ 
＿＿ </v>
      </c>
      <c r="H162" s="21" t="str">
        <f t="shared" si="37"/>
        <v>2023: 0
2024: 1.はい</v>
      </c>
      <c r="I162" s="21" t="str">
        <f t="shared" si="47"/>
        <v xml:space="preserve"> ― </v>
      </c>
      <c r="J162" s="21" t="str">
        <f t="shared" si="47"/>
        <v xml:space="preserve"> ― </v>
      </c>
      <c r="K162" s="21" t="str">
        <f t="shared" si="42"/>
        <v>▼選択</v>
      </c>
      <c r="L162" s="21" t="str">
        <f t="shared" si="43"/>
        <v>以下について、詳細説明欄の記載及び証跡資料により確認できた
・短期での失効・解約について、理由・経緯を代理店として分析・管理していることは、「○○資料」P○を確認
・短期での失効・解約について、必要に応じて指導していることは、「○○資料」を確認</v>
      </c>
      <c r="M162" s="21" t="str">
        <f t="shared" si="44"/>
        <v xml:space="preserve">
</v>
      </c>
      <c r="N162" s="3"/>
      <c r="O162" s="19" t="s">
        <v>2305</v>
      </c>
      <c r="P162" s="19" t="s">
        <v>2729</v>
      </c>
      <c r="Q162" s="19" t="s">
        <v>371</v>
      </c>
      <c r="R162" s="19"/>
      <c r="S162" s="19"/>
      <c r="T162" s="808"/>
      <c r="U162" s="809"/>
      <c r="V162" s="810"/>
      <c r="W162" s="811"/>
      <c r="X162" s="810"/>
      <c r="Y162" s="810"/>
      <c r="Z162" s="20"/>
      <c r="AA162" s="869" t="s">
        <v>1996</v>
      </c>
      <c r="AB162" s="893" t="s">
        <v>297</v>
      </c>
      <c r="AC162" s="869" t="s">
        <v>1998</v>
      </c>
      <c r="AD162" s="894" t="s">
        <v>22</v>
      </c>
      <c r="AE162" s="869" t="s">
        <v>1976</v>
      </c>
      <c r="AF162" s="894" t="s">
        <v>368</v>
      </c>
      <c r="AG162" s="895" t="s">
        <v>36</v>
      </c>
      <c r="AH162" s="643" t="s">
        <v>25</v>
      </c>
      <c r="AI162" s="602">
        <v>38</v>
      </c>
      <c r="AJ162" s="551" t="s">
        <v>26</v>
      </c>
      <c r="AK162" s="1212" t="s">
        <v>3470</v>
      </c>
      <c r="AL162" s="1218"/>
      <c r="AM162" s="1219"/>
      <c r="AN162" s="27">
        <f t="shared" si="50"/>
        <v>0</v>
      </c>
      <c r="AO162" s="27">
        <f t="shared" si="50"/>
        <v>0</v>
      </c>
      <c r="AP162" s="565">
        <f t="shared" si="50"/>
        <v>0</v>
      </c>
      <c r="AQ162" s="35">
        <f t="shared" si="50"/>
        <v>0</v>
      </c>
      <c r="AR162" s="566">
        <f t="shared" si="50"/>
        <v>0</v>
      </c>
      <c r="AS162" s="566">
        <f t="shared" si="50"/>
        <v>0</v>
      </c>
      <c r="AT162" s="35">
        <f t="shared" si="46"/>
        <v>0</v>
      </c>
      <c r="AU162" s="43">
        <f t="shared" si="46"/>
        <v>0</v>
      </c>
      <c r="AV162" s="596" t="s">
        <v>33</v>
      </c>
      <c r="AW162" s="597" t="s">
        <v>41</v>
      </c>
      <c r="AX162" s="597" t="s">
        <v>42</v>
      </c>
      <c r="AY162" s="618"/>
      <c r="AZ162" s="850" t="s">
        <v>41</v>
      </c>
      <c r="BA162" s="582" t="s">
        <v>369</v>
      </c>
      <c r="BB162" s="547" t="s">
        <v>3613</v>
      </c>
      <c r="BC162" s="547" t="s">
        <v>3614</v>
      </c>
      <c r="BD162" s="598" t="str">
        <f t="shared" ref="BD162:BD163" si="51">BL162</f>
        <v>▼選択</v>
      </c>
      <c r="BE162" s="859" t="s">
        <v>33</v>
      </c>
      <c r="BF162" s="633" t="s">
        <v>16</v>
      </c>
      <c r="BG162" s="859" t="s">
        <v>31</v>
      </c>
      <c r="BH162" s="824" t="s">
        <v>6</v>
      </c>
      <c r="BI162" s="824" t="s">
        <v>7</v>
      </c>
      <c r="BJ162" s="859" t="s">
        <v>32</v>
      </c>
      <c r="BK162" s="859"/>
      <c r="BL162" s="546" t="s">
        <v>33</v>
      </c>
      <c r="BM162" s="828" t="s">
        <v>3615</v>
      </c>
      <c r="BN162" s="852"/>
      <c r="BO162" s="852"/>
      <c r="BP162" s="852"/>
      <c r="BQ162" s="852"/>
      <c r="BR162" s="852"/>
      <c r="BS162" s="547"/>
      <c r="BT162" s="547"/>
      <c r="BU162" s="547"/>
      <c r="BV162" s="548"/>
      <c r="BW162" s="549"/>
      <c r="BX162" s="547"/>
      <c r="BY162" s="495"/>
      <c r="BZ162" s="579" t="s">
        <v>3616</v>
      </c>
      <c r="CA162" s="853" t="s">
        <v>1174</v>
      </c>
      <c r="CB162" s="862" t="s">
        <v>1175</v>
      </c>
      <c r="CC162" s="55" t="s">
        <v>2305</v>
      </c>
      <c r="CD162" s="843" t="s">
        <v>1176</v>
      </c>
    </row>
    <row r="163" spans="1:82" ht="71.25" hidden="1" customHeight="1">
      <c r="A163" s="3"/>
      <c r="B163" s="5" t="s">
        <v>2907</v>
      </c>
      <c r="C163" s="3" t="str">
        <f t="shared" si="35"/>
        <v>Ⅰ.顧客対応 (1)　お客さまニーズに合致した提案の実施に向けた募集に関する態勢整備</v>
      </c>
      <c r="D163" s="3" t="str">
        <f t="shared" si="36"/>
        <v>⑧早期消滅</v>
      </c>
      <c r="E163" s="3" t="str">
        <f t="shared" si="39"/>
        <v>応用 39</v>
      </c>
      <c r="F163" s="3" t="str">
        <f t="shared" si="40"/>
        <v xml:space="preserve">39 
</v>
      </c>
      <c r="G163" s="11" t="str">
        <f t="shared" si="41"/>
        <v xml:space="preserve">短期（契約始期日から半年以内等、短期の期間の定義は各乗合保険会社のルールを参考に代理店で定めたものとする）での失効・解約の状況およびその改善策について全社で共有されている
＿ 
＿＿ </v>
      </c>
      <c r="H163" s="21" t="str">
        <f t="shared" si="37"/>
        <v>2023: 0
2024: ▼選択</v>
      </c>
      <c r="I163" s="21" t="str">
        <f t="shared" si="47"/>
        <v xml:space="preserve"> ― </v>
      </c>
      <c r="J163" s="21" t="str">
        <f t="shared" si="47"/>
        <v xml:space="preserve"> ― </v>
      </c>
      <c r="K163" s="21" t="str">
        <f t="shared" si="42"/>
        <v>▼選択</v>
      </c>
      <c r="L163" s="21" t="str">
        <f t="shared" si="43"/>
        <v>以下について、詳細説明欄の記載及び証跡資料により確認できた
・早期消滅契約の発生状況およびその改善策について、全社共有していることは、「○○資料」P○を確認
・No.38の設問を達成している</v>
      </c>
      <c r="M163" s="21" t="str">
        <f t="shared" si="44"/>
        <v xml:space="preserve">
</v>
      </c>
      <c r="N163" s="3"/>
      <c r="O163" s="19" t="s">
        <v>2306</v>
      </c>
      <c r="P163" s="19" t="s">
        <v>2729</v>
      </c>
      <c r="Q163" s="19" t="s">
        <v>371</v>
      </c>
      <c r="R163" s="19"/>
      <c r="S163" s="19"/>
      <c r="T163" s="808"/>
      <c r="U163" s="809"/>
      <c r="V163" s="810"/>
      <c r="W163" s="811"/>
      <c r="X163" s="810"/>
      <c r="Y163" s="810"/>
      <c r="Z163" s="20"/>
      <c r="AA163" s="869" t="s">
        <v>1996</v>
      </c>
      <c r="AB163" s="1203" t="s">
        <v>297</v>
      </c>
      <c r="AC163" s="869" t="s">
        <v>1998</v>
      </c>
      <c r="AD163" s="1206" t="s">
        <v>22</v>
      </c>
      <c r="AE163" s="869" t="s">
        <v>1976</v>
      </c>
      <c r="AF163" s="1206" t="s">
        <v>368</v>
      </c>
      <c r="AG163" s="867" t="s">
        <v>140</v>
      </c>
      <c r="AH163" s="1236" t="s">
        <v>228</v>
      </c>
      <c r="AI163" s="602">
        <v>39</v>
      </c>
      <c r="AJ163" s="551" t="s">
        <v>26</v>
      </c>
      <c r="AK163" s="1212" t="s">
        <v>3617</v>
      </c>
      <c r="AL163" s="1218"/>
      <c r="AM163" s="1219"/>
      <c r="AN163" s="27">
        <f t="shared" si="50"/>
        <v>0</v>
      </c>
      <c r="AO163" s="27">
        <f t="shared" si="50"/>
        <v>0</v>
      </c>
      <c r="AP163" s="565">
        <f t="shared" si="50"/>
        <v>0</v>
      </c>
      <c r="AQ163" s="35">
        <f t="shared" si="50"/>
        <v>0</v>
      </c>
      <c r="AR163" s="566">
        <f t="shared" si="50"/>
        <v>0</v>
      </c>
      <c r="AS163" s="566">
        <f t="shared" si="50"/>
        <v>0</v>
      </c>
      <c r="AT163" s="35">
        <f t="shared" si="46"/>
        <v>0</v>
      </c>
      <c r="AU163" s="43">
        <f t="shared" si="46"/>
        <v>0</v>
      </c>
      <c r="AV163" s="596" t="s">
        <v>33</v>
      </c>
      <c r="AW163" s="597" t="s">
        <v>41</v>
      </c>
      <c r="AX163" s="597" t="s">
        <v>42</v>
      </c>
      <c r="AY163" s="618"/>
      <c r="AZ163" s="850" t="s">
        <v>33</v>
      </c>
      <c r="BA163" s="582" t="s">
        <v>370</v>
      </c>
      <c r="BB163" s="855"/>
      <c r="BC163" s="821"/>
      <c r="BD163" s="603" t="str">
        <f t="shared" si="51"/>
        <v>▼選択</v>
      </c>
      <c r="BE163" s="859" t="s">
        <v>33</v>
      </c>
      <c r="BF163" s="633" t="s">
        <v>16</v>
      </c>
      <c r="BG163" s="859" t="s">
        <v>31</v>
      </c>
      <c r="BH163" s="824" t="s">
        <v>6</v>
      </c>
      <c r="BI163" s="824" t="s">
        <v>7</v>
      </c>
      <c r="BJ163" s="859" t="s">
        <v>32</v>
      </c>
      <c r="BK163" s="859"/>
      <c r="BL163" s="546" t="s">
        <v>33</v>
      </c>
      <c r="BM163" s="828" t="s">
        <v>3315</v>
      </c>
      <c r="BN163" s="852"/>
      <c r="BO163" s="852"/>
      <c r="BP163" s="852"/>
      <c r="BQ163" s="852"/>
      <c r="BR163" s="852"/>
      <c r="BS163" s="547"/>
      <c r="BT163" s="547"/>
      <c r="BU163" s="547"/>
      <c r="BV163" s="548"/>
      <c r="BW163" s="549"/>
      <c r="BX163" s="547"/>
      <c r="BY163" s="495"/>
      <c r="BZ163" s="579" t="s">
        <v>1180</v>
      </c>
      <c r="CA163" s="853" t="s">
        <v>1177</v>
      </c>
      <c r="CB163" s="862" t="s">
        <v>1178</v>
      </c>
      <c r="CC163" s="55" t="s">
        <v>2306</v>
      </c>
      <c r="CD163" s="843" t="s">
        <v>1179</v>
      </c>
    </row>
    <row r="164" spans="1:82" ht="85.5" hidden="1" customHeight="1">
      <c r="A164" s="3"/>
      <c r="B164" s="5" t="s">
        <v>2908</v>
      </c>
      <c r="C164" s="3" t="str">
        <f t="shared" si="35"/>
        <v>Ⅰ.顧客対応 (1)　お客さまニーズに合致した提案の実施に向けた募集に関する態勢整備</v>
      </c>
      <c r="D164" s="3" t="str">
        <f t="shared" si="36"/>
        <v>⑧早期消滅</v>
      </c>
      <c r="E164" s="3" t="str">
        <f t="shared" si="39"/>
        <v>応用 ⑧EX</v>
      </c>
      <c r="F164" s="3" t="str">
        <f t="shared" si="40"/>
        <v xml:space="preserve">⑧EX 
</v>
      </c>
      <c r="G164"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64" s="21" t="str">
        <f t="shared" si="37"/>
        <v>2023: 0
2024: 4.--</v>
      </c>
      <c r="I164" s="21" t="str">
        <f t="shared" si="47"/>
        <v xml:space="preserve"> ― </v>
      </c>
      <c r="J164" s="21" t="str">
        <f t="shared" si="47"/>
        <v xml:space="preserve"> ― </v>
      </c>
      <c r="K164" s="21" t="str">
        <f t="shared" si="42"/>
        <v>▼選択</v>
      </c>
      <c r="L164" s="21" t="str">
        <f t="shared" si="43"/>
        <v>⑧早期消滅 に関する貴社取組み［お客さまへアピールしたい取組み／募集人等従業者に好評な取組み］として認識しました。（［ ］内は判定時に不要文言を削除する）</v>
      </c>
      <c r="M164" s="21" t="str">
        <f t="shared" si="44"/>
        <v xml:space="preserve">
</v>
      </c>
      <c r="N164" s="3"/>
      <c r="O164" s="19" t="s">
        <v>2307</v>
      </c>
      <c r="P164" s="19" t="s">
        <v>2729</v>
      </c>
      <c r="Q164" s="19" t="s">
        <v>371</v>
      </c>
      <c r="R164" s="19"/>
      <c r="S164" s="19"/>
      <c r="T164" s="808"/>
      <c r="U164" s="809"/>
      <c r="V164" s="810"/>
      <c r="W164" s="811"/>
      <c r="X164" s="810"/>
      <c r="Y164" s="810"/>
      <c r="Z164" s="20"/>
      <c r="AA164" s="844" t="s">
        <v>34</v>
      </c>
      <c r="AB164" s="1204"/>
      <c r="AC164" s="844" t="s">
        <v>1998</v>
      </c>
      <c r="AD164" s="1207"/>
      <c r="AE164" s="844" t="s">
        <v>371</v>
      </c>
      <c r="AF164" s="1208"/>
      <c r="AG164" s="868" t="s">
        <v>140</v>
      </c>
      <c r="AH164" s="1238"/>
      <c r="AI164" s="604" t="s">
        <v>372</v>
      </c>
      <c r="AJ164" s="601"/>
      <c r="AK164" s="1229" t="s">
        <v>2017</v>
      </c>
      <c r="AL164" s="1230"/>
      <c r="AM164" s="1231"/>
      <c r="AN164" s="30">
        <f t="shared" si="50"/>
        <v>0</v>
      </c>
      <c r="AO164" s="30">
        <f t="shared" si="50"/>
        <v>0</v>
      </c>
      <c r="AP164" s="605">
        <f t="shared" si="50"/>
        <v>0</v>
      </c>
      <c r="AQ164" s="35">
        <f t="shared" si="50"/>
        <v>0</v>
      </c>
      <c r="AR164" s="566">
        <f t="shared" si="50"/>
        <v>0</v>
      </c>
      <c r="AS164" s="566">
        <f t="shared" si="50"/>
        <v>0</v>
      </c>
      <c r="AT164" s="35">
        <f t="shared" si="46"/>
        <v>0</v>
      </c>
      <c r="AU164" s="43">
        <f t="shared" si="46"/>
        <v>0</v>
      </c>
      <c r="AV164" s="596" t="s">
        <v>33</v>
      </c>
      <c r="AW164" s="597" t="s">
        <v>41</v>
      </c>
      <c r="AX164" s="606" t="s">
        <v>877</v>
      </c>
      <c r="AY164" s="597"/>
      <c r="AZ164" s="850" t="s">
        <v>877</v>
      </c>
      <c r="BA164" s="607" t="s">
        <v>147</v>
      </c>
      <c r="BB164" s="851"/>
      <c r="BC164" s="547"/>
      <c r="BD164" s="549"/>
      <c r="BE164" s="620" t="str">
        <f>IF(AND(AL164=AV164,AV164="○",AZ164="1.はい"),"○","▼選択")</f>
        <v>▼選択</v>
      </c>
      <c r="BF164" s="861" t="s">
        <v>16</v>
      </c>
      <c r="BG164" s="620" t="s">
        <v>31</v>
      </c>
      <c r="BH164" s="824" t="s">
        <v>6</v>
      </c>
      <c r="BI164" s="824" t="s">
        <v>7</v>
      </c>
      <c r="BJ164" s="620" t="s">
        <v>32</v>
      </c>
      <c r="BK164" s="620"/>
      <c r="BL164" s="546" t="s">
        <v>33</v>
      </c>
      <c r="BM164" s="828" t="s">
        <v>3316</v>
      </c>
      <c r="BN164" s="829"/>
      <c r="BO164" s="829"/>
      <c r="BP164" s="829"/>
      <c r="BQ164" s="829"/>
      <c r="BR164" s="829"/>
      <c r="BS164" s="547"/>
      <c r="BT164" s="547"/>
      <c r="BU164" s="547"/>
      <c r="BV164" s="548"/>
      <c r="BW164" s="549"/>
      <c r="BX164" s="547"/>
      <c r="BY164" s="495"/>
      <c r="BZ164" s="579" t="s">
        <v>2030</v>
      </c>
      <c r="CA164" s="832" t="s">
        <v>1181</v>
      </c>
      <c r="CB164" s="862" t="s">
        <v>1182</v>
      </c>
      <c r="CC164" s="55" t="s">
        <v>2307</v>
      </c>
      <c r="CD164" s="843" t="s">
        <v>1183</v>
      </c>
    </row>
    <row r="165" spans="1:82" ht="78.75" customHeight="1">
      <c r="A165" s="3"/>
      <c r="B165" s="5" t="s">
        <v>2909</v>
      </c>
      <c r="C165" s="3" t="str">
        <f t="shared" si="35"/>
        <v>Ⅰ.顧客対応 (1)　お客さまニーズに合致した提案の実施に向けた募集に関する態勢整備</v>
      </c>
      <c r="D165" s="3" t="str">
        <f t="shared" si="36"/>
        <v>⑨募集資料等の適切な管理</v>
      </c>
      <c r="E165" s="3" t="str">
        <f t="shared" si="39"/>
        <v>基本 40</v>
      </c>
      <c r="F165" s="3" t="str">
        <f t="shared" si="40"/>
        <v xml:space="preserve">40 
</v>
      </c>
      <c r="G165" s="11" t="str">
        <f t="shared" si="41"/>
        <v xml:space="preserve">保険会社が承認していない募集資料の使用の禁止について明文化され従業員がいつでも閲覧可能な状態になっている
＿ 
＿＿ </v>
      </c>
      <c r="H165" s="21" t="str">
        <f t="shared" si="37"/>
        <v>2023: 0
2024: 1.はい</v>
      </c>
      <c r="I165" s="21" t="str">
        <f t="shared" si="47"/>
        <v xml:space="preserve"> ― </v>
      </c>
      <c r="J165" s="21" t="str">
        <f t="shared" si="47"/>
        <v xml:space="preserve"> ― </v>
      </c>
      <c r="K165" s="21" t="str">
        <f t="shared" si="42"/>
        <v>▼選択</v>
      </c>
      <c r="L165" s="21" t="str">
        <f t="shared" si="43"/>
        <v>以下について、詳細説明欄の記載及び証跡資料により確認できた
・保険会社の商品に触れているものの、保険会社が承認していない募集資料を使用してはならない旨は、「○○資料」P○を確認
・「○○資料」がファイルサーバーに掲載され全従業員が閲覧可能な状態になっていることを確認</v>
      </c>
      <c r="M165" s="21" t="str">
        <f t="shared" si="44"/>
        <v xml:space="preserve">
</v>
      </c>
      <c r="N165" s="3"/>
      <c r="O165" s="19" t="s">
        <v>2308</v>
      </c>
      <c r="P165" s="19" t="s">
        <v>2729</v>
      </c>
      <c r="Q165" s="19" t="s">
        <v>375</v>
      </c>
      <c r="R165" s="19"/>
      <c r="S165" s="19"/>
      <c r="T165" s="808"/>
      <c r="U165" s="809"/>
      <c r="V165" s="810"/>
      <c r="W165" s="811"/>
      <c r="X165" s="810"/>
      <c r="Y165" s="810"/>
      <c r="Z165" s="20"/>
      <c r="AA165" s="869" t="s">
        <v>1996</v>
      </c>
      <c r="AB165" s="893" t="s">
        <v>297</v>
      </c>
      <c r="AC165" s="869" t="s">
        <v>1998</v>
      </c>
      <c r="AD165" s="1206" t="s">
        <v>22</v>
      </c>
      <c r="AE165" s="869" t="s">
        <v>1977</v>
      </c>
      <c r="AF165" s="1206" t="s">
        <v>373</v>
      </c>
      <c r="AG165" s="837" t="s">
        <v>36</v>
      </c>
      <c r="AH165" s="1209" t="s">
        <v>25</v>
      </c>
      <c r="AI165" s="602">
        <v>40</v>
      </c>
      <c r="AJ165" s="551" t="s">
        <v>26</v>
      </c>
      <c r="AK165" s="1212" t="s">
        <v>374</v>
      </c>
      <c r="AL165" s="1218"/>
      <c r="AM165" s="1219"/>
      <c r="AN165" s="27">
        <f t="shared" si="50"/>
        <v>0</v>
      </c>
      <c r="AO165" s="27">
        <f t="shared" si="50"/>
        <v>0</v>
      </c>
      <c r="AP165" s="565">
        <f t="shared" si="50"/>
        <v>0</v>
      </c>
      <c r="AQ165" s="35">
        <f t="shared" si="50"/>
        <v>0</v>
      </c>
      <c r="AR165" s="566">
        <f t="shared" si="50"/>
        <v>0</v>
      </c>
      <c r="AS165" s="566">
        <f t="shared" si="50"/>
        <v>0</v>
      </c>
      <c r="AT165" s="35">
        <f t="shared" si="46"/>
        <v>0</v>
      </c>
      <c r="AU165" s="43">
        <f t="shared" si="46"/>
        <v>0</v>
      </c>
      <c r="AV165" s="596" t="s">
        <v>33</v>
      </c>
      <c r="AW165" s="597" t="s">
        <v>41</v>
      </c>
      <c r="AX165" s="597" t="s">
        <v>42</v>
      </c>
      <c r="AY165" s="597"/>
      <c r="AZ165" s="850" t="s">
        <v>41</v>
      </c>
      <c r="BA165" s="582" t="s">
        <v>343</v>
      </c>
      <c r="BB165" s="547" t="s">
        <v>3618</v>
      </c>
      <c r="BC165" s="547" t="s">
        <v>3619</v>
      </c>
      <c r="BD165" s="598" t="str">
        <f>BL165</f>
        <v>▼選択</v>
      </c>
      <c r="BE165" s="859" t="s">
        <v>33</v>
      </c>
      <c r="BF165" s="633" t="s">
        <v>16</v>
      </c>
      <c r="BG165" s="859" t="s">
        <v>31</v>
      </c>
      <c r="BH165" s="824" t="s">
        <v>6</v>
      </c>
      <c r="BI165" s="824" t="s">
        <v>7</v>
      </c>
      <c r="BJ165" s="859" t="s">
        <v>32</v>
      </c>
      <c r="BK165" s="859"/>
      <c r="BL165" s="546" t="s">
        <v>33</v>
      </c>
      <c r="BM165" s="828" t="s">
        <v>3317</v>
      </c>
      <c r="BN165" s="852"/>
      <c r="BO165" s="852"/>
      <c r="BP165" s="852"/>
      <c r="BQ165" s="852"/>
      <c r="BR165" s="852"/>
      <c r="BS165" s="547"/>
      <c r="BT165" s="547"/>
      <c r="BU165" s="547"/>
      <c r="BV165" s="548"/>
      <c r="BW165" s="549"/>
      <c r="BX165" s="547"/>
      <c r="BY165" s="495"/>
      <c r="BZ165" s="647" t="s">
        <v>2125</v>
      </c>
      <c r="CA165" s="853" t="s">
        <v>1184</v>
      </c>
      <c r="CB165" s="854" t="s">
        <v>1185</v>
      </c>
      <c r="CC165" s="55" t="s">
        <v>2308</v>
      </c>
      <c r="CD165" s="843" t="s">
        <v>1186</v>
      </c>
    </row>
    <row r="166" spans="1:82" ht="42.75" hidden="1" customHeight="1">
      <c r="A166" s="3"/>
      <c r="B166" s="5" t="s">
        <v>2910</v>
      </c>
      <c r="C166" s="3" t="str">
        <f t="shared" si="35"/>
        <v>Ⅰ.顧客対応 (1)　お客さまニーズに合致した提案の実施に向けた募集に関する態勢整備</v>
      </c>
      <c r="D166" s="3" t="str">
        <f t="shared" si="36"/>
        <v>⑨募集資料等の適切な管理</v>
      </c>
      <c r="E166" s="3" t="str">
        <f t="shared" si="39"/>
        <v>基本 41</v>
      </c>
      <c r="F166" s="3" t="str">
        <f t="shared" si="40"/>
        <v>41 
見出し</v>
      </c>
      <c r="G166" s="11" t="str">
        <f t="shared" si="41"/>
        <v xml:space="preserve">募集資料を独自に作成している代理店のみ対象
＿ 
＿＿ </v>
      </c>
      <c r="H166" s="21" t="str">
        <f t="shared" si="37"/>
        <v>2023: 0
2024: 対象外</v>
      </c>
      <c r="I166" s="21" t="str">
        <f t="shared" si="47"/>
        <v xml:space="preserve"> ― </v>
      </c>
      <c r="J166" s="21" t="str">
        <f t="shared" si="47"/>
        <v xml:space="preserve"> ― </v>
      </c>
      <c r="K166" s="21" t="str">
        <f t="shared" si="42"/>
        <v xml:space="preserve"> ― </v>
      </c>
      <c r="L166" s="21" t="str">
        <f t="shared" si="43"/>
        <v xml:space="preserve"> ― </v>
      </c>
      <c r="M166" s="21" t="str">
        <f t="shared" si="44"/>
        <v xml:space="preserve">
</v>
      </c>
      <c r="N166" s="3"/>
      <c r="O166" s="19" t="s">
        <v>2309</v>
      </c>
      <c r="P166" s="19" t="s">
        <v>2729</v>
      </c>
      <c r="Q166" s="19" t="s">
        <v>375</v>
      </c>
      <c r="R166" s="19"/>
      <c r="S166" s="19"/>
      <c r="T166" s="808"/>
      <c r="U166" s="809"/>
      <c r="V166" s="810"/>
      <c r="W166" s="811"/>
      <c r="X166" s="810"/>
      <c r="Y166" s="810"/>
      <c r="Z166" s="20"/>
      <c r="AA166" s="870" t="s">
        <v>34</v>
      </c>
      <c r="AB166" s="899"/>
      <c r="AC166" s="870" t="s">
        <v>1998</v>
      </c>
      <c r="AD166" s="1207"/>
      <c r="AE166" s="870" t="s">
        <v>375</v>
      </c>
      <c r="AF166" s="1207"/>
      <c r="AG166" s="845" t="s">
        <v>36</v>
      </c>
      <c r="AH166" s="1210"/>
      <c r="AI166" s="623">
        <v>41</v>
      </c>
      <c r="AJ166" s="624" t="s">
        <v>2642</v>
      </c>
      <c r="AK166" s="1226" t="s">
        <v>376</v>
      </c>
      <c r="AL166" s="1227"/>
      <c r="AM166" s="1228"/>
      <c r="AN166" s="29">
        <f t="shared" si="50"/>
        <v>0</v>
      </c>
      <c r="AO166" s="29">
        <f t="shared" si="50"/>
        <v>0</v>
      </c>
      <c r="AP166" s="589">
        <f t="shared" si="50"/>
        <v>0</v>
      </c>
      <c r="AQ166" s="37">
        <f t="shared" si="50"/>
        <v>0</v>
      </c>
      <c r="AR166" s="590">
        <f t="shared" si="50"/>
        <v>0</v>
      </c>
      <c r="AS166" s="590">
        <f t="shared" si="50"/>
        <v>0</v>
      </c>
      <c r="AT166" s="37">
        <f t="shared" si="46"/>
        <v>0</v>
      </c>
      <c r="AU166" s="45">
        <f t="shared" si="46"/>
        <v>0</v>
      </c>
      <c r="AV166" s="586" t="s">
        <v>33</v>
      </c>
      <c r="AW166" s="587" t="s">
        <v>91</v>
      </c>
      <c r="AX166" s="587" t="s">
        <v>9</v>
      </c>
      <c r="AY166" s="587"/>
      <c r="AZ166" s="850" t="s">
        <v>9</v>
      </c>
      <c r="BA166" s="559" t="s">
        <v>29</v>
      </c>
      <c r="BB166" s="562"/>
      <c r="BC166" s="562"/>
      <c r="BD166" s="571"/>
      <c r="BE166" s="571"/>
      <c r="BF166" s="571"/>
      <c r="BG166" s="571"/>
      <c r="BH166" s="571"/>
      <c r="BI166" s="847"/>
      <c r="BJ166" s="571"/>
      <c r="BK166" s="571"/>
      <c r="BL166" s="569"/>
      <c r="BM166" s="839"/>
      <c r="BN166" s="840"/>
      <c r="BO166" s="840"/>
      <c r="BP166" s="840"/>
      <c r="BQ166" s="840"/>
      <c r="BR166" s="840"/>
      <c r="BS166" s="562"/>
      <c r="BT166" s="562"/>
      <c r="BU166" s="562"/>
      <c r="BV166" s="570"/>
      <c r="BW166" s="571"/>
      <c r="BX166" s="562"/>
      <c r="BY166" s="495"/>
      <c r="BZ166" s="562"/>
      <c r="CA166" s="853" t="s">
        <v>1187</v>
      </c>
      <c r="CB166" s="854" t="s">
        <v>1188</v>
      </c>
      <c r="CC166" s="55" t="s">
        <v>2309</v>
      </c>
      <c r="CD166" s="843" t="s">
        <v>1189</v>
      </c>
    </row>
    <row r="167" spans="1:82" ht="71.25" hidden="1" customHeight="1">
      <c r="A167" s="3"/>
      <c r="B167" s="5" t="s">
        <v>2911</v>
      </c>
      <c r="C167" s="3" t="str">
        <f t="shared" si="35"/>
        <v>Ⅰ.顧客対応 (1)　お客さまニーズに合致した提案の実施に向けた募集に関する態勢整備</v>
      </c>
      <c r="D167" s="3" t="str">
        <f t="shared" si="36"/>
        <v>⑨募集資料等の適切な管理</v>
      </c>
      <c r="E167" s="3" t="str">
        <f t="shared" si="39"/>
        <v>基本 41</v>
      </c>
      <c r="F167" s="3" t="str">
        <f t="shared" si="40"/>
        <v xml:space="preserve">41 
</v>
      </c>
      <c r="G167" s="11" t="str">
        <f t="shared" si="41"/>
        <v xml:space="preserve">
＿ 募集資料の作成・活用方法について明文化され、従業員がいつでも閲覧可能な状態になっている
※全て「1.はい」であれば達成
＿＿ </v>
      </c>
      <c r="H167" s="21" t="str">
        <f t="shared" si="37"/>
        <v>2023: 0
2024: －</v>
      </c>
      <c r="I167" s="21" t="str">
        <f t="shared" si="47"/>
        <v xml:space="preserve"> ― </v>
      </c>
      <c r="J167" s="21" t="str">
        <f t="shared" si="47"/>
        <v xml:space="preserve"> ― </v>
      </c>
      <c r="K167" s="21" t="str">
        <f t="shared" si="42"/>
        <v>対象外</v>
      </c>
      <c r="L167" s="21">
        <f t="shared" si="43"/>
        <v>0</v>
      </c>
      <c r="M167" s="21" t="str">
        <f t="shared" si="44"/>
        <v xml:space="preserve">
</v>
      </c>
      <c r="N167" s="3"/>
      <c r="O167" s="19" t="s">
        <v>2310</v>
      </c>
      <c r="P167" s="19" t="s">
        <v>2729</v>
      </c>
      <c r="Q167" s="19" t="s">
        <v>375</v>
      </c>
      <c r="R167" s="19"/>
      <c r="S167" s="19"/>
      <c r="T167" s="808"/>
      <c r="U167" s="809"/>
      <c r="V167" s="810"/>
      <c r="W167" s="811"/>
      <c r="X167" s="810"/>
      <c r="Y167" s="810"/>
      <c r="Z167" s="20"/>
      <c r="AA167" s="870" t="s">
        <v>34</v>
      </c>
      <c r="AB167" s="899"/>
      <c r="AC167" s="870" t="s">
        <v>1998</v>
      </c>
      <c r="AD167" s="1207"/>
      <c r="AE167" s="870" t="s">
        <v>375</v>
      </c>
      <c r="AF167" s="1207"/>
      <c r="AG167" s="845" t="s">
        <v>36</v>
      </c>
      <c r="AH167" s="1210"/>
      <c r="AI167" s="628">
        <v>41</v>
      </c>
      <c r="AJ167" s="627" t="s">
        <v>26</v>
      </c>
      <c r="AK167" s="863"/>
      <c r="AL167" s="1220" t="s">
        <v>2644</v>
      </c>
      <c r="AM167" s="1221"/>
      <c r="AN167" s="27">
        <f t="shared" si="50"/>
        <v>0</v>
      </c>
      <c r="AO167" s="27">
        <f t="shared" si="50"/>
        <v>0</v>
      </c>
      <c r="AP167" s="565">
        <f t="shared" si="50"/>
        <v>0</v>
      </c>
      <c r="AQ167" s="35">
        <f t="shared" si="50"/>
        <v>0</v>
      </c>
      <c r="AR167" s="566">
        <f t="shared" si="50"/>
        <v>0</v>
      </c>
      <c r="AS167" s="566">
        <f t="shared" si="50"/>
        <v>0</v>
      </c>
      <c r="AT167" s="35">
        <f t="shared" si="46"/>
        <v>0</v>
      </c>
      <c r="AU167" s="43">
        <f t="shared" si="46"/>
        <v>0</v>
      </c>
      <c r="AV167" s="608"/>
      <c r="AW167" s="609"/>
      <c r="AX167" s="609"/>
      <c r="AY167" s="609"/>
      <c r="AZ167" s="822" t="s">
        <v>661</v>
      </c>
      <c r="BA167" s="559" t="s">
        <v>29</v>
      </c>
      <c r="BB167" s="562"/>
      <c r="BC167" s="562"/>
      <c r="BD167" s="560" t="str">
        <f>BL167</f>
        <v>対象外</v>
      </c>
      <c r="BE167" s="859" t="s">
        <v>33</v>
      </c>
      <c r="BF167" s="633" t="s">
        <v>16</v>
      </c>
      <c r="BG167" s="859" t="s">
        <v>31</v>
      </c>
      <c r="BH167" s="824" t="s">
        <v>6</v>
      </c>
      <c r="BI167" s="824" t="s">
        <v>7</v>
      </c>
      <c r="BJ167" s="859" t="s">
        <v>32</v>
      </c>
      <c r="BK167" s="859" t="s">
        <v>897</v>
      </c>
      <c r="BL167" s="561" t="s">
        <v>203</v>
      </c>
      <c r="BM167" s="839"/>
      <c r="BN167" s="840"/>
      <c r="BO167" s="840"/>
      <c r="BP167" s="840"/>
      <c r="BQ167" s="840"/>
      <c r="BR167" s="840"/>
      <c r="BS167" s="562"/>
      <c r="BT167" s="562"/>
      <c r="BU167" s="562"/>
      <c r="BV167" s="548"/>
      <c r="BW167" s="549"/>
      <c r="BX167" s="547"/>
      <c r="BY167" s="495"/>
      <c r="BZ167" s="562"/>
      <c r="CA167" s="841"/>
      <c r="CB167" s="842"/>
      <c r="CC167" s="55" t="s">
        <v>2310</v>
      </c>
      <c r="CD167" s="843" t="s">
        <v>1189</v>
      </c>
    </row>
    <row r="168" spans="1:82" ht="78.75" hidden="1">
      <c r="A168" s="3"/>
      <c r="B168" s="5" t="s">
        <v>2912</v>
      </c>
      <c r="C168" s="3" t="str">
        <f t="shared" si="35"/>
        <v>Ⅰ.顧客対応 (1)　お客さまニーズに合致した提案の実施に向けた募集に関する態勢整備</v>
      </c>
      <c r="D168" s="3" t="str">
        <f t="shared" si="36"/>
        <v>⑨募集資料等の適切な管理</v>
      </c>
      <c r="E168" s="3" t="str">
        <f t="shared" si="39"/>
        <v>基本 41</v>
      </c>
      <c r="F168" s="3" t="str">
        <f t="shared" si="40"/>
        <v>41 
41-1</v>
      </c>
      <c r="G168" s="11" t="str">
        <f t="shared" si="41"/>
        <v xml:space="preserve">
＿ 
＿＿ 作成した資料に対し作成者以外による確認態勢（保険会社による承認の要否、申請・承認フロー等）が整備されている</v>
      </c>
      <c r="H168" s="21" t="str">
        <f t="shared" si="37"/>
        <v>2023: 0
2024: ▼選択</v>
      </c>
      <c r="I168" s="21" t="str">
        <f t="shared" si="47"/>
        <v xml:space="preserve"> ― </v>
      </c>
      <c r="J168" s="21" t="str">
        <f t="shared" si="47"/>
        <v xml:space="preserve"> ― </v>
      </c>
      <c r="K168" s="21" t="str">
        <f t="shared" si="42"/>
        <v>▼選択</v>
      </c>
      <c r="L168" s="21" t="str">
        <f t="shared" si="43"/>
        <v>以下について、詳細説明欄の記載及び証跡資料により確認できた
・作成した資料に対する作成者以外による確認方法は、「○○資料」P○を確認
・「○○資料」がファイルサーバーに掲載され全従業員が閲覧可能な状態になっていることを確認</v>
      </c>
      <c r="M168" s="21" t="str">
        <f t="shared" si="44"/>
        <v xml:space="preserve">
</v>
      </c>
      <c r="N168" s="3"/>
      <c r="O168" s="19" t="s">
        <v>2311</v>
      </c>
      <c r="P168" s="19" t="s">
        <v>2729</v>
      </c>
      <c r="Q168" s="19" t="s">
        <v>375</v>
      </c>
      <c r="R168" s="19"/>
      <c r="S168" s="19"/>
      <c r="T168" s="808"/>
      <c r="U168" s="809"/>
      <c r="V168" s="810"/>
      <c r="W168" s="811"/>
      <c r="X168" s="810"/>
      <c r="Y168" s="810"/>
      <c r="Z168" s="20"/>
      <c r="AA168" s="870" t="s">
        <v>34</v>
      </c>
      <c r="AB168" s="899"/>
      <c r="AC168" s="870" t="s">
        <v>1998</v>
      </c>
      <c r="AD168" s="1207"/>
      <c r="AE168" s="870" t="s">
        <v>375</v>
      </c>
      <c r="AF168" s="1207"/>
      <c r="AG168" s="845" t="s">
        <v>36</v>
      </c>
      <c r="AH168" s="1210"/>
      <c r="AI168" s="563">
        <v>41</v>
      </c>
      <c r="AJ168" s="564" t="s">
        <v>377</v>
      </c>
      <c r="AK168" s="900"/>
      <c r="AL168" s="901"/>
      <c r="AM168" s="469" t="s">
        <v>378</v>
      </c>
      <c r="AN168" s="27">
        <f t="shared" si="50"/>
        <v>0</v>
      </c>
      <c r="AO168" s="27">
        <f t="shared" si="50"/>
        <v>0</v>
      </c>
      <c r="AP168" s="565">
        <f t="shared" si="50"/>
        <v>0</v>
      </c>
      <c r="AQ168" s="35">
        <f t="shared" si="50"/>
        <v>0</v>
      </c>
      <c r="AR168" s="566">
        <f t="shared" si="50"/>
        <v>0</v>
      </c>
      <c r="AS168" s="566">
        <f t="shared" si="50"/>
        <v>0</v>
      </c>
      <c r="AT168" s="35">
        <f t="shared" si="46"/>
        <v>0</v>
      </c>
      <c r="AU168" s="43">
        <f t="shared" si="46"/>
        <v>0</v>
      </c>
      <c r="AV168" s="618" t="s">
        <v>33</v>
      </c>
      <c r="AW168" s="619" t="s">
        <v>41</v>
      </c>
      <c r="AX168" s="619" t="s">
        <v>42</v>
      </c>
      <c r="AY168" s="619"/>
      <c r="AZ168" s="850" t="s">
        <v>33</v>
      </c>
      <c r="BA168" s="582" t="s">
        <v>343</v>
      </c>
      <c r="BB168" s="855"/>
      <c r="BC168" s="821"/>
      <c r="BD168" s="545"/>
      <c r="BE168" s="859" t="str">
        <f>IF(AND(AL168=AV168,AV168="○",AZ168="1.はい"),"○","▼選択")</f>
        <v>▼選択</v>
      </c>
      <c r="BF168" s="633" t="s">
        <v>16</v>
      </c>
      <c r="BG168" s="859" t="s">
        <v>31</v>
      </c>
      <c r="BH168" s="824" t="s">
        <v>6</v>
      </c>
      <c r="BI168" s="824" t="s">
        <v>7</v>
      </c>
      <c r="BJ168" s="859" t="s">
        <v>32</v>
      </c>
      <c r="BK168" s="859"/>
      <c r="BL168" s="546" t="s">
        <v>33</v>
      </c>
      <c r="BM168" s="828" t="s">
        <v>1192</v>
      </c>
      <c r="BN168" s="852"/>
      <c r="BO168" s="852"/>
      <c r="BP168" s="852"/>
      <c r="BQ168" s="852"/>
      <c r="BR168" s="852"/>
      <c r="BS168" s="547"/>
      <c r="BT168" s="547"/>
      <c r="BU168" s="547"/>
      <c r="BV168" s="548"/>
      <c r="BW168" s="549"/>
      <c r="BX168" s="547"/>
      <c r="BY168" s="495"/>
      <c r="BZ168" s="579" t="s">
        <v>1192</v>
      </c>
      <c r="CA168" s="853" t="s">
        <v>1187</v>
      </c>
      <c r="CB168" s="854" t="s">
        <v>1190</v>
      </c>
      <c r="CC168" s="55" t="s">
        <v>2311</v>
      </c>
      <c r="CD168" s="843" t="s">
        <v>1191</v>
      </c>
    </row>
    <row r="169" spans="1:82" ht="78.75" hidden="1">
      <c r="A169" s="3"/>
      <c r="B169" s="5" t="s">
        <v>2913</v>
      </c>
      <c r="C169" s="3" t="str">
        <f t="shared" si="35"/>
        <v>Ⅰ.顧客対応 (1)　お客さまニーズに合致した提案の実施に向けた募集に関する態勢整備</v>
      </c>
      <c r="D169" s="3" t="str">
        <f t="shared" si="36"/>
        <v>⑨募集資料等の適切な管理</v>
      </c>
      <c r="E169" s="3" t="str">
        <f t="shared" si="39"/>
        <v>基本 41</v>
      </c>
      <c r="F169" s="3" t="str">
        <f t="shared" si="40"/>
        <v>41 
41-2</v>
      </c>
      <c r="G169" s="11" t="str">
        <f t="shared" si="41"/>
        <v xml:space="preserve">
＿ 
＿＿ 保険会社による承認要のもの、不要のものそれぞれについて承認番号や使用期限等の管理方法を定めている</v>
      </c>
      <c r="H169" s="21" t="str">
        <f t="shared" si="37"/>
        <v>2023: 0
2024: ▼選択</v>
      </c>
      <c r="I169" s="21" t="str">
        <f t="shared" si="47"/>
        <v xml:space="preserve"> ― </v>
      </c>
      <c r="J169" s="21" t="str">
        <f t="shared" si="47"/>
        <v xml:space="preserve"> ― </v>
      </c>
      <c r="K169" s="21" t="str">
        <f t="shared" si="42"/>
        <v>▼選択</v>
      </c>
      <c r="L169" s="21" t="str">
        <f t="shared" si="43"/>
        <v>以下について、詳細説明欄の記載及び証跡資料により確認できた
・保険会社による承認要のもの、不要のものそれぞれについて承認番号や使用期限等の管理方法は、「○○資料」P○を確認
・「○○資料」がファイルサーバーに掲載され全従業員が閲覧可能な状態になっていることを確認</v>
      </c>
      <c r="M169" s="21" t="str">
        <f t="shared" si="44"/>
        <v xml:space="preserve">
</v>
      </c>
      <c r="N169" s="3"/>
      <c r="O169" s="19" t="s">
        <v>2312</v>
      </c>
      <c r="P169" s="19" t="s">
        <v>2729</v>
      </c>
      <c r="Q169" s="19" t="s">
        <v>375</v>
      </c>
      <c r="R169" s="19"/>
      <c r="S169" s="19"/>
      <c r="T169" s="808"/>
      <c r="U169" s="809"/>
      <c r="V169" s="810"/>
      <c r="W169" s="811"/>
      <c r="X169" s="810"/>
      <c r="Y169" s="810"/>
      <c r="Z169" s="20"/>
      <c r="AA169" s="870" t="s">
        <v>34</v>
      </c>
      <c r="AB169" s="899"/>
      <c r="AC169" s="870" t="s">
        <v>1998</v>
      </c>
      <c r="AD169" s="1207"/>
      <c r="AE169" s="844" t="s">
        <v>375</v>
      </c>
      <c r="AF169" s="1207"/>
      <c r="AG169" s="845" t="s">
        <v>36</v>
      </c>
      <c r="AH169" s="1210"/>
      <c r="AI169" s="563">
        <v>41</v>
      </c>
      <c r="AJ169" s="564" t="s">
        <v>379</v>
      </c>
      <c r="AK169" s="902"/>
      <c r="AL169" s="903"/>
      <c r="AM169" s="469" t="s">
        <v>380</v>
      </c>
      <c r="AN169" s="27">
        <f t="shared" si="50"/>
        <v>0</v>
      </c>
      <c r="AO169" s="27">
        <f t="shared" si="50"/>
        <v>0</v>
      </c>
      <c r="AP169" s="565">
        <f t="shared" si="50"/>
        <v>0</v>
      </c>
      <c r="AQ169" s="35">
        <f t="shared" si="50"/>
        <v>0</v>
      </c>
      <c r="AR169" s="566">
        <f t="shared" si="50"/>
        <v>0</v>
      </c>
      <c r="AS169" s="566">
        <f t="shared" si="50"/>
        <v>0</v>
      </c>
      <c r="AT169" s="35">
        <f t="shared" si="46"/>
        <v>0</v>
      </c>
      <c r="AU169" s="43">
        <f t="shared" si="46"/>
        <v>0</v>
      </c>
      <c r="AV169" s="618" t="s">
        <v>33</v>
      </c>
      <c r="AW169" s="619" t="s">
        <v>41</v>
      </c>
      <c r="AX169" s="619" t="s">
        <v>42</v>
      </c>
      <c r="AY169" s="619"/>
      <c r="AZ169" s="850" t="s">
        <v>33</v>
      </c>
      <c r="BA169" s="582" t="s">
        <v>343</v>
      </c>
      <c r="BB169" s="855"/>
      <c r="BC169" s="821"/>
      <c r="BD169" s="545"/>
      <c r="BE169" s="859" t="str">
        <f>IF(AND(AL169=AV169,AV169="○",AZ169="1.はい"),"○","▼選択")</f>
        <v>▼選択</v>
      </c>
      <c r="BF169" s="633" t="s">
        <v>16</v>
      </c>
      <c r="BG169" s="859" t="s">
        <v>31</v>
      </c>
      <c r="BH169" s="824" t="s">
        <v>6</v>
      </c>
      <c r="BI169" s="824" t="s">
        <v>7</v>
      </c>
      <c r="BJ169" s="859" t="s">
        <v>32</v>
      </c>
      <c r="BK169" s="859"/>
      <c r="BL169" s="546" t="s">
        <v>33</v>
      </c>
      <c r="BM169" s="828" t="s">
        <v>1195</v>
      </c>
      <c r="BN169" s="852"/>
      <c r="BO169" s="852"/>
      <c r="BP169" s="852"/>
      <c r="BQ169" s="852"/>
      <c r="BR169" s="852"/>
      <c r="BS169" s="547"/>
      <c r="BT169" s="547"/>
      <c r="BU169" s="547"/>
      <c r="BV169" s="548"/>
      <c r="BW169" s="549"/>
      <c r="BX169" s="547"/>
      <c r="BY169" s="495"/>
      <c r="BZ169" s="579" t="s">
        <v>1195</v>
      </c>
      <c r="CA169" s="853" t="s">
        <v>1187</v>
      </c>
      <c r="CB169" s="854" t="s">
        <v>1193</v>
      </c>
      <c r="CC169" s="55" t="s">
        <v>2312</v>
      </c>
      <c r="CD169" s="843" t="s">
        <v>1194</v>
      </c>
    </row>
    <row r="170" spans="1:82" ht="63" hidden="1" customHeight="1">
      <c r="A170" s="3"/>
      <c r="B170" s="5" t="s">
        <v>2914</v>
      </c>
      <c r="C170" s="3" t="str">
        <f t="shared" si="35"/>
        <v>Ⅰ.顧客対応 (1)　お客さまニーズに合致した提案の実施に向けた募集に関する態勢整備</v>
      </c>
      <c r="D170" s="3" t="str">
        <f t="shared" si="36"/>
        <v>⑨募集資料等の適切な管理</v>
      </c>
      <c r="E170" s="3" t="str">
        <f t="shared" si="39"/>
        <v>基本 42</v>
      </c>
      <c r="F170" s="3" t="str">
        <f t="shared" si="40"/>
        <v xml:space="preserve">42 
</v>
      </c>
      <c r="G170" s="11" t="str">
        <f t="shared" si="41"/>
        <v xml:space="preserve">
＿ 作成した募集資料が適切に管理されている（管理簿等による一覧管理が行われている、期限切れ資料の廃棄が行われている）
＿＿ </v>
      </c>
      <c r="H170" s="21" t="str">
        <f t="shared" si="37"/>
        <v>2023: 0
2024: ▼選択</v>
      </c>
      <c r="I170" s="21" t="str">
        <f t="shared" si="47"/>
        <v xml:space="preserve"> ― </v>
      </c>
      <c r="J170" s="21" t="str">
        <f t="shared" si="47"/>
        <v xml:space="preserve"> ― </v>
      </c>
      <c r="K170" s="21" t="str">
        <f t="shared" si="42"/>
        <v>対象外</v>
      </c>
      <c r="L170" s="21" t="str">
        <f t="shared" si="43"/>
        <v>以下について、詳細説明欄の記載及び証跡資料「○○資料」P○により確認できた
・募集資料を管理し、使用期限切れ資料が適切に廃棄される仕組みがあること</v>
      </c>
      <c r="M170" s="21" t="str">
        <f t="shared" si="44"/>
        <v xml:space="preserve">
</v>
      </c>
      <c r="N170" s="3"/>
      <c r="O170" s="19" t="s">
        <v>2313</v>
      </c>
      <c r="P170" s="19" t="s">
        <v>2729</v>
      </c>
      <c r="Q170" s="19" t="s">
        <v>375</v>
      </c>
      <c r="R170" s="19"/>
      <c r="S170" s="19"/>
      <c r="T170" s="808"/>
      <c r="U170" s="809"/>
      <c r="V170" s="810"/>
      <c r="W170" s="811"/>
      <c r="X170" s="810"/>
      <c r="Y170" s="810"/>
      <c r="Z170" s="20"/>
      <c r="AA170" s="870" t="s">
        <v>34</v>
      </c>
      <c r="AB170" s="899"/>
      <c r="AC170" s="870" t="s">
        <v>1998</v>
      </c>
      <c r="AD170" s="1207"/>
      <c r="AE170" s="844" t="s">
        <v>375</v>
      </c>
      <c r="AF170" s="1207"/>
      <c r="AG170" s="845" t="s">
        <v>36</v>
      </c>
      <c r="AH170" s="1210"/>
      <c r="AI170" s="648">
        <v>42</v>
      </c>
      <c r="AJ170" s="601" t="s">
        <v>26</v>
      </c>
      <c r="AK170" s="904"/>
      <c r="AL170" s="1220" t="s">
        <v>381</v>
      </c>
      <c r="AM170" s="1221"/>
      <c r="AN170" s="27">
        <f t="shared" si="50"/>
        <v>0</v>
      </c>
      <c r="AO170" s="27">
        <f t="shared" si="50"/>
        <v>0</v>
      </c>
      <c r="AP170" s="565">
        <f t="shared" si="50"/>
        <v>0</v>
      </c>
      <c r="AQ170" s="35">
        <f t="shared" si="50"/>
        <v>0</v>
      </c>
      <c r="AR170" s="566">
        <f t="shared" si="50"/>
        <v>0</v>
      </c>
      <c r="AS170" s="566">
        <f t="shared" si="50"/>
        <v>0</v>
      </c>
      <c r="AT170" s="35">
        <f t="shared" si="46"/>
        <v>0</v>
      </c>
      <c r="AU170" s="43">
        <f t="shared" si="46"/>
        <v>0</v>
      </c>
      <c r="AV170" s="586" t="s">
        <v>33</v>
      </c>
      <c r="AW170" s="587" t="s">
        <v>41</v>
      </c>
      <c r="AX170" s="587" t="s">
        <v>42</v>
      </c>
      <c r="AY170" s="587"/>
      <c r="AZ170" s="850" t="s">
        <v>33</v>
      </c>
      <c r="BA170" s="582" t="s">
        <v>382</v>
      </c>
      <c r="BB170" s="855"/>
      <c r="BC170" s="821"/>
      <c r="BD170" s="598" t="str">
        <f>BL170</f>
        <v>対象外</v>
      </c>
      <c r="BE170" s="620" t="s">
        <v>33</v>
      </c>
      <c r="BF170" s="861" t="s">
        <v>16</v>
      </c>
      <c r="BG170" s="620" t="s">
        <v>31</v>
      </c>
      <c r="BH170" s="824" t="s">
        <v>6</v>
      </c>
      <c r="BI170" s="824" t="s">
        <v>7</v>
      </c>
      <c r="BJ170" s="620" t="s">
        <v>32</v>
      </c>
      <c r="BK170" s="620" t="s">
        <v>897</v>
      </c>
      <c r="BL170" s="546" t="s">
        <v>203</v>
      </c>
      <c r="BM170" s="828" t="s">
        <v>2031</v>
      </c>
      <c r="BN170" s="852"/>
      <c r="BO170" s="852"/>
      <c r="BP170" s="852"/>
      <c r="BQ170" s="852"/>
      <c r="BR170" s="852"/>
      <c r="BS170" s="547"/>
      <c r="BT170" s="547"/>
      <c r="BU170" s="547"/>
      <c r="BV170" s="548"/>
      <c r="BW170" s="549"/>
      <c r="BX170" s="547"/>
      <c r="BY170" s="495"/>
      <c r="BZ170" s="579" t="s">
        <v>2031</v>
      </c>
      <c r="CA170" s="853" t="s">
        <v>1196</v>
      </c>
      <c r="CB170" s="854" t="s">
        <v>1197</v>
      </c>
      <c r="CC170" s="55" t="s">
        <v>2313</v>
      </c>
      <c r="CD170" s="843" t="s">
        <v>1198</v>
      </c>
    </row>
    <row r="171" spans="1:82" ht="42.75" hidden="1" customHeight="1">
      <c r="A171" s="3"/>
      <c r="B171" s="5" t="s">
        <v>2915</v>
      </c>
      <c r="C171" s="3" t="str">
        <f t="shared" si="35"/>
        <v>Ⅰ.顧客対応 (1)　お客さまニーズに合致した提案の実施に向けた募集に関する態勢整備</v>
      </c>
      <c r="D171" s="3" t="str">
        <f t="shared" si="36"/>
        <v>⑨募集資料等の適切な管理</v>
      </c>
      <c r="E171" s="3" t="str">
        <f t="shared" si="39"/>
        <v>基本 43</v>
      </c>
      <c r="F171" s="3" t="str">
        <f t="shared" si="40"/>
        <v>43 
見出し</v>
      </c>
      <c r="G171" s="11" t="str">
        <f t="shared" si="41"/>
        <v xml:space="preserve">募集資料を独自に作成していない代理店のみ対象
＿ 
＿＿ </v>
      </c>
      <c r="H171" s="21" t="str">
        <f t="shared" si="37"/>
        <v>2023: 0
2024: 対象外</v>
      </c>
      <c r="I171" s="21" t="str">
        <f t="shared" si="47"/>
        <v xml:space="preserve"> ― </v>
      </c>
      <c r="J171" s="21" t="str">
        <f t="shared" si="47"/>
        <v xml:space="preserve"> ― </v>
      </c>
      <c r="K171" s="21" t="str">
        <f t="shared" si="42"/>
        <v xml:space="preserve"> ― </v>
      </c>
      <c r="L171" s="21" t="str">
        <f t="shared" si="43"/>
        <v xml:space="preserve"> ― </v>
      </c>
      <c r="M171" s="21" t="str">
        <f t="shared" si="44"/>
        <v xml:space="preserve">
</v>
      </c>
      <c r="N171" s="3"/>
      <c r="O171" s="19" t="s">
        <v>2314</v>
      </c>
      <c r="P171" s="19" t="s">
        <v>2729</v>
      </c>
      <c r="Q171" s="19" t="s">
        <v>375</v>
      </c>
      <c r="R171" s="19"/>
      <c r="S171" s="19"/>
      <c r="T171" s="808"/>
      <c r="U171" s="809"/>
      <c r="V171" s="810"/>
      <c r="W171" s="811"/>
      <c r="X171" s="810"/>
      <c r="Y171" s="810"/>
      <c r="Z171" s="20"/>
      <c r="AA171" s="870" t="s">
        <v>34</v>
      </c>
      <c r="AB171" s="899"/>
      <c r="AC171" s="870" t="s">
        <v>1998</v>
      </c>
      <c r="AD171" s="1207"/>
      <c r="AE171" s="844" t="s">
        <v>375</v>
      </c>
      <c r="AF171" s="1207"/>
      <c r="AG171" s="845" t="s">
        <v>36</v>
      </c>
      <c r="AH171" s="1210"/>
      <c r="AI171" s="623">
        <v>43</v>
      </c>
      <c r="AJ171" s="624" t="s">
        <v>2642</v>
      </c>
      <c r="AK171" s="1226" t="s">
        <v>383</v>
      </c>
      <c r="AL171" s="1227"/>
      <c r="AM171" s="1228"/>
      <c r="AN171" s="29">
        <f t="shared" si="50"/>
        <v>0</v>
      </c>
      <c r="AO171" s="29">
        <f t="shared" si="50"/>
        <v>0</v>
      </c>
      <c r="AP171" s="589">
        <f t="shared" si="50"/>
        <v>0</v>
      </c>
      <c r="AQ171" s="37">
        <f t="shared" si="50"/>
        <v>0</v>
      </c>
      <c r="AR171" s="590">
        <f t="shared" si="50"/>
        <v>0</v>
      </c>
      <c r="AS171" s="590">
        <f t="shared" si="50"/>
        <v>0</v>
      </c>
      <c r="AT171" s="37">
        <f t="shared" si="46"/>
        <v>0</v>
      </c>
      <c r="AU171" s="45">
        <f t="shared" si="46"/>
        <v>0</v>
      </c>
      <c r="AV171" s="586" t="s">
        <v>33</v>
      </c>
      <c r="AW171" s="587" t="s">
        <v>91</v>
      </c>
      <c r="AX171" s="587" t="s">
        <v>9</v>
      </c>
      <c r="AY171" s="587"/>
      <c r="AZ171" s="850" t="s">
        <v>9</v>
      </c>
      <c r="BA171" s="559" t="s">
        <v>29</v>
      </c>
      <c r="BB171" s="562"/>
      <c r="BC171" s="562"/>
      <c r="BD171" s="571"/>
      <c r="BE171" s="571"/>
      <c r="BF171" s="571"/>
      <c r="BG171" s="571"/>
      <c r="BH171" s="571"/>
      <c r="BI171" s="847"/>
      <c r="BJ171" s="571"/>
      <c r="BK171" s="571"/>
      <c r="BL171" s="569"/>
      <c r="BM171" s="839"/>
      <c r="BN171" s="840"/>
      <c r="BO171" s="840"/>
      <c r="BP171" s="840"/>
      <c r="BQ171" s="840"/>
      <c r="BR171" s="840"/>
      <c r="BS171" s="562"/>
      <c r="BT171" s="562"/>
      <c r="BU171" s="562"/>
      <c r="BV171" s="570"/>
      <c r="BW171" s="571"/>
      <c r="BX171" s="562"/>
      <c r="BY171" s="495"/>
      <c r="BZ171" s="562"/>
      <c r="CA171" s="853" t="s">
        <v>1199</v>
      </c>
      <c r="CB171" s="854" t="s">
        <v>1200</v>
      </c>
      <c r="CC171" s="55" t="s">
        <v>2314</v>
      </c>
      <c r="CD171" s="843" t="s">
        <v>1201</v>
      </c>
    </row>
    <row r="172" spans="1:82" ht="110.25" hidden="1" customHeight="1">
      <c r="A172" s="3"/>
      <c r="B172" s="5" t="s">
        <v>2916</v>
      </c>
      <c r="C172" s="3" t="str">
        <f t="shared" si="35"/>
        <v>Ⅰ.顧客対応 (1)　お客さまニーズに合致した提案の実施に向けた募集に関する態勢整備</v>
      </c>
      <c r="D172" s="3" t="str">
        <f t="shared" si="36"/>
        <v>⑨募集資料等の適切な管理</v>
      </c>
      <c r="E172" s="3" t="str">
        <f t="shared" si="39"/>
        <v>基本 43</v>
      </c>
      <c r="F172" s="3" t="str">
        <f t="shared" si="40"/>
        <v xml:space="preserve">43 
</v>
      </c>
      <c r="G172" s="11" t="str">
        <f t="shared" si="41"/>
        <v xml:space="preserve">
＿ 代理店にて独自の募集資料を作成しないことが明文化され、従業員がいつでも閲覧可能な状態になっている
＿＿ </v>
      </c>
      <c r="H172" s="21" t="str">
        <f t="shared" si="37"/>
        <v>2023: 0
2024: ▼選択</v>
      </c>
      <c r="I172" s="21" t="str">
        <f t="shared" si="47"/>
        <v xml:space="preserve"> ― </v>
      </c>
      <c r="J172" s="21" t="str">
        <f t="shared" si="47"/>
        <v xml:space="preserve"> ― </v>
      </c>
      <c r="K172" s="21" t="str">
        <f t="shared" si="42"/>
        <v>対象外</v>
      </c>
      <c r="L172" s="21" t="str">
        <f t="shared" si="43"/>
        <v>以下について、詳細説明欄の記載及び証跡資料により確認できた
・代理店にて独自の募集資料を作成しないことは、「○○資料」P○を確認
・独自の募集資料を作成しない旨、従業員に対し徹底されていることは「○○資料」P○を確認
・「○○資料」がファイルサーバーに掲載され全従業員が閲覧可能な状態になっていることを確認</v>
      </c>
      <c r="M172" s="21" t="str">
        <f t="shared" si="44"/>
        <v xml:space="preserve">
</v>
      </c>
      <c r="N172" s="3"/>
      <c r="O172" s="19" t="s">
        <v>2315</v>
      </c>
      <c r="P172" s="19" t="s">
        <v>2729</v>
      </c>
      <c r="Q172" s="19" t="s">
        <v>375</v>
      </c>
      <c r="R172" s="19"/>
      <c r="S172" s="19"/>
      <c r="T172" s="808"/>
      <c r="U172" s="809"/>
      <c r="V172" s="810"/>
      <c r="W172" s="811"/>
      <c r="X172" s="810"/>
      <c r="Y172" s="810"/>
      <c r="Z172" s="20"/>
      <c r="AA172" s="870" t="s">
        <v>34</v>
      </c>
      <c r="AB172" s="899"/>
      <c r="AC172" s="870" t="s">
        <v>1998</v>
      </c>
      <c r="AD172" s="1207"/>
      <c r="AE172" s="844" t="s">
        <v>375</v>
      </c>
      <c r="AF172" s="1207"/>
      <c r="AG172" s="845" t="s">
        <v>36</v>
      </c>
      <c r="AH172" s="1210"/>
      <c r="AI172" s="626">
        <v>43</v>
      </c>
      <c r="AJ172" s="627" t="s">
        <v>26</v>
      </c>
      <c r="AK172" s="905"/>
      <c r="AL172" s="1263" t="s">
        <v>384</v>
      </c>
      <c r="AM172" s="1264"/>
      <c r="AN172" s="31">
        <f t="shared" si="50"/>
        <v>0</v>
      </c>
      <c r="AO172" s="31">
        <f t="shared" si="50"/>
        <v>0</v>
      </c>
      <c r="AP172" s="620">
        <f t="shared" si="50"/>
        <v>0</v>
      </c>
      <c r="AQ172" s="38">
        <f t="shared" si="50"/>
        <v>0</v>
      </c>
      <c r="AR172" s="621">
        <f t="shared" si="50"/>
        <v>0</v>
      </c>
      <c r="AS172" s="621">
        <f t="shared" si="50"/>
        <v>0</v>
      </c>
      <c r="AT172" s="38">
        <f t="shared" si="46"/>
        <v>0</v>
      </c>
      <c r="AU172" s="46">
        <f t="shared" si="46"/>
        <v>0</v>
      </c>
      <c r="AV172" s="649" t="s">
        <v>33</v>
      </c>
      <c r="AW172" s="614" t="s">
        <v>41</v>
      </c>
      <c r="AX172" s="614" t="s">
        <v>42</v>
      </c>
      <c r="AY172" s="614"/>
      <c r="AZ172" s="850" t="s">
        <v>33</v>
      </c>
      <c r="BA172" s="582" t="s">
        <v>343</v>
      </c>
      <c r="BB172" s="855"/>
      <c r="BC172" s="821"/>
      <c r="BD172" s="598" t="str">
        <f>BL172</f>
        <v>対象外</v>
      </c>
      <c r="BE172" s="620" t="s">
        <v>33</v>
      </c>
      <c r="BF172" s="861" t="s">
        <v>16</v>
      </c>
      <c r="BG172" s="620" t="s">
        <v>31</v>
      </c>
      <c r="BH172" s="824" t="s">
        <v>6</v>
      </c>
      <c r="BI172" s="824" t="s">
        <v>7</v>
      </c>
      <c r="BJ172" s="620" t="s">
        <v>32</v>
      </c>
      <c r="BK172" s="620" t="s">
        <v>897</v>
      </c>
      <c r="BL172" s="546" t="s">
        <v>203</v>
      </c>
      <c r="BM172" s="828" t="s">
        <v>1203</v>
      </c>
      <c r="BN172" s="852"/>
      <c r="BO172" s="852"/>
      <c r="BP172" s="852"/>
      <c r="BQ172" s="852"/>
      <c r="BR172" s="852"/>
      <c r="BS172" s="547"/>
      <c r="BT172" s="547"/>
      <c r="BU172" s="547"/>
      <c r="BV172" s="548"/>
      <c r="BW172" s="549"/>
      <c r="BX172" s="547"/>
      <c r="BY172" s="495"/>
      <c r="BZ172" s="579" t="s">
        <v>1203</v>
      </c>
      <c r="CA172" s="853" t="s">
        <v>1199</v>
      </c>
      <c r="CB172" s="854" t="s">
        <v>1202</v>
      </c>
      <c r="CC172" s="55" t="s">
        <v>2315</v>
      </c>
      <c r="CD172" s="843" t="s">
        <v>1201</v>
      </c>
    </row>
    <row r="173" spans="1:82" ht="42.75" hidden="1" customHeight="1">
      <c r="A173" s="3"/>
      <c r="B173" s="5" t="s">
        <v>2917</v>
      </c>
      <c r="C173" s="3" t="str">
        <f t="shared" si="35"/>
        <v>Ⅰ.顧客対応 (1)　お客さまニーズに合致した提案の実施に向けた募集に関する態勢整備</v>
      </c>
      <c r="D173" s="3" t="str">
        <f t="shared" si="36"/>
        <v>⑨募集資料等の適切な管理</v>
      </c>
      <c r="E173" s="3" t="str">
        <f t="shared" si="39"/>
        <v>基本 44</v>
      </c>
      <c r="F173" s="3" t="str">
        <f t="shared" si="40"/>
        <v>44 
見出し</v>
      </c>
      <c r="G173" s="11" t="str">
        <f t="shared" si="41"/>
        <v xml:space="preserve">特定保険契約に係る広告等を行う代理店のみ対象
＿ 
＿＿ </v>
      </c>
      <c r="H173" s="21" t="str">
        <f t="shared" si="37"/>
        <v>2023: 0
2024: 対象外</v>
      </c>
      <c r="I173" s="21" t="str">
        <f t="shared" si="47"/>
        <v xml:space="preserve"> ― </v>
      </c>
      <c r="J173" s="21" t="str">
        <f t="shared" si="47"/>
        <v xml:space="preserve"> ― </v>
      </c>
      <c r="K173" s="21" t="str">
        <f t="shared" si="42"/>
        <v xml:space="preserve"> ― </v>
      </c>
      <c r="L173" s="21" t="str">
        <f t="shared" si="43"/>
        <v xml:space="preserve"> ― </v>
      </c>
      <c r="M173" s="21" t="str">
        <f t="shared" si="44"/>
        <v xml:space="preserve">
</v>
      </c>
      <c r="N173" s="3"/>
      <c r="O173" s="19" t="s">
        <v>2316</v>
      </c>
      <c r="P173" s="19" t="s">
        <v>2729</v>
      </c>
      <c r="Q173" s="19" t="s">
        <v>375</v>
      </c>
      <c r="R173" s="19"/>
      <c r="S173" s="19"/>
      <c r="T173" s="808"/>
      <c r="U173" s="809"/>
      <c r="V173" s="810"/>
      <c r="W173" s="811"/>
      <c r="X173" s="810"/>
      <c r="Y173" s="810"/>
      <c r="Z173" s="20"/>
      <c r="AA173" s="870" t="s">
        <v>34</v>
      </c>
      <c r="AB173" s="899"/>
      <c r="AC173" s="870" t="s">
        <v>1998</v>
      </c>
      <c r="AD173" s="1207"/>
      <c r="AE173" s="844" t="s">
        <v>375</v>
      </c>
      <c r="AF173" s="1207"/>
      <c r="AG173" s="845" t="s">
        <v>36</v>
      </c>
      <c r="AH173" s="1210"/>
      <c r="AI173" s="623">
        <v>44</v>
      </c>
      <c r="AJ173" s="624" t="s">
        <v>2642</v>
      </c>
      <c r="AK173" s="1226" t="s">
        <v>385</v>
      </c>
      <c r="AL173" s="1227"/>
      <c r="AM173" s="1228"/>
      <c r="AN173" s="29">
        <f t="shared" si="50"/>
        <v>0</v>
      </c>
      <c r="AO173" s="29">
        <f t="shared" si="50"/>
        <v>0</v>
      </c>
      <c r="AP173" s="589">
        <f t="shared" si="50"/>
        <v>0</v>
      </c>
      <c r="AQ173" s="37">
        <f t="shared" si="50"/>
        <v>0</v>
      </c>
      <c r="AR173" s="590">
        <f t="shared" si="50"/>
        <v>0</v>
      </c>
      <c r="AS173" s="590">
        <f t="shared" si="50"/>
        <v>0</v>
      </c>
      <c r="AT173" s="37">
        <f t="shared" si="46"/>
        <v>0</v>
      </c>
      <c r="AU173" s="45">
        <f t="shared" si="46"/>
        <v>0</v>
      </c>
      <c r="AV173" s="586" t="s">
        <v>33</v>
      </c>
      <c r="AW173" s="587" t="s">
        <v>91</v>
      </c>
      <c r="AX173" s="587" t="s">
        <v>9</v>
      </c>
      <c r="AY173" s="587"/>
      <c r="AZ173" s="850" t="s">
        <v>9</v>
      </c>
      <c r="BA173" s="559" t="s">
        <v>29</v>
      </c>
      <c r="BB173" s="562"/>
      <c r="BC173" s="562"/>
      <c r="BD173" s="571"/>
      <c r="BE173" s="571"/>
      <c r="BF173" s="571"/>
      <c r="BG173" s="571"/>
      <c r="BH173" s="571"/>
      <c r="BI173" s="847"/>
      <c r="BJ173" s="571"/>
      <c r="BK173" s="571"/>
      <c r="BL173" s="569"/>
      <c r="BM173" s="839"/>
      <c r="BN173" s="840"/>
      <c r="BO173" s="840"/>
      <c r="BP173" s="840"/>
      <c r="BQ173" s="840"/>
      <c r="BR173" s="840"/>
      <c r="BS173" s="562"/>
      <c r="BT173" s="562"/>
      <c r="BU173" s="562"/>
      <c r="BV173" s="570"/>
      <c r="BW173" s="571"/>
      <c r="BX173" s="562"/>
      <c r="BY173" s="495"/>
      <c r="BZ173" s="562"/>
      <c r="CA173" s="853" t="s">
        <v>1204</v>
      </c>
      <c r="CB173" s="854" t="s">
        <v>1205</v>
      </c>
      <c r="CC173" s="55" t="s">
        <v>2316</v>
      </c>
      <c r="CD173" s="843" t="s">
        <v>1206</v>
      </c>
    </row>
    <row r="174" spans="1:82" ht="71.25" hidden="1" customHeight="1">
      <c r="A174" s="3"/>
      <c r="B174" s="5" t="s">
        <v>2918</v>
      </c>
      <c r="C174" s="3" t="str">
        <f t="shared" si="35"/>
        <v>Ⅰ.顧客対応 (1)　お客さまニーズに合致した提案の実施に向けた募集に関する態勢整備</v>
      </c>
      <c r="D174" s="3" t="str">
        <f t="shared" si="36"/>
        <v>⑨募集資料等の適切な管理</v>
      </c>
      <c r="E174" s="3" t="str">
        <f t="shared" si="39"/>
        <v>基本 44</v>
      </c>
      <c r="F174" s="3" t="str">
        <f t="shared" si="40"/>
        <v xml:space="preserve">44 
</v>
      </c>
      <c r="G174" s="11" t="str">
        <f t="shared" si="41"/>
        <v xml:space="preserve">
＿ 【特定保険契約に係る広告等を行う代理店の場合】以下事項を表示する旨が明文化され従業員がいつでも閲覧可能な状態になっている
※全て「1.はい」であれば達成
＿＿ </v>
      </c>
      <c r="H174" s="21" t="str">
        <f t="shared" si="37"/>
        <v>2023: 0
2024: －</v>
      </c>
      <c r="I174" s="21" t="str">
        <f t="shared" si="47"/>
        <v xml:space="preserve"> ― </v>
      </c>
      <c r="J174" s="21" t="str">
        <f t="shared" si="47"/>
        <v xml:space="preserve"> ― </v>
      </c>
      <c r="K174" s="21" t="str">
        <f t="shared" si="42"/>
        <v>対象外</v>
      </c>
      <c r="L174" s="21">
        <f t="shared" si="43"/>
        <v>0</v>
      </c>
      <c r="M174" s="21" t="str">
        <f t="shared" si="44"/>
        <v xml:space="preserve">
</v>
      </c>
      <c r="N174" s="3"/>
      <c r="O174" s="19" t="s">
        <v>2317</v>
      </c>
      <c r="P174" s="19" t="s">
        <v>2729</v>
      </c>
      <c r="Q174" s="19" t="s">
        <v>375</v>
      </c>
      <c r="R174" s="19"/>
      <c r="S174" s="19"/>
      <c r="T174" s="808"/>
      <c r="U174" s="809"/>
      <c r="V174" s="810"/>
      <c r="W174" s="811"/>
      <c r="X174" s="810"/>
      <c r="Y174" s="810"/>
      <c r="Z174" s="20"/>
      <c r="AA174" s="870" t="s">
        <v>34</v>
      </c>
      <c r="AB174" s="899"/>
      <c r="AC174" s="870" t="s">
        <v>1998</v>
      </c>
      <c r="AD174" s="1207"/>
      <c r="AE174" s="844" t="s">
        <v>375</v>
      </c>
      <c r="AF174" s="1207"/>
      <c r="AG174" s="845" t="s">
        <v>36</v>
      </c>
      <c r="AH174" s="1210"/>
      <c r="AI174" s="628">
        <v>44</v>
      </c>
      <c r="AJ174" s="632" t="s">
        <v>26</v>
      </c>
      <c r="AK174" s="863"/>
      <c r="AL174" s="1220" t="s">
        <v>2645</v>
      </c>
      <c r="AM174" s="1221"/>
      <c r="AN174" s="27">
        <f t="shared" si="50"/>
        <v>0</v>
      </c>
      <c r="AO174" s="27">
        <f t="shared" si="50"/>
        <v>0</v>
      </c>
      <c r="AP174" s="565">
        <f t="shared" si="50"/>
        <v>0</v>
      </c>
      <c r="AQ174" s="35">
        <f t="shared" si="50"/>
        <v>0</v>
      </c>
      <c r="AR174" s="566">
        <f t="shared" si="50"/>
        <v>0</v>
      </c>
      <c r="AS174" s="566">
        <f t="shared" si="50"/>
        <v>0</v>
      </c>
      <c r="AT174" s="35">
        <f t="shared" si="46"/>
        <v>0</v>
      </c>
      <c r="AU174" s="43">
        <f t="shared" si="46"/>
        <v>0</v>
      </c>
      <c r="AV174" s="608"/>
      <c r="AW174" s="609"/>
      <c r="AX174" s="609"/>
      <c r="AY174" s="609"/>
      <c r="AZ174" s="822" t="s">
        <v>661</v>
      </c>
      <c r="BA174" s="559" t="s">
        <v>29</v>
      </c>
      <c r="BB174" s="562"/>
      <c r="BC174" s="562"/>
      <c r="BD174" s="598" t="str">
        <f>BL174</f>
        <v>対象外</v>
      </c>
      <c r="BE174" s="620" t="s">
        <v>33</v>
      </c>
      <c r="BF174" s="861" t="s">
        <v>16</v>
      </c>
      <c r="BG174" s="620" t="s">
        <v>31</v>
      </c>
      <c r="BH174" s="824" t="s">
        <v>6</v>
      </c>
      <c r="BI174" s="824" t="s">
        <v>7</v>
      </c>
      <c r="BJ174" s="620" t="s">
        <v>32</v>
      </c>
      <c r="BK174" s="620" t="s">
        <v>897</v>
      </c>
      <c r="BL174" s="561" t="s">
        <v>203</v>
      </c>
      <c r="BM174" s="839"/>
      <c r="BN174" s="840"/>
      <c r="BO174" s="840"/>
      <c r="BP174" s="840"/>
      <c r="BQ174" s="840"/>
      <c r="BR174" s="840"/>
      <c r="BS174" s="562"/>
      <c r="BT174" s="562"/>
      <c r="BU174" s="562"/>
      <c r="BV174" s="548"/>
      <c r="BW174" s="549"/>
      <c r="BX174" s="547"/>
      <c r="BY174" s="495"/>
      <c r="BZ174" s="562"/>
      <c r="CA174" s="841"/>
      <c r="CB174" s="842"/>
      <c r="CC174" s="55" t="s">
        <v>2317</v>
      </c>
      <c r="CD174" s="843" t="s">
        <v>1206</v>
      </c>
    </row>
    <row r="175" spans="1:82" ht="78.75" hidden="1">
      <c r="A175" s="3"/>
      <c r="B175" s="5" t="s">
        <v>2919</v>
      </c>
      <c r="C175" s="3" t="str">
        <f t="shared" si="35"/>
        <v>Ⅰ.顧客対応 (1)　お客さまニーズに合致した提案の実施に向けた募集に関する態勢整備</v>
      </c>
      <c r="D175" s="3" t="str">
        <f t="shared" si="36"/>
        <v>⑨募集資料等の適切な管理</v>
      </c>
      <c r="E175" s="3" t="str">
        <f t="shared" si="39"/>
        <v>基本 44</v>
      </c>
      <c r="F175" s="3" t="str">
        <f t="shared" si="40"/>
        <v>44 
44-1</v>
      </c>
      <c r="G175" s="11" t="str">
        <f t="shared" si="41"/>
        <v xml:space="preserve">
＿ 
＿＿ 広告等を行う者の名称</v>
      </c>
      <c r="H175" s="21" t="str">
        <f t="shared" si="37"/>
        <v>2023: 0
2024: ▼選択</v>
      </c>
      <c r="I175" s="21" t="str">
        <f t="shared" si="47"/>
        <v xml:space="preserve"> ― </v>
      </c>
      <c r="J175" s="21" t="str">
        <f t="shared" si="47"/>
        <v xml:space="preserve"> ― </v>
      </c>
      <c r="K175" s="21" t="str">
        <f t="shared" si="42"/>
        <v>▼選択</v>
      </c>
      <c r="L175" s="21" t="str">
        <f t="shared" si="43"/>
        <v>以下について、詳細説明欄の記載及び証跡資料により確認できた
・特定保険契約に係る広告等を行う場合、代理店名等を記載することは、「○○資料」P○を確認
・「○○資料」がファイルサーバーに掲載され全従業員が閲覧可能な状態になっていることを確認</v>
      </c>
      <c r="M175" s="21" t="str">
        <f t="shared" si="44"/>
        <v xml:space="preserve">
</v>
      </c>
      <c r="N175" s="3"/>
      <c r="O175" s="19" t="s">
        <v>2318</v>
      </c>
      <c r="P175" s="19" t="s">
        <v>2729</v>
      </c>
      <c r="Q175" s="19" t="s">
        <v>375</v>
      </c>
      <c r="R175" s="19"/>
      <c r="S175" s="19"/>
      <c r="T175" s="808"/>
      <c r="U175" s="809"/>
      <c r="V175" s="810"/>
      <c r="W175" s="811"/>
      <c r="X175" s="810"/>
      <c r="Y175" s="810"/>
      <c r="Z175" s="20"/>
      <c r="AA175" s="870" t="s">
        <v>34</v>
      </c>
      <c r="AB175" s="899"/>
      <c r="AC175" s="870" t="s">
        <v>1998</v>
      </c>
      <c r="AD175" s="1207"/>
      <c r="AE175" s="844" t="s">
        <v>375</v>
      </c>
      <c r="AF175" s="1207"/>
      <c r="AG175" s="845" t="s">
        <v>36</v>
      </c>
      <c r="AH175" s="1210"/>
      <c r="AI175" s="563">
        <v>44</v>
      </c>
      <c r="AJ175" s="564" t="s">
        <v>386</v>
      </c>
      <c r="AK175" s="883"/>
      <c r="AL175" s="846"/>
      <c r="AM175" s="469" t="s">
        <v>387</v>
      </c>
      <c r="AN175" s="27">
        <f t="shared" si="50"/>
        <v>0</v>
      </c>
      <c r="AO175" s="27">
        <f t="shared" si="50"/>
        <v>0</v>
      </c>
      <c r="AP175" s="565">
        <f t="shared" si="50"/>
        <v>0</v>
      </c>
      <c r="AQ175" s="35">
        <f t="shared" si="50"/>
        <v>0</v>
      </c>
      <c r="AR175" s="566">
        <f t="shared" si="50"/>
        <v>0</v>
      </c>
      <c r="AS175" s="566">
        <f t="shared" si="50"/>
        <v>0</v>
      </c>
      <c r="AT175" s="35">
        <f t="shared" si="46"/>
        <v>0</v>
      </c>
      <c r="AU175" s="43">
        <f t="shared" si="46"/>
        <v>0</v>
      </c>
      <c r="AV175" s="649" t="s">
        <v>33</v>
      </c>
      <c r="AW175" s="614" t="s">
        <v>41</v>
      </c>
      <c r="AX175" s="614" t="s">
        <v>42</v>
      </c>
      <c r="AY175" s="614"/>
      <c r="AZ175" s="850" t="s">
        <v>33</v>
      </c>
      <c r="BA175" s="650" t="s">
        <v>343</v>
      </c>
      <c r="BB175" s="855"/>
      <c r="BC175" s="821"/>
      <c r="BD175" s="549"/>
      <c r="BE175" s="620" t="str">
        <f>IF(AND(AL175=AV175,AV175="○",AZ175="1.はい"),"○","▼選択")</f>
        <v>▼選択</v>
      </c>
      <c r="BF175" s="861" t="s">
        <v>16</v>
      </c>
      <c r="BG175" s="620" t="s">
        <v>31</v>
      </c>
      <c r="BH175" s="824" t="s">
        <v>6</v>
      </c>
      <c r="BI175" s="824" t="s">
        <v>7</v>
      </c>
      <c r="BJ175" s="620" t="s">
        <v>32</v>
      </c>
      <c r="BK175" s="620"/>
      <c r="BL175" s="546" t="s">
        <v>33</v>
      </c>
      <c r="BM175" s="828" t="s">
        <v>1209</v>
      </c>
      <c r="BN175" s="852"/>
      <c r="BO175" s="852"/>
      <c r="BP175" s="852"/>
      <c r="BQ175" s="852"/>
      <c r="BR175" s="852"/>
      <c r="BS175" s="547"/>
      <c r="BT175" s="547"/>
      <c r="BU175" s="547"/>
      <c r="BV175" s="548"/>
      <c r="BW175" s="549"/>
      <c r="BX175" s="547"/>
      <c r="BY175" s="495"/>
      <c r="BZ175" s="579" t="s">
        <v>1209</v>
      </c>
      <c r="CA175" s="853" t="s">
        <v>1204</v>
      </c>
      <c r="CB175" s="854" t="s">
        <v>1207</v>
      </c>
      <c r="CC175" s="55" t="s">
        <v>2318</v>
      </c>
      <c r="CD175" s="843" t="s">
        <v>1208</v>
      </c>
    </row>
    <row r="176" spans="1:82" ht="94.5" hidden="1">
      <c r="A176" s="3"/>
      <c r="B176" s="5" t="s">
        <v>2920</v>
      </c>
      <c r="C176" s="3" t="str">
        <f t="shared" si="35"/>
        <v>Ⅰ.顧客対応 (1)　お客さまニーズに合致した提案の実施に向けた募集に関する態勢整備</v>
      </c>
      <c r="D176" s="3" t="str">
        <f t="shared" si="36"/>
        <v>⑨募集資料等の適切な管理</v>
      </c>
      <c r="E176" s="3" t="str">
        <f t="shared" si="39"/>
        <v>基本 44</v>
      </c>
      <c r="F176" s="3" t="str">
        <f t="shared" si="40"/>
        <v>44 
44-2</v>
      </c>
      <c r="G176" s="11" t="str">
        <f t="shared" si="41"/>
        <v xml:space="preserve">
＿ 
＿＿ 手数料等に関する事項</v>
      </c>
      <c r="H176" s="21" t="str">
        <f t="shared" si="37"/>
        <v>2023: 0
2024: ▼選択</v>
      </c>
      <c r="I176" s="21" t="str">
        <f t="shared" si="47"/>
        <v xml:space="preserve"> ― </v>
      </c>
      <c r="J176" s="21" t="str">
        <f t="shared" si="47"/>
        <v xml:space="preserve"> ― </v>
      </c>
      <c r="K176" s="21" t="str">
        <f t="shared" si="42"/>
        <v>▼選択</v>
      </c>
      <c r="L176" s="21" t="str">
        <f t="shared" si="43"/>
        <v>以下について、詳細説明欄の記載及び証跡資料により確認できた
・特定保険契約に係る広告等を行う場合、手数料、報酬、費用その他顧客が支払う対価に関する事項を記載することは、「○○資料」P○を確認
・「○○資料」がファイルサーバーに掲載され全従業員が閲覧可能な状態になっていることを確認</v>
      </c>
      <c r="M176" s="21" t="str">
        <f t="shared" si="44"/>
        <v xml:space="preserve">
</v>
      </c>
      <c r="N176" s="3"/>
      <c r="O176" s="19" t="s">
        <v>2319</v>
      </c>
      <c r="P176" s="19" t="s">
        <v>2729</v>
      </c>
      <c r="Q176" s="19" t="s">
        <v>375</v>
      </c>
      <c r="R176" s="19"/>
      <c r="S176" s="19"/>
      <c r="T176" s="808"/>
      <c r="U176" s="809"/>
      <c r="V176" s="810"/>
      <c r="W176" s="811"/>
      <c r="X176" s="810"/>
      <c r="Y176" s="810"/>
      <c r="Z176" s="20"/>
      <c r="AA176" s="870" t="s">
        <v>34</v>
      </c>
      <c r="AB176" s="899"/>
      <c r="AC176" s="870" t="s">
        <v>1998</v>
      </c>
      <c r="AD176" s="1207"/>
      <c r="AE176" s="844" t="s">
        <v>375</v>
      </c>
      <c r="AF176" s="1207"/>
      <c r="AG176" s="845" t="s">
        <v>36</v>
      </c>
      <c r="AH176" s="1210"/>
      <c r="AI176" s="563">
        <v>44</v>
      </c>
      <c r="AJ176" s="564" t="s">
        <v>388</v>
      </c>
      <c r="AK176" s="906"/>
      <c r="AL176" s="872"/>
      <c r="AM176" s="469" t="s">
        <v>389</v>
      </c>
      <c r="AN176" s="27">
        <f t="shared" si="50"/>
        <v>0</v>
      </c>
      <c r="AO176" s="27">
        <f t="shared" si="50"/>
        <v>0</v>
      </c>
      <c r="AP176" s="565">
        <f t="shared" si="50"/>
        <v>0</v>
      </c>
      <c r="AQ176" s="35">
        <f t="shared" si="50"/>
        <v>0</v>
      </c>
      <c r="AR176" s="566">
        <f t="shared" si="50"/>
        <v>0</v>
      </c>
      <c r="AS176" s="566">
        <f t="shared" si="50"/>
        <v>0</v>
      </c>
      <c r="AT176" s="35">
        <f t="shared" si="46"/>
        <v>0</v>
      </c>
      <c r="AU176" s="43">
        <f t="shared" si="46"/>
        <v>0</v>
      </c>
      <c r="AV176" s="649" t="s">
        <v>33</v>
      </c>
      <c r="AW176" s="614" t="s">
        <v>41</v>
      </c>
      <c r="AX176" s="614" t="s">
        <v>42</v>
      </c>
      <c r="AY176" s="614"/>
      <c r="AZ176" s="850" t="s">
        <v>33</v>
      </c>
      <c r="BA176" s="651" t="s">
        <v>343</v>
      </c>
      <c r="BB176" s="855"/>
      <c r="BC176" s="821"/>
      <c r="BD176" s="549"/>
      <c r="BE176" s="620" t="str">
        <f>IF(AND(AL176=AV176,AV176="○",AZ176="1.はい"),"○","▼選択")</f>
        <v>▼選択</v>
      </c>
      <c r="BF176" s="861" t="s">
        <v>16</v>
      </c>
      <c r="BG176" s="620" t="s">
        <v>31</v>
      </c>
      <c r="BH176" s="824" t="s">
        <v>6</v>
      </c>
      <c r="BI176" s="824" t="s">
        <v>7</v>
      </c>
      <c r="BJ176" s="620" t="s">
        <v>32</v>
      </c>
      <c r="BK176" s="620"/>
      <c r="BL176" s="546" t="s">
        <v>33</v>
      </c>
      <c r="BM176" s="828" t="s">
        <v>1212</v>
      </c>
      <c r="BN176" s="852"/>
      <c r="BO176" s="852"/>
      <c r="BP176" s="852"/>
      <c r="BQ176" s="852"/>
      <c r="BR176" s="852"/>
      <c r="BS176" s="547"/>
      <c r="BT176" s="547"/>
      <c r="BU176" s="547"/>
      <c r="BV176" s="548"/>
      <c r="BW176" s="549"/>
      <c r="BX176" s="547"/>
      <c r="BY176" s="495"/>
      <c r="BZ176" s="579" t="s">
        <v>1212</v>
      </c>
      <c r="CA176" s="853" t="s">
        <v>1204</v>
      </c>
      <c r="CB176" s="854" t="s">
        <v>1210</v>
      </c>
      <c r="CC176" s="55" t="s">
        <v>2319</v>
      </c>
      <c r="CD176" s="843" t="s">
        <v>1211</v>
      </c>
    </row>
    <row r="177" spans="1:82" ht="78.75" hidden="1">
      <c r="A177" s="3"/>
      <c r="B177" s="5" t="s">
        <v>2921</v>
      </c>
      <c r="C177" s="3" t="str">
        <f t="shared" si="35"/>
        <v>Ⅰ.顧客対応 (1)　お客さまニーズに合致した提案の実施に向けた募集に関する態勢整備</v>
      </c>
      <c r="D177" s="3" t="str">
        <f t="shared" si="36"/>
        <v>⑨募集資料等の適切な管理</v>
      </c>
      <c r="E177" s="3" t="str">
        <f t="shared" si="39"/>
        <v>基本 44</v>
      </c>
      <c r="F177" s="3" t="str">
        <f t="shared" si="40"/>
        <v>44 
44-3</v>
      </c>
      <c r="G177" s="11" t="str">
        <f t="shared" si="41"/>
        <v xml:space="preserve">
＿ 
＿＿ 市場リスクに関する事項</v>
      </c>
      <c r="H177" s="21" t="str">
        <f t="shared" si="37"/>
        <v>2023: 0
2024: ▼選択</v>
      </c>
      <c r="I177" s="21" t="str">
        <f t="shared" si="47"/>
        <v xml:space="preserve"> ― </v>
      </c>
      <c r="J177" s="21" t="str">
        <f t="shared" si="47"/>
        <v xml:space="preserve"> ― </v>
      </c>
      <c r="K177" s="21" t="str">
        <f t="shared" si="42"/>
        <v>▼選択</v>
      </c>
      <c r="L177" s="21" t="str">
        <f t="shared" si="43"/>
        <v>以下について、詳細説明欄の記載及び証跡資料により確認できた
・特定保険契約に係る広告等を行う場合、市場リスク等情報に関する事項を記載することは、「○○資料」P○を確認
・「○○資料」がファイルサーバーに掲載され全従業員が閲覧可能な状態になっていることを確認</v>
      </c>
      <c r="M177" s="21" t="str">
        <f t="shared" si="44"/>
        <v xml:space="preserve">
</v>
      </c>
      <c r="N177" s="3"/>
      <c r="O177" s="19" t="s">
        <v>2320</v>
      </c>
      <c r="P177" s="19" t="s">
        <v>2729</v>
      </c>
      <c r="Q177" s="19" t="s">
        <v>375</v>
      </c>
      <c r="R177" s="19"/>
      <c r="S177" s="19"/>
      <c r="T177" s="808"/>
      <c r="U177" s="809"/>
      <c r="V177" s="810"/>
      <c r="W177" s="811"/>
      <c r="X177" s="810"/>
      <c r="Y177" s="810"/>
      <c r="Z177" s="20"/>
      <c r="AA177" s="870" t="s">
        <v>34</v>
      </c>
      <c r="AB177" s="899"/>
      <c r="AC177" s="870" t="s">
        <v>1998</v>
      </c>
      <c r="AD177" s="1207"/>
      <c r="AE177" s="844" t="s">
        <v>375</v>
      </c>
      <c r="AF177" s="1207"/>
      <c r="AG177" s="845" t="s">
        <v>36</v>
      </c>
      <c r="AH177" s="1210"/>
      <c r="AI177" s="563">
        <v>44</v>
      </c>
      <c r="AJ177" s="564" t="s">
        <v>390</v>
      </c>
      <c r="AK177" s="906"/>
      <c r="AL177" s="872"/>
      <c r="AM177" s="469" t="s">
        <v>391</v>
      </c>
      <c r="AN177" s="27">
        <f t="shared" si="50"/>
        <v>0</v>
      </c>
      <c r="AO177" s="27">
        <f t="shared" si="50"/>
        <v>0</v>
      </c>
      <c r="AP177" s="565">
        <f t="shared" si="50"/>
        <v>0</v>
      </c>
      <c r="AQ177" s="35">
        <f t="shared" si="50"/>
        <v>0</v>
      </c>
      <c r="AR177" s="566">
        <f t="shared" si="50"/>
        <v>0</v>
      </c>
      <c r="AS177" s="566">
        <f t="shared" si="50"/>
        <v>0</v>
      </c>
      <c r="AT177" s="35">
        <f t="shared" si="46"/>
        <v>0</v>
      </c>
      <c r="AU177" s="43">
        <f t="shared" si="46"/>
        <v>0</v>
      </c>
      <c r="AV177" s="649" t="s">
        <v>33</v>
      </c>
      <c r="AW177" s="614" t="s">
        <v>41</v>
      </c>
      <c r="AX177" s="614" t="s">
        <v>42</v>
      </c>
      <c r="AY177" s="614"/>
      <c r="AZ177" s="850" t="s">
        <v>33</v>
      </c>
      <c r="BA177" s="651" t="s">
        <v>343</v>
      </c>
      <c r="BB177" s="855"/>
      <c r="BC177" s="821"/>
      <c r="BD177" s="549"/>
      <c r="BE177" s="620" t="str">
        <f>IF(AND(AL177=AV177,AV177="○",AZ177="1.はい"),"○","▼選択")</f>
        <v>▼選択</v>
      </c>
      <c r="BF177" s="861" t="s">
        <v>16</v>
      </c>
      <c r="BG177" s="620" t="s">
        <v>31</v>
      </c>
      <c r="BH177" s="824" t="s">
        <v>6</v>
      </c>
      <c r="BI177" s="824" t="s">
        <v>7</v>
      </c>
      <c r="BJ177" s="620" t="s">
        <v>32</v>
      </c>
      <c r="BK177" s="620"/>
      <c r="BL177" s="546" t="s">
        <v>33</v>
      </c>
      <c r="BM177" s="828" t="s">
        <v>1215</v>
      </c>
      <c r="BN177" s="852"/>
      <c r="BO177" s="852"/>
      <c r="BP177" s="852"/>
      <c r="BQ177" s="852"/>
      <c r="BR177" s="852"/>
      <c r="BS177" s="547"/>
      <c r="BT177" s="547"/>
      <c r="BU177" s="547"/>
      <c r="BV177" s="548"/>
      <c r="BW177" s="549"/>
      <c r="BX177" s="547"/>
      <c r="BY177" s="495"/>
      <c r="BZ177" s="579" t="s">
        <v>1215</v>
      </c>
      <c r="CA177" s="853" t="s">
        <v>1204</v>
      </c>
      <c r="CB177" s="854" t="s">
        <v>1213</v>
      </c>
      <c r="CC177" s="55" t="s">
        <v>2320</v>
      </c>
      <c r="CD177" s="843" t="s">
        <v>1214</v>
      </c>
    </row>
    <row r="178" spans="1:82" ht="94.5" hidden="1">
      <c r="A178" s="3"/>
      <c r="B178" s="5" t="s">
        <v>2922</v>
      </c>
      <c r="C178" s="3" t="str">
        <f t="shared" si="35"/>
        <v>Ⅰ.顧客対応 (1)　お客さまニーズに合致した提案の実施に向けた募集に関する態勢整備</v>
      </c>
      <c r="D178" s="3" t="str">
        <f t="shared" si="36"/>
        <v>⑨募集資料等の適切な管理</v>
      </c>
      <c r="E178" s="3" t="str">
        <f t="shared" si="39"/>
        <v>基本 44</v>
      </c>
      <c r="F178" s="3" t="str">
        <f t="shared" si="40"/>
        <v>44 
44-4</v>
      </c>
      <c r="G178" s="11" t="str">
        <f t="shared" si="41"/>
        <v xml:space="preserve">
＿ 
＿＿ 重要な事項についてお客さまの不利益となる事実</v>
      </c>
      <c r="H178" s="21" t="str">
        <f t="shared" si="37"/>
        <v>2023: 0
2024: ▼選択</v>
      </c>
      <c r="I178" s="21" t="str">
        <f t="shared" si="47"/>
        <v xml:space="preserve"> ― </v>
      </c>
      <c r="J178" s="21" t="str">
        <f t="shared" si="47"/>
        <v xml:space="preserve"> ― </v>
      </c>
      <c r="K178" s="21" t="str">
        <f t="shared" si="42"/>
        <v>▼選択</v>
      </c>
      <c r="L178" s="21" t="str">
        <f t="shared" si="43"/>
        <v>以下について、詳細説明欄の記載及び証跡資料により確認できた
・特定保険契約に係る広告等を行う場合、重要な事項について顧客の不利益となる事実を記載することは、「○○資料」P○に記載を確認
・「○○資料」がファイルサーバーに掲載され全従業員が閲覧可能な状態になっていることを確認</v>
      </c>
      <c r="M178" s="21" t="str">
        <f t="shared" si="44"/>
        <v xml:space="preserve">
</v>
      </c>
      <c r="N178" s="3"/>
      <c r="O178" s="19" t="s">
        <v>2321</v>
      </c>
      <c r="P178" s="19" t="s">
        <v>2729</v>
      </c>
      <c r="Q178" s="19" t="s">
        <v>375</v>
      </c>
      <c r="R178" s="19"/>
      <c r="S178" s="19"/>
      <c r="T178" s="808"/>
      <c r="U178" s="809"/>
      <c r="V178" s="810"/>
      <c r="W178" s="811"/>
      <c r="X178" s="810"/>
      <c r="Y178" s="810"/>
      <c r="Z178" s="20"/>
      <c r="AA178" s="870" t="s">
        <v>34</v>
      </c>
      <c r="AB178" s="899"/>
      <c r="AC178" s="870" t="s">
        <v>1998</v>
      </c>
      <c r="AD178" s="1207"/>
      <c r="AE178" s="844" t="s">
        <v>375</v>
      </c>
      <c r="AF178" s="1207"/>
      <c r="AG178" s="845" t="s">
        <v>36</v>
      </c>
      <c r="AH178" s="1210"/>
      <c r="AI178" s="563">
        <v>44</v>
      </c>
      <c r="AJ178" s="564" t="s">
        <v>392</v>
      </c>
      <c r="AK178" s="906"/>
      <c r="AL178" s="872"/>
      <c r="AM178" s="469" t="s">
        <v>393</v>
      </c>
      <c r="AN178" s="27">
        <f t="shared" si="50"/>
        <v>0</v>
      </c>
      <c r="AO178" s="27">
        <f t="shared" si="50"/>
        <v>0</v>
      </c>
      <c r="AP178" s="565">
        <f t="shared" si="50"/>
        <v>0</v>
      </c>
      <c r="AQ178" s="35">
        <f t="shared" si="50"/>
        <v>0</v>
      </c>
      <c r="AR178" s="566">
        <f t="shared" si="50"/>
        <v>0</v>
      </c>
      <c r="AS178" s="566">
        <f t="shared" si="50"/>
        <v>0</v>
      </c>
      <c r="AT178" s="35">
        <f t="shared" si="46"/>
        <v>0</v>
      </c>
      <c r="AU178" s="43">
        <f t="shared" si="46"/>
        <v>0</v>
      </c>
      <c r="AV178" s="649" t="s">
        <v>33</v>
      </c>
      <c r="AW178" s="614" t="s">
        <v>41</v>
      </c>
      <c r="AX178" s="614" t="s">
        <v>42</v>
      </c>
      <c r="AY178" s="614"/>
      <c r="AZ178" s="850" t="s">
        <v>33</v>
      </c>
      <c r="BA178" s="582" t="s">
        <v>343</v>
      </c>
      <c r="BB178" s="855"/>
      <c r="BC178" s="821"/>
      <c r="BD178" s="549"/>
      <c r="BE178" s="620" t="str">
        <f>IF(AND(AL178=AV178,AV178="○",AZ178="1.はい"),"○","▼選択")</f>
        <v>▼選択</v>
      </c>
      <c r="BF178" s="861" t="s">
        <v>16</v>
      </c>
      <c r="BG178" s="620" t="s">
        <v>31</v>
      </c>
      <c r="BH178" s="824" t="s">
        <v>6</v>
      </c>
      <c r="BI178" s="824" t="s">
        <v>7</v>
      </c>
      <c r="BJ178" s="620" t="s">
        <v>32</v>
      </c>
      <c r="BK178" s="620"/>
      <c r="BL178" s="546" t="s">
        <v>33</v>
      </c>
      <c r="BM178" s="828" t="s">
        <v>1218</v>
      </c>
      <c r="BN178" s="852"/>
      <c r="BO178" s="852"/>
      <c r="BP178" s="852"/>
      <c r="BQ178" s="852"/>
      <c r="BR178" s="852"/>
      <c r="BS178" s="547"/>
      <c r="BT178" s="547"/>
      <c r="BU178" s="547"/>
      <c r="BV178" s="548"/>
      <c r="BW178" s="549"/>
      <c r="BX178" s="547"/>
      <c r="BY178" s="495"/>
      <c r="BZ178" s="579" t="s">
        <v>1218</v>
      </c>
      <c r="CA178" s="853" t="s">
        <v>1204</v>
      </c>
      <c r="CB178" s="854" t="s">
        <v>1216</v>
      </c>
      <c r="CC178" s="55" t="s">
        <v>2321</v>
      </c>
      <c r="CD178" s="843" t="s">
        <v>1217</v>
      </c>
    </row>
    <row r="179" spans="1:82" ht="108.75" customHeight="1">
      <c r="A179" s="3"/>
      <c r="B179" s="5" t="s">
        <v>2923</v>
      </c>
      <c r="C179" s="3" t="str">
        <f t="shared" si="35"/>
        <v>Ⅰ.顧客対応 (1)　お客さまニーズに合致した提案の実施に向けた募集に関する態勢整備</v>
      </c>
      <c r="D179" s="3" t="str">
        <f t="shared" si="36"/>
        <v>⑨募集資料等の適切な管理</v>
      </c>
      <c r="E179" s="3" t="str">
        <f t="shared" si="39"/>
        <v>基本 45</v>
      </c>
      <c r="F179" s="3" t="str">
        <f t="shared" si="40"/>
        <v xml:space="preserve">45 
</v>
      </c>
      <c r="G179" s="11" t="str">
        <f t="shared" si="41"/>
        <v xml:space="preserve">保険会社の募集資料（パンフレット等）が適切に管理されている（管理簿等による一覧管理が行われている、期限切れ資料の廃棄が行われている）
＿ 
＿＿ </v>
      </c>
      <c r="H179" s="21" t="str">
        <f t="shared" si="37"/>
        <v>2023: 0
2024: 1.はい</v>
      </c>
      <c r="I179" s="21" t="str">
        <f t="shared" si="47"/>
        <v xml:space="preserve"> ― </v>
      </c>
      <c r="J179" s="21" t="str">
        <f t="shared" si="47"/>
        <v xml:space="preserve"> ― </v>
      </c>
      <c r="K179" s="21" t="str">
        <f t="shared" si="42"/>
        <v>▼選択</v>
      </c>
      <c r="L179" s="21" t="str">
        <f t="shared" si="43"/>
        <v>以下について、詳細説明欄の記載及び証跡資料「○○資料」P○により確認できた
・保険会社の募集資料を代理店として管理する仕組みがあること</v>
      </c>
      <c r="M179" s="21" t="str">
        <f t="shared" si="44"/>
        <v xml:space="preserve">
</v>
      </c>
      <c r="N179" s="3"/>
      <c r="O179" s="19" t="s">
        <v>2322</v>
      </c>
      <c r="P179" s="19" t="s">
        <v>2729</v>
      </c>
      <c r="Q179" s="19" t="s">
        <v>375</v>
      </c>
      <c r="R179" s="19"/>
      <c r="S179" s="19"/>
      <c r="T179" s="808"/>
      <c r="U179" s="809"/>
      <c r="V179" s="810"/>
      <c r="W179" s="811"/>
      <c r="X179" s="810"/>
      <c r="Y179" s="810"/>
      <c r="Z179" s="20"/>
      <c r="AA179" s="870" t="s">
        <v>34</v>
      </c>
      <c r="AB179" s="899"/>
      <c r="AC179" s="870" t="s">
        <v>1998</v>
      </c>
      <c r="AD179" s="1207"/>
      <c r="AE179" s="844" t="s">
        <v>375</v>
      </c>
      <c r="AF179" s="1207"/>
      <c r="AG179" s="845" t="s">
        <v>36</v>
      </c>
      <c r="AH179" s="1210"/>
      <c r="AI179" s="602">
        <v>45</v>
      </c>
      <c r="AJ179" s="551" t="s">
        <v>26</v>
      </c>
      <c r="AK179" s="1212" t="s">
        <v>394</v>
      </c>
      <c r="AL179" s="1218"/>
      <c r="AM179" s="1219"/>
      <c r="AN179" s="27">
        <f t="shared" si="50"/>
        <v>0</v>
      </c>
      <c r="AO179" s="27">
        <f t="shared" si="50"/>
        <v>0</v>
      </c>
      <c r="AP179" s="565">
        <f t="shared" si="50"/>
        <v>0</v>
      </c>
      <c r="AQ179" s="35">
        <f t="shared" si="50"/>
        <v>0</v>
      </c>
      <c r="AR179" s="566">
        <f t="shared" si="50"/>
        <v>0</v>
      </c>
      <c r="AS179" s="566">
        <f t="shared" si="50"/>
        <v>0</v>
      </c>
      <c r="AT179" s="35">
        <f t="shared" si="46"/>
        <v>0</v>
      </c>
      <c r="AU179" s="43">
        <f t="shared" si="46"/>
        <v>0</v>
      </c>
      <c r="AV179" s="649" t="s">
        <v>33</v>
      </c>
      <c r="AW179" s="614" t="s">
        <v>41</v>
      </c>
      <c r="AX179" s="614" t="s">
        <v>42</v>
      </c>
      <c r="AY179" s="614"/>
      <c r="AZ179" s="850" t="s">
        <v>41</v>
      </c>
      <c r="BA179" s="582" t="s">
        <v>395</v>
      </c>
      <c r="BB179" s="547" t="s">
        <v>3620</v>
      </c>
      <c r="BC179" s="547" t="s">
        <v>3621</v>
      </c>
      <c r="BD179" s="598" t="str">
        <f t="shared" ref="BD179:BD181" si="52">BL179</f>
        <v>▼選択</v>
      </c>
      <c r="BE179" s="620" t="s">
        <v>33</v>
      </c>
      <c r="BF179" s="861" t="s">
        <v>16</v>
      </c>
      <c r="BG179" s="620" t="s">
        <v>31</v>
      </c>
      <c r="BH179" s="824" t="s">
        <v>6</v>
      </c>
      <c r="BI179" s="824" t="s">
        <v>7</v>
      </c>
      <c r="BJ179" s="620" t="s">
        <v>32</v>
      </c>
      <c r="BK179" s="620"/>
      <c r="BL179" s="546" t="s">
        <v>33</v>
      </c>
      <c r="BM179" s="828" t="s">
        <v>3318</v>
      </c>
      <c r="BN179" s="852"/>
      <c r="BO179" s="852"/>
      <c r="BP179" s="852"/>
      <c r="BQ179" s="852"/>
      <c r="BR179" s="852"/>
      <c r="BS179" s="547"/>
      <c r="BT179" s="547"/>
      <c r="BU179" s="547"/>
      <c r="BV179" s="548"/>
      <c r="BW179" s="549"/>
      <c r="BX179" s="547"/>
      <c r="BY179" s="495"/>
      <c r="BZ179" s="579" t="s">
        <v>2032</v>
      </c>
      <c r="CA179" s="853" t="s">
        <v>1219</v>
      </c>
      <c r="CB179" s="854" t="s">
        <v>1220</v>
      </c>
      <c r="CC179" s="55" t="s">
        <v>2322</v>
      </c>
      <c r="CD179" s="843" t="s">
        <v>1221</v>
      </c>
    </row>
    <row r="180" spans="1:82" ht="78.75" hidden="1" customHeight="1">
      <c r="A180" s="3"/>
      <c r="B180" s="5" t="s">
        <v>2924</v>
      </c>
      <c r="C180" s="3" t="str">
        <f t="shared" si="35"/>
        <v>Ⅰ.顧客対応 (1)　お客さまニーズに合致した提案の実施に向けた募集に関する態勢整備</v>
      </c>
      <c r="D180" s="3" t="str">
        <f t="shared" si="36"/>
        <v>⑨募集資料等の適切な管理</v>
      </c>
      <c r="E180" s="3" t="str">
        <f t="shared" si="39"/>
        <v>基本 46</v>
      </c>
      <c r="F180" s="3" t="str">
        <f t="shared" si="40"/>
        <v xml:space="preserve">46 
</v>
      </c>
      <c r="G180" s="11" t="str">
        <f t="shared" si="41"/>
        <v xml:space="preserve">募集資料等の適切な管理に関し、実施すべき事項（No.40～45の内容）を募集人に徹底（年１回以上の研修実施等）している
＿ 
＿＿ </v>
      </c>
      <c r="H180" s="21" t="str">
        <f t="shared" si="37"/>
        <v>2023: 0
2024: ▼選択</v>
      </c>
      <c r="I180" s="21" t="str">
        <f t="shared" si="47"/>
        <v xml:space="preserve"> ― </v>
      </c>
      <c r="J180" s="21" t="str">
        <f t="shared" si="47"/>
        <v xml:space="preserve"> ― </v>
      </c>
      <c r="K180" s="21" t="str">
        <f t="shared" si="42"/>
        <v>▼選択</v>
      </c>
      <c r="L180" s="21" t="str">
        <f t="shared" si="43"/>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180" s="21" t="str">
        <f t="shared" si="44"/>
        <v xml:space="preserve">
</v>
      </c>
      <c r="N180" s="3"/>
      <c r="O180" s="19" t="s">
        <v>2323</v>
      </c>
      <c r="P180" s="19" t="s">
        <v>2729</v>
      </c>
      <c r="Q180" s="19" t="s">
        <v>375</v>
      </c>
      <c r="R180" s="19"/>
      <c r="S180" s="19"/>
      <c r="T180" s="808"/>
      <c r="U180" s="809"/>
      <c r="V180" s="810"/>
      <c r="W180" s="811"/>
      <c r="X180" s="810"/>
      <c r="Y180" s="810"/>
      <c r="Z180" s="20"/>
      <c r="AA180" s="870" t="s">
        <v>34</v>
      </c>
      <c r="AB180" s="899"/>
      <c r="AC180" s="870" t="s">
        <v>1998</v>
      </c>
      <c r="AD180" s="1208"/>
      <c r="AE180" s="844" t="s">
        <v>375</v>
      </c>
      <c r="AF180" s="1208"/>
      <c r="AG180" s="865" t="s">
        <v>36</v>
      </c>
      <c r="AH180" s="1211"/>
      <c r="AI180" s="602">
        <v>46</v>
      </c>
      <c r="AJ180" s="551" t="s">
        <v>26</v>
      </c>
      <c r="AK180" s="1212" t="s">
        <v>396</v>
      </c>
      <c r="AL180" s="1218"/>
      <c r="AM180" s="1219"/>
      <c r="AN180" s="27">
        <f t="shared" si="50"/>
        <v>0</v>
      </c>
      <c r="AO180" s="27">
        <f t="shared" si="50"/>
        <v>0</v>
      </c>
      <c r="AP180" s="565">
        <f t="shared" si="50"/>
        <v>0</v>
      </c>
      <c r="AQ180" s="35">
        <f t="shared" si="50"/>
        <v>0</v>
      </c>
      <c r="AR180" s="566">
        <f t="shared" si="50"/>
        <v>0</v>
      </c>
      <c r="AS180" s="566">
        <f t="shared" si="50"/>
        <v>0</v>
      </c>
      <c r="AT180" s="35">
        <f t="shared" si="46"/>
        <v>0</v>
      </c>
      <c r="AU180" s="43">
        <f t="shared" si="46"/>
        <v>0</v>
      </c>
      <c r="AV180" s="649" t="s">
        <v>33</v>
      </c>
      <c r="AW180" s="614" t="s">
        <v>41</v>
      </c>
      <c r="AX180" s="614" t="s">
        <v>42</v>
      </c>
      <c r="AY180" s="614"/>
      <c r="AZ180" s="850" t="s">
        <v>33</v>
      </c>
      <c r="BA180" s="582" t="s">
        <v>336</v>
      </c>
      <c r="BB180" s="855"/>
      <c r="BC180" s="821"/>
      <c r="BD180" s="598" t="str">
        <f t="shared" si="52"/>
        <v>▼選択</v>
      </c>
      <c r="BE180" s="620" t="s">
        <v>33</v>
      </c>
      <c r="BF180" s="861" t="s">
        <v>16</v>
      </c>
      <c r="BG180" s="620" t="s">
        <v>31</v>
      </c>
      <c r="BH180" s="824" t="s">
        <v>6</v>
      </c>
      <c r="BI180" s="824" t="s">
        <v>7</v>
      </c>
      <c r="BJ180" s="620" t="s">
        <v>32</v>
      </c>
      <c r="BK180" s="620"/>
      <c r="BL180" s="546" t="s">
        <v>33</v>
      </c>
      <c r="BM180" s="828" t="s">
        <v>3319</v>
      </c>
      <c r="BN180" s="852"/>
      <c r="BO180" s="852"/>
      <c r="BP180" s="852"/>
      <c r="BQ180" s="852"/>
      <c r="BR180" s="852"/>
      <c r="BS180" s="547"/>
      <c r="BT180" s="547"/>
      <c r="BU180" s="547"/>
      <c r="BV180" s="548"/>
      <c r="BW180" s="549"/>
      <c r="BX180" s="547"/>
      <c r="BY180" s="495"/>
      <c r="BZ180" s="579" t="s">
        <v>1225</v>
      </c>
      <c r="CA180" s="853" t="s">
        <v>1222</v>
      </c>
      <c r="CB180" s="854" t="s">
        <v>1223</v>
      </c>
      <c r="CC180" s="55" t="s">
        <v>2323</v>
      </c>
      <c r="CD180" s="843" t="s">
        <v>1224</v>
      </c>
    </row>
    <row r="181" spans="1:82" ht="157.5" hidden="1" customHeight="1">
      <c r="A181" s="3"/>
      <c r="B181" s="5" t="s">
        <v>2925</v>
      </c>
      <c r="C181" s="3" t="str">
        <f t="shared" si="35"/>
        <v>Ⅰ.顧客対応 (1)　お客さまニーズに合致した提案の実施に向けた募集に関する態勢整備</v>
      </c>
      <c r="D181" s="3" t="str">
        <f t="shared" si="36"/>
        <v>⑨募集資料等の適切な管理</v>
      </c>
      <c r="E181" s="3" t="str">
        <f t="shared" si="39"/>
        <v>応用 47</v>
      </c>
      <c r="F181" s="3" t="str">
        <f t="shared" si="40"/>
        <v xml:space="preserve">47 
</v>
      </c>
      <c r="G181" s="11" t="str">
        <f t="shared" si="41"/>
        <v xml:space="preserve">No.42・45の管理状況について、営業部門からの独立性を確保した担当部門・担当者が確認を行っている
＿ 
＿＿ </v>
      </c>
      <c r="H181" s="21" t="str">
        <f t="shared" si="37"/>
        <v>2023: 0
2024: ▼選択</v>
      </c>
      <c r="I181" s="21" t="str">
        <f t="shared" si="47"/>
        <v xml:space="preserve"> ― </v>
      </c>
      <c r="J181" s="21" t="str">
        <f t="shared" si="47"/>
        <v xml:space="preserve"> ― </v>
      </c>
      <c r="K181" s="21" t="str">
        <f t="shared" si="42"/>
        <v>▼選択</v>
      </c>
      <c r="L181" s="21" t="str">
        <f t="shared" si="43"/>
        <v>以下について、詳細説明欄の記載及び証跡資料により確認できた
・募集資料の管理状況について、営業部門から独立した担当部門・担当者による確認が行われていることは、「○○資料」を確認
・No.42およびNo.45の設問を達成している</v>
      </c>
      <c r="M181" s="21" t="str">
        <f t="shared" si="44"/>
        <v xml:space="preserve">
</v>
      </c>
      <c r="N181" s="3"/>
      <c r="O181" s="19" t="s">
        <v>2324</v>
      </c>
      <c r="P181" s="19" t="s">
        <v>2729</v>
      </c>
      <c r="Q181" s="19" t="s">
        <v>375</v>
      </c>
      <c r="R181" s="19"/>
      <c r="S181" s="19"/>
      <c r="T181" s="808"/>
      <c r="U181" s="809"/>
      <c r="V181" s="810"/>
      <c r="W181" s="811"/>
      <c r="X181" s="810"/>
      <c r="Y181" s="810"/>
      <c r="Z181" s="20"/>
      <c r="AA181" s="869" t="s">
        <v>1996</v>
      </c>
      <c r="AB181" s="1203" t="s">
        <v>297</v>
      </c>
      <c r="AC181" s="869" t="s">
        <v>1998</v>
      </c>
      <c r="AD181" s="1206" t="s">
        <v>22</v>
      </c>
      <c r="AE181" s="869" t="s">
        <v>1977</v>
      </c>
      <c r="AF181" s="1206" t="s">
        <v>373</v>
      </c>
      <c r="AG181" s="867" t="s">
        <v>140</v>
      </c>
      <c r="AH181" s="1236" t="s">
        <v>228</v>
      </c>
      <c r="AI181" s="602">
        <v>47</v>
      </c>
      <c r="AJ181" s="551" t="s">
        <v>26</v>
      </c>
      <c r="AK181" s="1212" t="s">
        <v>397</v>
      </c>
      <c r="AL181" s="1218"/>
      <c r="AM181" s="1219"/>
      <c r="AN181" s="27">
        <f t="shared" si="50"/>
        <v>0</v>
      </c>
      <c r="AO181" s="27">
        <f t="shared" si="50"/>
        <v>0</v>
      </c>
      <c r="AP181" s="565">
        <f t="shared" si="50"/>
        <v>0</v>
      </c>
      <c r="AQ181" s="35">
        <f t="shared" si="50"/>
        <v>0</v>
      </c>
      <c r="AR181" s="566">
        <f t="shared" si="50"/>
        <v>0</v>
      </c>
      <c r="AS181" s="566">
        <f t="shared" si="50"/>
        <v>0</v>
      </c>
      <c r="AT181" s="35">
        <f t="shared" si="46"/>
        <v>0</v>
      </c>
      <c r="AU181" s="43">
        <f t="shared" si="46"/>
        <v>0</v>
      </c>
      <c r="AV181" s="649" t="s">
        <v>33</v>
      </c>
      <c r="AW181" s="614" t="s">
        <v>41</v>
      </c>
      <c r="AX181" s="614" t="s">
        <v>42</v>
      </c>
      <c r="AY181" s="614"/>
      <c r="AZ181" s="850" t="s">
        <v>33</v>
      </c>
      <c r="BA181" s="582" t="s">
        <v>398</v>
      </c>
      <c r="BB181" s="851"/>
      <c r="BC181" s="821"/>
      <c r="BD181" s="603" t="str">
        <f t="shared" si="52"/>
        <v>▼選択</v>
      </c>
      <c r="BE181" s="620" t="s">
        <v>33</v>
      </c>
      <c r="BF181" s="861" t="s">
        <v>16</v>
      </c>
      <c r="BG181" s="620" t="s">
        <v>31</v>
      </c>
      <c r="BH181" s="824" t="s">
        <v>6</v>
      </c>
      <c r="BI181" s="824" t="s">
        <v>7</v>
      </c>
      <c r="BJ181" s="620" t="s">
        <v>32</v>
      </c>
      <c r="BK181" s="620"/>
      <c r="BL181" s="546" t="s">
        <v>33</v>
      </c>
      <c r="BM181" s="828" t="s">
        <v>3320</v>
      </c>
      <c r="BN181" s="547"/>
      <c r="BO181" s="547"/>
      <c r="BP181" s="547"/>
      <c r="BQ181" s="547"/>
      <c r="BR181" s="547"/>
      <c r="BS181" s="547"/>
      <c r="BT181" s="547"/>
      <c r="BU181" s="547"/>
      <c r="BV181" s="548"/>
      <c r="BW181" s="549"/>
      <c r="BX181" s="547"/>
      <c r="BY181" s="495"/>
      <c r="BZ181" s="579" t="s">
        <v>1229</v>
      </c>
      <c r="CA181" s="853" t="s">
        <v>1226</v>
      </c>
      <c r="CB181" s="862" t="s">
        <v>1227</v>
      </c>
      <c r="CC181" s="55" t="s">
        <v>2324</v>
      </c>
      <c r="CD181" s="843" t="s">
        <v>1228</v>
      </c>
    </row>
    <row r="182" spans="1:82" ht="85.5" hidden="1" customHeight="1">
      <c r="A182" s="3"/>
      <c r="B182" s="5" t="s">
        <v>2926</v>
      </c>
      <c r="C182" s="3" t="str">
        <f t="shared" si="35"/>
        <v>Ⅰ.顧客対応 (1)　お客さまニーズに合致した提案の実施に向けた募集に関する態勢整備</v>
      </c>
      <c r="D182" s="3" t="str">
        <f t="shared" si="36"/>
        <v>⑨募集資料等の適切な管理</v>
      </c>
      <c r="E182" s="3" t="str">
        <f t="shared" si="39"/>
        <v>応用 ⑨EX</v>
      </c>
      <c r="F182" s="3" t="str">
        <f t="shared" si="40"/>
        <v xml:space="preserve">⑨EX 
</v>
      </c>
      <c r="G182"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82" s="21" t="str">
        <f t="shared" si="37"/>
        <v>2023: 0
2024: 4.--</v>
      </c>
      <c r="I182" s="21" t="str">
        <f t="shared" si="47"/>
        <v xml:space="preserve"> ― </v>
      </c>
      <c r="J182" s="21" t="str">
        <f t="shared" si="47"/>
        <v xml:space="preserve"> ― </v>
      </c>
      <c r="K182" s="21" t="str">
        <f t="shared" si="42"/>
        <v>▼選択</v>
      </c>
      <c r="L182" s="21" t="str">
        <f t="shared" si="43"/>
        <v>⑨募集資料等の適切な管理 に関する貴社取組み［お客さまへアピールしたい取組み／募集人等従業者に好評な取組み］として認識しました。（［ ］内は判定時に不要文言を削除する）</v>
      </c>
      <c r="M182" s="21" t="str">
        <f t="shared" si="44"/>
        <v xml:space="preserve">
</v>
      </c>
      <c r="N182" s="3"/>
      <c r="O182" s="19" t="s">
        <v>2325</v>
      </c>
      <c r="P182" s="19" t="s">
        <v>2729</v>
      </c>
      <c r="Q182" s="19" t="s">
        <v>375</v>
      </c>
      <c r="R182" s="19"/>
      <c r="S182" s="19"/>
      <c r="T182" s="808"/>
      <c r="U182" s="809"/>
      <c r="V182" s="810"/>
      <c r="W182" s="811"/>
      <c r="X182" s="810"/>
      <c r="Y182" s="810"/>
      <c r="Z182" s="20"/>
      <c r="AA182" s="844" t="s">
        <v>34</v>
      </c>
      <c r="AB182" s="1266"/>
      <c r="AC182" s="844" t="s">
        <v>1998</v>
      </c>
      <c r="AD182" s="1268"/>
      <c r="AE182" s="844" t="s">
        <v>375</v>
      </c>
      <c r="AF182" s="1268"/>
      <c r="AG182" s="868" t="s">
        <v>140</v>
      </c>
      <c r="AH182" s="1238"/>
      <c r="AI182" s="645" t="s">
        <v>399</v>
      </c>
      <c r="AJ182" s="551"/>
      <c r="AK182" s="1229" t="s">
        <v>2017</v>
      </c>
      <c r="AL182" s="1230"/>
      <c r="AM182" s="1231"/>
      <c r="AN182" s="30">
        <f t="shared" si="50"/>
        <v>0</v>
      </c>
      <c r="AO182" s="30">
        <f t="shared" si="50"/>
        <v>0</v>
      </c>
      <c r="AP182" s="605">
        <f t="shared" si="50"/>
        <v>0</v>
      </c>
      <c r="AQ182" s="35">
        <f t="shared" si="50"/>
        <v>0</v>
      </c>
      <c r="AR182" s="566">
        <f t="shared" si="50"/>
        <v>0</v>
      </c>
      <c r="AS182" s="566">
        <f t="shared" si="50"/>
        <v>0</v>
      </c>
      <c r="AT182" s="35">
        <f t="shared" si="46"/>
        <v>0</v>
      </c>
      <c r="AU182" s="43">
        <f t="shared" si="46"/>
        <v>0</v>
      </c>
      <c r="AV182" s="596" t="s">
        <v>33</v>
      </c>
      <c r="AW182" s="597" t="s">
        <v>41</v>
      </c>
      <c r="AX182" s="606" t="s">
        <v>877</v>
      </c>
      <c r="AY182" s="597"/>
      <c r="AZ182" s="850" t="s">
        <v>877</v>
      </c>
      <c r="BA182" s="607" t="s">
        <v>147</v>
      </c>
      <c r="BB182" s="851"/>
      <c r="BC182" s="547"/>
      <c r="BD182" s="549"/>
      <c r="BE182" s="620" t="str">
        <f>IF(AND(AL182=AV182,AV182="○",AZ182="1.はい"),"○","▼選択")</f>
        <v>▼選択</v>
      </c>
      <c r="BF182" s="861" t="s">
        <v>16</v>
      </c>
      <c r="BG182" s="620" t="s">
        <v>31</v>
      </c>
      <c r="BH182" s="824" t="s">
        <v>6</v>
      </c>
      <c r="BI182" s="824" t="s">
        <v>7</v>
      </c>
      <c r="BJ182" s="620" t="s">
        <v>32</v>
      </c>
      <c r="BK182" s="620"/>
      <c r="BL182" s="546" t="s">
        <v>33</v>
      </c>
      <c r="BM182" s="828" t="s">
        <v>3321</v>
      </c>
      <c r="BN182" s="829"/>
      <c r="BO182" s="829"/>
      <c r="BP182" s="829"/>
      <c r="BQ182" s="829"/>
      <c r="BR182" s="829"/>
      <c r="BS182" s="547"/>
      <c r="BT182" s="547"/>
      <c r="BU182" s="547"/>
      <c r="BV182" s="548"/>
      <c r="BW182" s="549"/>
      <c r="BX182" s="547"/>
      <c r="BY182" s="495"/>
      <c r="BZ182" s="579" t="s">
        <v>2033</v>
      </c>
      <c r="CA182" s="832" t="s">
        <v>1230</v>
      </c>
      <c r="CB182" s="862" t="s">
        <v>1231</v>
      </c>
      <c r="CC182" s="55" t="s">
        <v>2325</v>
      </c>
      <c r="CD182" s="843" t="s">
        <v>1232</v>
      </c>
    </row>
    <row r="183" spans="1:82" ht="129.75" customHeight="1">
      <c r="A183" s="3"/>
      <c r="B183" s="5" t="s">
        <v>2927</v>
      </c>
      <c r="C183" s="3" t="str">
        <f t="shared" si="35"/>
        <v>Ⅰ.顧客対応 (1)　お客さまニーズに合致した提案の実施に向けた募集に関する態勢整備</v>
      </c>
      <c r="D183" s="3" t="str">
        <f t="shared" si="36"/>
        <v>⑩勧誘方針・お客さま本位の業務運営に係る方針</v>
      </c>
      <c r="E183" s="3" t="str">
        <f t="shared" si="39"/>
        <v>基本 48</v>
      </c>
      <c r="F183" s="3" t="str">
        <f t="shared" si="40"/>
        <v xml:space="preserve">48 
</v>
      </c>
      <c r="G183" s="11" t="str">
        <f t="shared" si="41"/>
        <v xml:space="preserve">勧誘方針について、以下の事項を包含したものを策定し全拠点で掲示・公表（※）している
　 ・勧誘の対象となる者の知識、経験及び財産の状況に照らして配慮すべき事項
　 ・勧誘の方法および時間帯に関し、勧誘の対象となる者に配慮すべき事項
　 ・その他勧誘の適正の確保に関する事項
※ホームページに掲載している場合でも、代理店の本店・営業店等の各代理店事務所での掲示・公表の対応は必要
＿ 
＿＿ </v>
      </c>
      <c r="H183" s="21" t="str">
        <f t="shared" si="37"/>
        <v>2023: 0
2024: 1.はい</v>
      </c>
      <c r="I183" s="21" t="str">
        <f t="shared" si="47"/>
        <v xml:space="preserve"> ― </v>
      </c>
      <c r="J183" s="21" t="str">
        <f t="shared" si="47"/>
        <v xml:space="preserve"> ― </v>
      </c>
      <c r="K183" s="21" t="str">
        <f t="shared" si="42"/>
        <v>▼選択</v>
      </c>
      <c r="L183" s="21" t="str">
        <f t="shared" si="43"/>
        <v>以下について、詳細説明欄の記載及び証跡資料により確認できた
・勧誘方針に設問に記載の３つの事項について全て記載があることは、「○○資料」を確認
・勧誘方針が代理店の本社・営業店等の全拠点で掲示・提示されていることをオンサイトおよび詳細説明欄の記載にて確認</v>
      </c>
      <c r="M183" s="21" t="str">
        <f t="shared" si="44"/>
        <v xml:space="preserve">
</v>
      </c>
      <c r="N183" s="3"/>
      <c r="O183" s="19" t="s">
        <v>2326</v>
      </c>
      <c r="P183" s="19" t="s">
        <v>2729</v>
      </c>
      <c r="Q183" s="19" t="s">
        <v>402</v>
      </c>
      <c r="R183" s="19"/>
      <c r="S183" s="19"/>
      <c r="T183" s="808"/>
      <c r="U183" s="809"/>
      <c r="V183" s="810"/>
      <c r="W183" s="811"/>
      <c r="X183" s="810"/>
      <c r="Y183" s="810"/>
      <c r="Z183" s="20"/>
      <c r="AA183" s="869" t="s">
        <v>1996</v>
      </c>
      <c r="AB183" s="1203" t="s">
        <v>297</v>
      </c>
      <c r="AC183" s="869" t="s">
        <v>1998</v>
      </c>
      <c r="AD183" s="1206" t="s">
        <v>22</v>
      </c>
      <c r="AE183" s="869" t="s">
        <v>1978</v>
      </c>
      <c r="AF183" s="1206" t="s">
        <v>400</v>
      </c>
      <c r="AG183" s="837" t="s">
        <v>36</v>
      </c>
      <c r="AH183" s="1209" t="s">
        <v>25</v>
      </c>
      <c r="AI183" s="550">
        <v>48</v>
      </c>
      <c r="AJ183" s="551" t="s">
        <v>26</v>
      </c>
      <c r="AK183" s="1212" t="s">
        <v>3472</v>
      </c>
      <c r="AL183" s="1218"/>
      <c r="AM183" s="1219"/>
      <c r="AN183" s="27">
        <f t="shared" si="50"/>
        <v>0</v>
      </c>
      <c r="AO183" s="27">
        <f t="shared" si="50"/>
        <v>0</v>
      </c>
      <c r="AP183" s="565">
        <f t="shared" si="50"/>
        <v>0</v>
      </c>
      <c r="AQ183" s="35">
        <f t="shared" si="50"/>
        <v>0</v>
      </c>
      <c r="AR183" s="566">
        <f t="shared" si="50"/>
        <v>0</v>
      </c>
      <c r="AS183" s="566">
        <f t="shared" si="50"/>
        <v>0</v>
      </c>
      <c r="AT183" s="35">
        <f t="shared" si="46"/>
        <v>0</v>
      </c>
      <c r="AU183" s="43">
        <f t="shared" si="46"/>
        <v>0</v>
      </c>
      <c r="AV183" s="649" t="s">
        <v>33</v>
      </c>
      <c r="AW183" s="614" t="s">
        <v>41</v>
      </c>
      <c r="AX183" s="614" t="s">
        <v>42</v>
      </c>
      <c r="AY183" s="614"/>
      <c r="AZ183" s="850" t="s">
        <v>41</v>
      </c>
      <c r="BA183" s="582" t="s">
        <v>401</v>
      </c>
      <c r="BB183" s="547" t="s">
        <v>3622</v>
      </c>
      <c r="BC183" s="547" t="s">
        <v>3623</v>
      </c>
      <c r="BD183" s="598" t="str">
        <f t="shared" ref="BD183:BD184" si="53">BL183</f>
        <v>▼選択</v>
      </c>
      <c r="BE183" s="620" t="s">
        <v>33</v>
      </c>
      <c r="BF183" s="861" t="s">
        <v>16</v>
      </c>
      <c r="BG183" s="620" t="s">
        <v>31</v>
      </c>
      <c r="BH183" s="824" t="s">
        <v>6</v>
      </c>
      <c r="BI183" s="824" t="s">
        <v>7</v>
      </c>
      <c r="BJ183" s="620" t="s">
        <v>32</v>
      </c>
      <c r="BK183" s="620"/>
      <c r="BL183" s="546" t="s">
        <v>33</v>
      </c>
      <c r="BM183" s="828" t="s">
        <v>3322</v>
      </c>
      <c r="BN183" s="852"/>
      <c r="BO183" s="852"/>
      <c r="BP183" s="852"/>
      <c r="BQ183" s="852"/>
      <c r="BR183" s="852"/>
      <c r="BS183" s="547"/>
      <c r="BT183" s="547"/>
      <c r="BU183" s="547"/>
      <c r="BV183" s="548"/>
      <c r="BW183" s="549"/>
      <c r="BX183" s="547"/>
      <c r="BY183" s="495"/>
      <c r="BZ183" s="579" t="s">
        <v>1236</v>
      </c>
      <c r="CA183" s="853" t="s">
        <v>1233</v>
      </c>
      <c r="CB183" s="862" t="s">
        <v>1234</v>
      </c>
      <c r="CC183" s="55" t="s">
        <v>2326</v>
      </c>
      <c r="CD183" s="843" t="s">
        <v>1235</v>
      </c>
    </row>
    <row r="184" spans="1:82" ht="71.25" customHeight="1">
      <c r="A184" s="3"/>
      <c r="B184" s="5" t="s">
        <v>2928</v>
      </c>
      <c r="C184" s="3" t="str">
        <f t="shared" si="35"/>
        <v>Ⅰ.顧客対応 (1)　お客さまニーズに合致した提案の実施に向けた募集に関する態勢整備</v>
      </c>
      <c r="D184" s="3" t="str">
        <f t="shared" si="36"/>
        <v>⑩勧誘方針・お客さま本位の業務運営に係る方針</v>
      </c>
      <c r="E184" s="3" t="str">
        <f t="shared" si="39"/>
        <v>基本 49</v>
      </c>
      <c r="F184" s="3" t="str">
        <f t="shared" si="40"/>
        <v xml:space="preserve">49 
</v>
      </c>
      <c r="G184" s="11" t="str">
        <f t="shared" si="41"/>
        <v xml:space="preserve">お客さま本位の業務運営の原則に沿った方針を策定し以下のいずれかの対応を行っている
※いずれか1つ「1.はい」であれば達成
＿ 
＿＿ </v>
      </c>
      <c r="H184" s="21" t="str">
        <f t="shared" si="37"/>
        <v>2023: 0
2024: －</v>
      </c>
      <c r="I184" s="21" t="str">
        <f t="shared" si="47"/>
        <v xml:space="preserve"> ― </v>
      </c>
      <c r="J184" s="21" t="str">
        <f t="shared" si="47"/>
        <v xml:space="preserve"> ― </v>
      </c>
      <c r="K184" s="21" t="str">
        <f t="shared" si="42"/>
        <v>▼選択</v>
      </c>
      <c r="L184" s="21">
        <f t="shared" si="43"/>
        <v>0</v>
      </c>
      <c r="M184" s="21" t="str">
        <f t="shared" si="44"/>
        <v xml:space="preserve">
</v>
      </c>
      <c r="N184" s="3"/>
      <c r="O184" s="19" t="s">
        <v>2327</v>
      </c>
      <c r="P184" s="19" t="s">
        <v>2729</v>
      </c>
      <c r="Q184" s="19" t="s">
        <v>402</v>
      </c>
      <c r="R184" s="19"/>
      <c r="S184" s="19"/>
      <c r="T184" s="808"/>
      <c r="U184" s="809"/>
      <c r="V184" s="810"/>
      <c r="W184" s="811"/>
      <c r="X184" s="810"/>
      <c r="Y184" s="810"/>
      <c r="Z184" s="20"/>
      <c r="AA184" s="870" t="s">
        <v>34</v>
      </c>
      <c r="AB184" s="1265"/>
      <c r="AC184" s="870" t="s">
        <v>1998</v>
      </c>
      <c r="AD184" s="1267"/>
      <c r="AE184" s="870" t="s">
        <v>402</v>
      </c>
      <c r="AF184" s="1267"/>
      <c r="AG184" s="845" t="s">
        <v>36</v>
      </c>
      <c r="AH184" s="1210"/>
      <c r="AI184" s="550">
        <v>49</v>
      </c>
      <c r="AJ184" s="551" t="s">
        <v>26</v>
      </c>
      <c r="AK184" s="1212" t="s">
        <v>1237</v>
      </c>
      <c r="AL184" s="1218"/>
      <c r="AM184" s="1219"/>
      <c r="AN184" s="27">
        <f t="shared" si="50"/>
        <v>0</v>
      </c>
      <c r="AO184" s="27">
        <f t="shared" si="50"/>
        <v>0</v>
      </c>
      <c r="AP184" s="565">
        <f t="shared" si="50"/>
        <v>0</v>
      </c>
      <c r="AQ184" s="35">
        <f t="shared" si="50"/>
        <v>0</v>
      </c>
      <c r="AR184" s="566">
        <f t="shared" si="50"/>
        <v>0</v>
      </c>
      <c r="AS184" s="566">
        <f t="shared" si="50"/>
        <v>0</v>
      </c>
      <c r="AT184" s="35">
        <f t="shared" si="46"/>
        <v>0</v>
      </c>
      <c r="AU184" s="43">
        <f t="shared" si="46"/>
        <v>0</v>
      </c>
      <c r="AV184" s="608"/>
      <c r="AW184" s="609"/>
      <c r="AX184" s="609"/>
      <c r="AY184" s="609"/>
      <c r="AZ184" s="822" t="s">
        <v>661</v>
      </c>
      <c r="BA184" s="559" t="s">
        <v>29</v>
      </c>
      <c r="BB184" s="562"/>
      <c r="BC184" s="562"/>
      <c r="BD184" s="598" t="str">
        <f t="shared" si="53"/>
        <v>▼選択</v>
      </c>
      <c r="BE184" s="620" t="s">
        <v>33</v>
      </c>
      <c r="BF184" s="861" t="s">
        <v>16</v>
      </c>
      <c r="BG184" s="620" t="s">
        <v>31</v>
      </c>
      <c r="BH184" s="824" t="s">
        <v>6</v>
      </c>
      <c r="BI184" s="824" t="s">
        <v>7</v>
      </c>
      <c r="BJ184" s="620" t="s">
        <v>32</v>
      </c>
      <c r="BK184" s="620"/>
      <c r="BL184" s="561" t="s">
        <v>33</v>
      </c>
      <c r="BM184" s="839"/>
      <c r="BN184" s="840"/>
      <c r="BO184" s="840"/>
      <c r="BP184" s="840"/>
      <c r="BQ184" s="840"/>
      <c r="BR184" s="840"/>
      <c r="BS184" s="562"/>
      <c r="BT184" s="562"/>
      <c r="BU184" s="562"/>
      <c r="BV184" s="548"/>
      <c r="BW184" s="549"/>
      <c r="BX184" s="547"/>
      <c r="BY184" s="495"/>
      <c r="BZ184" s="562"/>
      <c r="CA184" s="841"/>
      <c r="CB184" s="842"/>
      <c r="CC184" s="55" t="s">
        <v>2327</v>
      </c>
      <c r="CD184" s="843" t="s">
        <v>1238</v>
      </c>
    </row>
    <row r="185" spans="1:82" ht="48" customHeight="1">
      <c r="A185" s="3"/>
      <c r="B185" s="5" t="s">
        <v>2929</v>
      </c>
      <c r="C185" s="3" t="str">
        <f t="shared" si="35"/>
        <v>Ⅰ.顧客対応 (1)　お客さまニーズに合致した提案の実施に向けた募集に関する態勢整備</v>
      </c>
      <c r="D185" s="3" t="str">
        <f t="shared" si="36"/>
        <v>⑩勧誘方針・お客さま本位の業務運営に係る方針</v>
      </c>
      <c r="E185" s="3" t="str">
        <f t="shared" si="39"/>
        <v>基本 49</v>
      </c>
      <c r="F185" s="3" t="str">
        <f t="shared" si="40"/>
        <v>49 
49-1</v>
      </c>
      <c r="G185" s="11" t="str">
        <f t="shared" si="41"/>
        <v xml:space="preserve">
＿ ホームページに掲載
＿＿ </v>
      </c>
      <c r="H185" s="21" t="str">
        <f t="shared" si="37"/>
        <v>2023: 0
2024: 1.はい</v>
      </c>
      <c r="I185" s="21" t="str">
        <f t="shared" si="47"/>
        <v xml:space="preserve"> ― </v>
      </c>
      <c r="J185" s="21" t="str">
        <f t="shared" si="47"/>
        <v xml:space="preserve"> ― </v>
      </c>
      <c r="K185" s="21" t="str">
        <f t="shared" si="42"/>
        <v>▼選択</v>
      </c>
      <c r="L185" s="21" t="str">
        <f t="shared" si="43"/>
        <v>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・金融庁のお客さま本位の業務運営に関する原則に沿った自社の方針をホームページで公表していることは、「○○資料」を確認</v>
      </c>
      <c r="M185" s="21" t="str">
        <f t="shared" si="44"/>
        <v xml:space="preserve">
</v>
      </c>
      <c r="N185" s="3"/>
      <c r="O185" s="19" t="s">
        <v>2328</v>
      </c>
      <c r="P185" s="19" t="s">
        <v>2729</v>
      </c>
      <c r="Q185" s="19" t="s">
        <v>402</v>
      </c>
      <c r="R185" s="19"/>
      <c r="S185" s="19"/>
      <c r="T185" s="808"/>
      <c r="U185" s="809"/>
      <c r="V185" s="810"/>
      <c r="W185" s="811"/>
      <c r="X185" s="810"/>
      <c r="Y185" s="810"/>
      <c r="Z185" s="20"/>
      <c r="AA185" s="870" t="s">
        <v>34</v>
      </c>
      <c r="AB185" s="1265"/>
      <c r="AC185" s="870" t="s">
        <v>1998</v>
      </c>
      <c r="AD185" s="1267"/>
      <c r="AE185" s="870" t="s">
        <v>402</v>
      </c>
      <c r="AF185" s="1267"/>
      <c r="AG185" s="845" t="s">
        <v>36</v>
      </c>
      <c r="AH185" s="1210"/>
      <c r="AI185" s="563">
        <v>49</v>
      </c>
      <c r="AJ185" s="564" t="s">
        <v>403</v>
      </c>
      <c r="AK185" s="846"/>
      <c r="AL185" s="1220" t="s">
        <v>404</v>
      </c>
      <c r="AM185" s="1221"/>
      <c r="AN185" s="27">
        <f t="shared" si="50"/>
        <v>0</v>
      </c>
      <c r="AO185" s="27">
        <f t="shared" si="50"/>
        <v>0</v>
      </c>
      <c r="AP185" s="565">
        <f t="shared" si="50"/>
        <v>0</v>
      </c>
      <c r="AQ185" s="35">
        <f t="shared" si="50"/>
        <v>0</v>
      </c>
      <c r="AR185" s="566">
        <f t="shared" si="50"/>
        <v>0</v>
      </c>
      <c r="AS185" s="566">
        <f t="shared" si="50"/>
        <v>0</v>
      </c>
      <c r="AT185" s="35">
        <f t="shared" si="46"/>
        <v>0</v>
      </c>
      <c r="AU185" s="43">
        <f t="shared" si="46"/>
        <v>0</v>
      </c>
      <c r="AV185" s="649" t="s">
        <v>33</v>
      </c>
      <c r="AW185" s="614" t="s">
        <v>41</v>
      </c>
      <c r="AX185" s="614" t="s">
        <v>42</v>
      </c>
      <c r="AY185" s="614"/>
      <c r="AZ185" s="850" t="s">
        <v>41</v>
      </c>
      <c r="BA185" s="582" t="s">
        <v>405</v>
      </c>
      <c r="BB185" s="547" t="s">
        <v>3624</v>
      </c>
      <c r="BC185" s="547" t="s">
        <v>3623</v>
      </c>
      <c r="BD185" s="549"/>
      <c r="BE185" s="620" t="str">
        <f>IF(AND(AL185=AV185,AV185="○",AZ185="1.はい"),"○","▼選択")</f>
        <v>▼選択</v>
      </c>
      <c r="BF185" s="861" t="s">
        <v>16</v>
      </c>
      <c r="BG185" s="620" t="s">
        <v>31</v>
      </c>
      <c r="BH185" s="824" t="s">
        <v>6</v>
      </c>
      <c r="BI185" s="824" t="s">
        <v>7</v>
      </c>
      <c r="BJ185" s="620" t="s">
        <v>32</v>
      </c>
      <c r="BK185" s="620"/>
      <c r="BL185" s="546" t="s">
        <v>33</v>
      </c>
      <c r="BM185" s="828" t="s">
        <v>3323</v>
      </c>
      <c r="BN185" s="852"/>
      <c r="BO185" s="852"/>
      <c r="BP185" s="852"/>
      <c r="BQ185" s="852"/>
      <c r="BR185" s="852"/>
      <c r="BS185" s="547"/>
      <c r="BT185" s="547"/>
      <c r="BU185" s="547"/>
      <c r="BV185" s="548"/>
      <c r="BW185" s="549"/>
      <c r="BX185" s="547"/>
      <c r="BY185" s="495"/>
      <c r="BZ185" s="579" t="s">
        <v>1242</v>
      </c>
      <c r="CA185" s="853" t="s">
        <v>1239</v>
      </c>
      <c r="CB185" s="854" t="s">
        <v>1240</v>
      </c>
      <c r="CC185" s="55" t="s">
        <v>2328</v>
      </c>
      <c r="CD185" s="843" t="s">
        <v>1241</v>
      </c>
    </row>
    <row r="186" spans="1:82" ht="48" customHeight="1">
      <c r="A186" s="3"/>
      <c r="B186" s="5" t="s">
        <v>2930</v>
      </c>
      <c r="C186" s="3" t="str">
        <f t="shared" si="35"/>
        <v>Ⅰ.顧客対応 (1)　お客さまニーズに合致した提案の実施に向けた募集に関する態勢整備</v>
      </c>
      <c r="D186" s="3" t="str">
        <f t="shared" si="36"/>
        <v>⑩勧誘方針・お客さま本位の業務運営に係る方針</v>
      </c>
      <c r="E186" s="3" t="str">
        <f t="shared" si="39"/>
        <v>基本 49</v>
      </c>
      <c r="F186" s="3" t="str">
        <f t="shared" si="40"/>
        <v>49 
49-2</v>
      </c>
      <c r="G186" s="11" t="str">
        <f t="shared" si="41"/>
        <v xml:space="preserve">
＿ 全拠点で掲示・公表
＿＿ </v>
      </c>
      <c r="H186" s="21" t="str">
        <f t="shared" si="37"/>
        <v>2023: 0
2024: 1.はい</v>
      </c>
      <c r="I186" s="21" t="str">
        <f t="shared" si="47"/>
        <v xml:space="preserve"> ― </v>
      </c>
      <c r="J186" s="21" t="str">
        <f t="shared" si="47"/>
        <v xml:space="preserve"> ― </v>
      </c>
      <c r="K186" s="21" t="str">
        <f t="shared" si="42"/>
        <v>▼選択</v>
      </c>
      <c r="L186" s="21" t="str">
        <f t="shared" si="43"/>
        <v>以下について、詳細説明欄の記載及び証跡資料により確認できた
・お客さま本位の業務運営に沿った自社の方針が金融庁のお客さま本位の業務運営に関する原則のうち、原則２～７に対応したものになっていることは、「○○資料」を確認
・金融庁のお客さま本位の業務運営に関する原則に沿った自社の方針を全拠点で掲示・公表していることは、「○○資料」を確認</v>
      </c>
      <c r="M186" s="21" t="str">
        <f t="shared" si="44"/>
        <v xml:space="preserve">
</v>
      </c>
      <c r="N186" s="3"/>
      <c r="O186" s="19" t="s">
        <v>2329</v>
      </c>
      <c r="P186" s="19" t="s">
        <v>2729</v>
      </c>
      <c r="Q186" s="19" t="s">
        <v>402</v>
      </c>
      <c r="R186" s="19"/>
      <c r="S186" s="19"/>
      <c r="T186" s="808"/>
      <c r="U186" s="809"/>
      <c r="V186" s="810"/>
      <c r="W186" s="811"/>
      <c r="X186" s="810"/>
      <c r="Y186" s="810"/>
      <c r="Z186" s="20"/>
      <c r="AA186" s="880" t="s">
        <v>34</v>
      </c>
      <c r="AB186" s="1266"/>
      <c r="AC186" s="880" t="s">
        <v>1998</v>
      </c>
      <c r="AD186" s="1268"/>
      <c r="AE186" s="864" t="s">
        <v>402</v>
      </c>
      <c r="AF186" s="1268"/>
      <c r="AG186" s="865" t="s">
        <v>36</v>
      </c>
      <c r="AH186" s="1211"/>
      <c r="AI186" s="594">
        <v>49</v>
      </c>
      <c r="AJ186" s="652" t="s">
        <v>406</v>
      </c>
      <c r="AK186" s="907"/>
      <c r="AL186" s="1224" t="s">
        <v>407</v>
      </c>
      <c r="AM186" s="1225"/>
      <c r="AN186" s="27">
        <f t="shared" si="50"/>
        <v>0</v>
      </c>
      <c r="AO186" s="27">
        <f t="shared" si="50"/>
        <v>0</v>
      </c>
      <c r="AP186" s="565">
        <f t="shared" si="50"/>
        <v>0</v>
      </c>
      <c r="AQ186" s="35">
        <f t="shared" si="50"/>
        <v>0</v>
      </c>
      <c r="AR186" s="566">
        <f t="shared" si="50"/>
        <v>0</v>
      </c>
      <c r="AS186" s="566">
        <f t="shared" si="50"/>
        <v>0</v>
      </c>
      <c r="AT186" s="35">
        <f t="shared" si="46"/>
        <v>0</v>
      </c>
      <c r="AU186" s="43">
        <f t="shared" si="46"/>
        <v>0</v>
      </c>
      <c r="AV186" s="649" t="s">
        <v>33</v>
      </c>
      <c r="AW186" s="614" t="s">
        <v>41</v>
      </c>
      <c r="AX186" s="614" t="s">
        <v>42</v>
      </c>
      <c r="AY186" s="614"/>
      <c r="AZ186" s="850" t="s">
        <v>41</v>
      </c>
      <c r="BA186" s="582" t="s">
        <v>408</v>
      </c>
      <c r="BB186" s="547" t="s">
        <v>3625</v>
      </c>
      <c r="BC186" s="547"/>
      <c r="BD186" s="549"/>
      <c r="BE186" s="620" t="str">
        <f>IF(AND(AL186=AV186,AV186="○",AZ186="1.はい"),"○","▼選択")</f>
        <v>▼選択</v>
      </c>
      <c r="BF186" s="861" t="s">
        <v>16</v>
      </c>
      <c r="BG186" s="620" t="s">
        <v>31</v>
      </c>
      <c r="BH186" s="824" t="s">
        <v>6</v>
      </c>
      <c r="BI186" s="824" t="s">
        <v>7</v>
      </c>
      <c r="BJ186" s="620" t="s">
        <v>32</v>
      </c>
      <c r="BK186" s="620"/>
      <c r="BL186" s="546" t="s">
        <v>33</v>
      </c>
      <c r="BM186" s="828" t="s">
        <v>3324</v>
      </c>
      <c r="BN186" s="852"/>
      <c r="BO186" s="852"/>
      <c r="BP186" s="852"/>
      <c r="BQ186" s="852"/>
      <c r="BR186" s="852"/>
      <c r="BS186" s="547"/>
      <c r="BT186" s="547"/>
      <c r="BU186" s="547"/>
      <c r="BV186" s="548"/>
      <c r="BW186" s="549"/>
      <c r="BX186" s="547"/>
      <c r="BY186" s="495"/>
      <c r="BZ186" s="579" t="s">
        <v>1245</v>
      </c>
      <c r="CA186" s="853" t="s">
        <v>1239</v>
      </c>
      <c r="CB186" s="854" t="s">
        <v>1243</v>
      </c>
      <c r="CC186" s="55" t="s">
        <v>2329</v>
      </c>
      <c r="CD186" s="843" t="s">
        <v>1244</v>
      </c>
    </row>
    <row r="187" spans="1:82" ht="78.75" hidden="1" customHeight="1">
      <c r="A187" s="3"/>
      <c r="B187" s="5" t="s">
        <v>2931</v>
      </c>
      <c r="C187" s="3" t="str">
        <f t="shared" si="35"/>
        <v>Ⅰ.顧客対応 (1)　お客さまニーズに合致した提案の実施に向けた募集に関する態勢整備</v>
      </c>
      <c r="D187" s="3" t="str">
        <f t="shared" si="36"/>
        <v>⑩勧誘方針・お客さま本位の業務運営に係る方針</v>
      </c>
      <c r="E187" s="3" t="str">
        <f t="shared" si="39"/>
        <v>応用 50</v>
      </c>
      <c r="F187" s="3" t="str">
        <f t="shared" si="40"/>
        <v xml:space="preserve">50 
</v>
      </c>
      <c r="G187" s="11" t="str">
        <f t="shared" si="41"/>
        <v xml:space="preserve">お客さま本位の業務運営に沿ったKPIを1項目以上設定し、ホームページ・代理店事務所等に実績を公表している
＿ 
＿＿ </v>
      </c>
      <c r="H187" s="21" t="str">
        <f t="shared" si="37"/>
        <v>2023: 0
2024: ▼選択</v>
      </c>
      <c r="I187" s="21" t="str">
        <f t="shared" si="47"/>
        <v xml:space="preserve"> ― </v>
      </c>
      <c r="J187" s="21" t="str">
        <f t="shared" si="47"/>
        <v xml:space="preserve"> ― </v>
      </c>
      <c r="K187" s="21" t="str">
        <f t="shared" si="42"/>
        <v>▼選択</v>
      </c>
      <c r="L187" s="21" t="str">
        <f t="shared" si="43"/>
        <v>以下について、詳細説明欄の記載及び証跡資料により確認できた
・お客さま本位の業務運営に沿ったKPIを1項目以上設定していることは、「○○資料」を確認
・お客さま本位の業務運営の取組み状況とあわせてKPIの遂行状況を公表していることは、「○○資料」を確認</v>
      </c>
      <c r="M187" s="21" t="str">
        <f t="shared" si="44"/>
        <v xml:space="preserve">
</v>
      </c>
      <c r="N187" s="3"/>
      <c r="O187" s="19" t="s">
        <v>2330</v>
      </c>
      <c r="P187" s="19" t="s">
        <v>2729</v>
      </c>
      <c r="Q187" s="19" t="s">
        <v>402</v>
      </c>
      <c r="R187" s="19"/>
      <c r="S187" s="19"/>
      <c r="T187" s="808"/>
      <c r="U187" s="809"/>
      <c r="V187" s="810"/>
      <c r="W187" s="811"/>
      <c r="X187" s="810"/>
      <c r="Y187" s="810"/>
      <c r="Z187" s="20"/>
      <c r="AA187" s="869" t="s">
        <v>1996</v>
      </c>
      <c r="AB187" s="1203" t="s">
        <v>297</v>
      </c>
      <c r="AC187" s="869" t="s">
        <v>1998</v>
      </c>
      <c r="AD187" s="1206" t="s">
        <v>22</v>
      </c>
      <c r="AE187" s="869" t="s">
        <v>1978</v>
      </c>
      <c r="AF187" s="1206" t="s">
        <v>400</v>
      </c>
      <c r="AG187" s="866" t="s">
        <v>140</v>
      </c>
      <c r="AH187" s="1236" t="s">
        <v>228</v>
      </c>
      <c r="AI187" s="602">
        <v>50</v>
      </c>
      <c r="AJ187" s="551" t="s">
        <v>26</v>
      </c>
      <c r="AK187" s="1212" t="s">
        <v>409</v>
      </c>
      <c r="AL187" s="1218"/>
      <c r="AM187" s="1219"/>
      <c r="AN187" s="27">
        <f t="shared" si="50"/>
        <v>0</v>
      </c>
      <c r="AO187" s="27">
        <f t="shared" si="50"/>
        <v>0</v>
      </c>
      <c r="AP187" s="565">
        <f t="shared" si="50"/>
        <v>0</v>
      </c>
      <c r="AQ187" s="35">
        <f t="shared" si="50"/>
        <v>0</v>
      </c>
      <c r="AR187" s="566">
        <f t="shared" si="50"/>
        <v>0</v>
      </c>
      <c r="AS187" s="566">
        <f t="shared" si="50"/>
        <v>0</v>
      </c>
      <c r="AT187" s="35">
        <f t="shared" si="46"/>
        <v>0</v>
      </c>
      <c r="AU187" s="43">
        <f t="shared" si="46"/>
        <v>0</v>
      </c>
      <c r="AV187" s="649" t="s">
        <v>33</v>
      </c>
      <c r="AW187" s="614" t="s">
        <v>41</v>
      </c>
      <c r="AX187" s="614" t="s">
        <v>42</v>
      </c>
      <c r="AY187" s="614"/>
      <c r="AZ187" s="850" t="s">
        <v>33</v>
      </c>
      <c r="BA187" s="582" t="s">
        <v>410</v>
      </c>
      <c r="BB187" s="855"/>
      <c r="BC187" s="821"/>
      <c r="BD187" s="603" t="str">
        <f t="shared" ref="BD187:BD189" si="54">BL187</f>
        <v>▼選択</v>
      </c>
      <c r="BE187" s="620" t="s">
        <v>33</v>
      </c>
      <c r="BF187" s="861" t="s">
        <v>16</v>
      </c>
      <c r="BG187" s="620" t="s">
        <v>31</v>
      </c>
      <c r="BH187" s="824" t="s">
        <v>6</v>
      </c>
      <c r="BI187" s="824" t="s">
        <v>7</v>
      </c>
      <c r="BJ187" s="620" t="s">
        <v>32</v>
      </c>
      <c r="BK187" s="620"/>
      <c r="BL187" s="546" t="s">
        <v>33</v>
      </c>
      <c r="BM187" s="828" t="s">
        <v>3325</v>
      </c>
      <c r="BN187" s="852"/>
      <c r="BO187" s="852"/>
      <c r="BP187" s="852"/>
      <c r="BQ187" s="852"/>
      <c r="BR187" s="852"/>
      <c r="BS187" s="547"/>
      <c r="BT187" s="547"/>
      <c r="BU187" s="547"/>
      <c r="BV187" s="548"/>
      <c r="BW187" s="549"/>
      <c r="BX187" s="547"/>
      <c r="BY187" s="495"/>
      <c r="BZ187" s="579" t="s">
        <v>2034</v>
      </c>
      <c r="CA187" s="853" t="s">
        <v>1246</v>
      </c>
      <c r="CB187" s="854" t="s">
        <v>1247</v>
      </c>
      <c r="CC187" s="55" t="s">
        <v>2330</v>
      </c>
      <c r="CD187" s="843" t="s">
        <v>1248</v>
      </c>
    </row>
    <row r="188" spans="1:82" ht="63" hidden="1" customHeight="1">
      <c r="A188" s="3"/>
      <c r="B188" s="5" t="s">
        <v>2932</v>
      </c>
      <c r="C188" s="3" t="str">
        <f t="shared" si="35"/>
        <v>Ⅰ.顧客対応 (1)　お客さまニーズに合致した提案の実施に向けた募集に関する態勢整備</v>
      </c>
      <c r="D188" s="3" t="str">
        <f t="shared" si="36"/>
        <v>⑩勧誘方針・お客さま本位の業務運営に係る方針</v>
      </c>
      <c r="E188" s="3" t="str">
        <f t="shared" si="39"/>
        <v>応用 51</v>
      </c>
      <c r="F188" s="3" t="str">
        <f t="shared" si="40"/>
        <v xml:space="preserve">51 
</v>
      </c>
      <c r="G188" s="11" t="str">
        <f t="shared" si="41"/>
        <v xml:space="preserve">お客さま本位の業務運営に係る方針について、毎年振返り・経営層への報告を行っている
＿ 
＿＿ </v>
      </c>
      <c r="H188" s="21" t="str">
        <f t="shared" si="37"/>
        <v>2023: 0
2024: ▼選択</v>
      </c>
      <c r="I188" s="21" t="str">
        <f t="shared" si="47"/>
        <v xml:space="preserve"> ― </v>
      </c>
      <c r="J188" s="21" t="str">
        <f t="shared" si="47"/>
        <v xml:space="preserve"> ― </v>
      </c>
      <c r="K188" s="21" t="str">
        <f t="shared" si="42"/>
        <v>▼選択</v>
      </c>
      <c r="L188" s="21" t="str">
        <f t="shared" si="43"/>
        <v>以下について、詳細説明欄の記載及び証跡資料「○○資料」P○により確認できた
・お客さま本位の業務運営に係る自社で定めた方針について、毎年振返り・経営層への報告を行っていること</v>
      </c>
      <c r="M188" s="21" t="str">
        <f t="shared" si="44"/>
        <v xml:space="preserve">
</v>
      </c>
      <c r="N188" s="3"/>
      <c r="O188" s="19" t="s">
        <v>2331</v>
      </c>
      <c r="P188" s="19" t="s">
        <v>2729</v>
      </c>
      <c r="Q188" s="19" t="s">
        <v>402</v>
      </c>
      <c r="R188" s="19"/>
      <c r="S188" s="19"/>
      <c r="T188" s="808"/>
      <c r="U188" s="809"/>
      <c r="V188" s="810"/>
      <c r="W188" s="811"/>
      <c r="X188" s="810"/>
      <c r="Y188" s="810"/>
      <c r="Z188" s="20"/>
      <c r="AA188" s="870" t="s">
        <v>34</v>
      </c>
      <c r="AB188" s="1265"/>
      <c r="AC188" s="870" t="s">
        <v>1998</v>
      </c>
      <c r="AD188" s="1267"/>
      <c r="AE188" s="844" t="s">
        <v>402</v>
      </c>
      <c r="AF188" s="1267"/>
      <c r="AG188" s="867" t="s">
        <v>140</v>
      </c>
      <c r="AH188" s="1237"/>
      <c r="AI188" s="602">
        <v>51</v>
      </c>
      <c r="AJ188" s="551" t="s">
        <v>26</v>
      </c>
      <c r="AK188" s="1212" t="s">
        <v>411</v>
      </c>
      <c r="AL188" s="1218"/>
      <c r="AM188" s="1219"/>
      <c r="AN188" s="27">
        <f t="shared" si="50"/>
        <v>0</v>
      </c>
      <c r="AO188" s="27">
        <f t="shared" si="50"/>
        <v>0</v>
      </c>
      <c r="AP188" s="565">
        <f t="shared" si="50"/>
        <v>0</v>
      </c>
      <c r="AQ188" s="35">
        <f t="shared" si="50"/>
        <v>0</v>
      </c>
      <c r="AR188" s="566">
        <f t="shared" si="50"/>
        <v>0</v>
      </c>
      <c r="AS188" s="566">
        <f t="shared" si="50"/>
        <v>0</v>
      </c>
      <c r="AT188" s="35">
        <f t="shared" si="46"/>
        <v>0</v>
      </c>
      <c r="AU188" s="43">
        <f t="shared" si="46"/>
        <v>0</v>
      </c>
      <c r="AV188" s="649" t="s">
        <v>33</v>
      </c>
      <c r="AW188" s="614" t="s">
        <v>41</v>
      </c>
      <c r="AX188" s="614" t="s">
        <v>42</v>
      </c>
      <c r="AY188" s="614"/>
      <c r="AZ188" s="850" t="s">
        <v>33</v>
      </c>
      <c r="BA188" s="582" t="s">
        <v>412</v>
      </c>
      <c r="BB188" s="851"/>
      <c r="BC188" s="821"/>
      <c r="BD188" s="603" t="str">
        <f t="shared" si="54"/>
        <v>▼選択</v>
      </c>
      <c r="BE188" s="620" t="s">
        <v>33</v>
      </c>
      <c r="BF188" s="861" t="s">
        <v>16</v>
      </c>
      <c r="BG188" s="620" t="s">
        <v>31</v>
      </c>
      <c r="BH188" s="824" t="s">
        <v>6</v>
      </c>
      <c r="BI188" s="824" t="s">
        <v>7</v>
      </c>
      <c r="BJ188" s="620" t="s">
        <v>32</v>
      </c>
      <c r="BK188" s="620"/>
      <c r="BL188" s="546" t="s">
        <v>33</v>
      </c>
      <c r="BM188" s="828" t="s">
        <v>3326</v>
      </c>
      <c r="BN188" s="547"/>
      <c r="BO188" s="547"/>
      <c r="BP188" s="547"/>
      <c r="BQ188" s="547"/>
      <c r="BR188" s="547"/>
      <c r="BS188" s="547"/>
      <c r="BT188" s="547"/>
      <c r="BU188" s="547"/>
      <c r="BV188" s="548"/>
      <c r="BW188" s="549"/>
      <c r="BX188" s="547"/>
      <c r="BY188" s="495"/>
      <c r="BZ188" s="579" t="s">
        <v>2035</v>
      </c>
      <c r="CA188" s="853" t="s">
        <v>1249</v>
      </c>
      <c r="CB188" s="854" t="s">
        <v>1250</v>
      </c>
      <c r="CC188" s="55" t="s">
        <v>2331</v>
      </c>
      <c r="CD188" s="843" t="s">
        <v>1251</v>
      </c>
    </row>
    <row r="189" spans="1:82" ht="94.5" hidden="1" customHeight="1">
      <c r="A189" s="3"/>
      <c r="B189" s="5" t="s">
        <v>2933</v>
      </c>
      <c r="C189" s="3" t="str">
        <f t="shared" si="35"/>
        <v>Ⅰ.顧客対応 (1)　お客さまニーズに合致した提案の実施に向けた募集に関する態勢整備</v>
      </c>
      <c r="D189" s="3" t="str">
        <f t="shared" si="36"/>
        <v>⑩勧誘方針・お客さま本位の業務運営に係る方針</v>
      </c>
      <c r="E189" s="3" t="str">
        <f t="shared" si="39"/>
        <v>応用 52</v>
      </c>
      <c r="F189" s="3" t="str">
        <f t="shared" si="40"/>
        <v xml:space="preserve">52 
</v>
      </c>
      <c r="G189" s="11" t="str">
        <f t="shared" si="41"/>
        <v xml:space="preserve">振返り結果を踏まえ、必要に応じて見直しを実施し公表する態勢を整備している
＿ 
＿＿ </v>
      </c>
      <c r="H189" s="21" t="str">
        <f t="shared" si="37"/>
        <v>2023: 0
2024: ▼選択</v>
      </c>
      <c r="I189" s="21" t="str">
        <f t="shared" si="47"/>
        <v xml:space="preserve"> ― </v>
      </c>
      <c r="J189" s="21" t="str">
        <f t="shared" si="47"/>
        <v xml:space="preserve"> ― </v>
      </c>
      <c r="K189" s="21" t="str">
        <f t="shared" si="42"/>
        <v>▼選択</v>
      </c>
      <c r="L189" s="21" t="str">
        <f t="shared" si="43"/>
        <v>以下について、詳細説明欄の記載及び証跡資料により確認できた
・振返り結果を踏まえ、必要に応じて見直しを実施し公表することのルール化は「○○資料」P○を確認
・お客さま本位の業務運営に係る自社で定めた方針の振返り結果を踏まえ、必要に応じて見直しを実施し公表していることは、「○○資料」を確認</v>
      </c>
      <c r="M189" s="21" t="str">
        <f t="shared" si="44"/>
        <v xml:space="preserve">
</v>
      </c>
      <c r="N189" s="3"/>
      <c r="O189" s="19" t="s">
        <v>2332</v>
      </c>
      <c r="P189" s="19" t="s">
        <v>2729</v>
      </c>
      <c r="Q189" s="19" t="s">
        <v>402</v>
      </c>
      <c r="R189" s="19"/>
      <c r="S189" s="19"/>
      <c r="T189" s="808"/>
      <c r="U189" s="809"/>
      <c r="V189" s="810"/>
      <c r="W189" s="811"/>
      <c r="X189" s="810"/>
      <c r="Y189" s="810"/>
      <c r="Z189" s="20"/>
      <c r="AA189" s="870" t="s">
        <v>34</v>
      </c>
      <c r="AB189" s="1265"/>
      <c r="AC189" s="870" t="s">
        <v>1998</v>
      </c>
      <c r="AD189" s="1267"/>
      <c r="AE189" s="844" t="s">
        <v>402</v>
      </c>
      <c r="AF189" s="1267"/>
      <c r="AG189" s="867" t="s">
        <v>140</v>
      </c>
      <c r="AH189" s="1237"/>
      <c r="AI189" s="602">
        <v>52</v>
      </c>
      <c r="AJ189" s="551" t="s">
        <v>26</v>
      </c>
      <c r="AK189" s="1212" t="s">
        <v>413</v>
      </c>
      <c r="AL189" s="1218"/>
      <c r="AM189" s="1219"/>
      <c r="AN189" s="27">
        <f t="shared" si="50"/>
        <v>0</v>
      </c>
      <c r="AO189" s="27">
        <f t="shared" si="50"/>
        <v>0</v>
      </c>
      <c r="AP189" s="565">
        <f t="shared" si="50"/>
        <v>0</v>
      </c>
      <c r="AQ189" s="35">
        <f t="shared" si="50"/>
        <v>0</v>
      </c>
      <c r="AR189" s="566">
        <f t="shared" si="50"/>
        <v>0</v>
      </c>
      <c r="AS189" s="566">
        <f t="shared" si="50"/>
        <v>0</v>
      </c>
      <c r="AT189" s="35">
        <f t="shared" si="46"/>
        <v>0</v>
      </c>
      <c r="AU189" s="43">
        <f t="shared" si="46"/>
        <v>0</v>
      </c>
      <c r="AV189" s="649" t="s">
        <v>33</v>
      </c>
      <c r="AW189" s="614" t="s">
        <v>41</v>
      </c>
      <c r="AX189" s="614" t="s">
        <v>42</v>
      </c>
      <c r="AY189" s="614"/>
      <c r="AZ189" s="850" t="s">
        <v>33</v>
      </c>
      <c r="BA189" s="582" t="s">
        <v>414</v>
      </c>
      <c r="BB189" s="851"/>
      <c r="BC189" s="908"/>
      <c r="BD189" s="603" t="str">
        <f t="shared" si="54"/>
        <v>▼選択</v>
      </c>
      <c r="BE189" s="620" t="s">
        <v>33</v>
      </c>
      <c r="BF189" s="861" t="s">
        <v>16</v>
      </c>
      <c r="BG189" s="620" t="s">
        <v>31</v>
      </c>
      <c r="BH189" s="824" t="s">
        <v>6</v>
      </c>
      <c r="BI189" s="824" t="s">
        <v>7</v>
      </c>
      <c r="BJ189" s="620" t="s">
        <v>32</v>
      </c>
      <c r="BK189" s="620"/>
      <c r="BL189" s="546" t="s">
        <v>33</v>
      </c>
      <c r="BM189" s="828" t="s">
        <v>3327</v>
      </c>
      <c r="BN189" s="547"/>
      <c r="BO189" s="547"/>
      <c r="BP189" s="547"/>
      <c r="BQ189" s="547"/>
      <c r="BR189" s="547"/>
      <c r="BS189" s="547"/>
      <c r="BT189" s="547"/>
      <c r="BU189" s="547"/>
      <c r="BV189" s="548"/>
      <c r="BW189" s="549"/>
      <c r="BX189" s="547"/>
      <c r="BY189" s="495"/>
      <c r="BZ189" s="579" t="s">
        <v>1255</v>
      </c>
      <c r="CA189" s="853" t="s">
        <v>1252</v>
      </c>
      <c r="CB189" s="854" t="s">
        <v>1253</v>
      </c>
      <c r="CC189" s="55" t="s">
        <v>2332</v>
      </c>
      <c r="CD189" s="843" t="s">
        <v>1254</v>
      </c>
    </row>
    <row r="190" spans="1:82" ht="85.5" hidden="1" customHeight="1">
      <c r="A190" s="3"/>
      <c r="B190" s="5" t="s">
        <v>2934</v>
      </c>
      <c r="C190" s="3" t="str">
        <f t="shared" si="35"/>
        <v>Ⅰ.顧客対応 (1)　お客さまニーズに合致した提案の実施に向けた募集に関する態勢整備</v>
      </c>
      <c r="D190" s="3" t="str">
        <f t="shared" si="36"/>
        <v>⑩勧誘方針・お客さま本位の業務運営に係る方針</v>
      </c>
      <c r="E190" s="3" t="str">
        <f t="shared" si="39"/>
        <v>応用 ⑩EX</v>
      </c>
      <c r="F190" s="3" t="str">
        <f t="shared" si="40"/>
        <v xml:space="preserve">⑩EX 
</v>
      </c>
      <c r="G190"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190" s="21" t="str">
        <f t="shared" si="37"/>
        <v>2023: 0
2024: 4.--</v>
      </c>
      <c r="I190" s="21" t="str">
        <f t="shared" si="47"/>
        <v xml:space="preserve"> ― </v>
      </c>
      <c r="J190" s="21" t="str">
        <f t="shared" si="47"/>
        <v xml:space="preserve"> ― </v>
      </c>
      <c r="K190" s="21" t="str">
        <f t="shared" si="42"/>
        <v>▼選択</v>
      </c>
      <c r="L190" s="21" t="str">
        <f t="shared" si="43"/>
        <v>⑩勧誘方針・お客さま本位の業務運営に係る方針 に関する貴社取組み［お客さまへアピールしたい取組み／募集人等従業者に好評な取組み］として認識しました。（［ ］内は判定時に不要文言を削除する）</v>
      </c>
      <c r="M190" s="21" t="str">
        <f t="shared" si="44"/>
        <v xml:space="preserve">
</v>
      </c>
      <c r="N190" s="3"/>
      <c r="O190" s="19" t="s">
        <v>2333</v>
      </c>
      <c r="P190" s="19" t="s">
        <v>2729</v>
      </c>
      <c r="Q190" s="19" t="s">
        <v>402</v>
      </c>
      <c r="R190" s="19"/>
      <c r="S190" s="19"/>
      <c r="T190" s="808"/>
      <c r="U190" s="809"/>
      <c r="V190" s="810"/>
      <c r="W190" s="811"/>
      <c r="X190" s="810"/>
      <c r="Y190" s="810"/>
      <c r="Z190" s="20"/>
      <c r="AA190" s="864" t="s">
        <v>34</v>
      </c>
      <c r="AB190" s="1266"/>
      <c r="AC190" s="864" t="s">
        <v>1998</v>
      </c>
      <c r="AD190" s="1268"/>
      <c r="AE190" s="864" t="s">
        <v>402</v>
      </c>
      <c r="AF190" s="1268"/>
      <c r="AG190" s="868" t="s">
        <v>140</v>
      </c>
      <c r="AH190" s="1238"/>
      <c r="AI190" s="604" t="s">
        <v>415</v>
      </c>
      <c r="AJ190" s="601"/>
      <c r="AK190" s="1229" t="s">
        <v>2017</v>
      </c>
      <c r="AL190" s="1230"/>
      <c r="AM190" s="1231"/>
      <c r="AN190" s="30">
        <f t="shared" si="50"/>
        <v>0</v>
      </c>
      <c r="AO190" s="30">
        <f t="shared" si="50"/>
        <v>0</v>
      </c>
      <c r="AP190" s="605">
        <f t="shared" si="50"/>
        <v>0</v>
      </c>
      <c r="AQ190" s="35">
        <f t="shared" si="50"/>
        <v>0</v>
      </c>
      <c r="AR190" s="566">
        <f t="shared" si="50"/>
        <v>0</v>
      </c>
      <c r="AS190" s="566">
        <f t="shared" si="50"/>
        <v>0</v>
      </c>
      <c r="AT190" s="35">
        <f t="shared" si="46"/>
        <v>0</v>
      </c>
      <c r="AU190" s="43">
        <f t="shared" si="46"/>
        <v>0</v>
      </c>
      <c r="AV190" s="596" t="s">
        <v>33</v>
      </c>
      <c r="AW190" s="597" t="s">
        <v>41</v>
      </c>
      <c r="AX190" s="606" t="s">
        <v>877</v>
      </c>
      <c r="AY190" s="597"/>
      <c r="AZ190" s="850" t="s">
        <v>877</v>
      </c>
      <c r="BA190" s="607" t="s">
        <v>147</v>
      </c>
      <c r="BB190" s="851"/>
      <c r="BC190" s="547"/>
      <c r="BD190" s="549"/>
      <c r="BE190" s="620" t="str">
        <f>IF(AND(AL190=AV190,AV190="○",AZ190="1.はい"),"○","▼選択")</f>
        <v>▼選択</v>
      </c>
      <c r="BF190" s="861" t="s">
        <v>16</v>
      </c>
      <c r="BG190" s="620" t="s">
        <v>31</v>
      </c>
      <c r="BH190" s="824" t="s">
        <v>6</v>
      </c>
      <c r="BI190" s="824" t="s">
        <v>7</v>
      </c>
      <c r="BJ190" s="620" t="s">
        <v>32</v>
      </c>
      <c r="BK190" s="620"/>
      <c r="BL190" s="546" t="s">
        <v>33</v>
      </c>
      <c r="BM190" s="828" t="s">
        <v>3328</v>
      </c>
      <c r="BN190" s="829"/>
      <c r="BO190" s="829"/>
      <c r="BP190" s="829"/>
      <c r="BQ190" s="829"/>
      <c r="BR190" s="829"/>
      <c r="BS190" s="547"/>
      <c r="BT190" s="547"/>
      <c r="BU190" s="547"/>
      <c r="BV190" s="548"/>
      <c r="BW190" s="549"/>
      <c r="BX190" s="547"/>
      <c r="BY190" s="495"/>
      <c r="BZ190" s="579" t="s">
        <v>2036</v>
      </c>
      <c r="CA190" s="832" t="s">
        <v>1256</v>
      </c>
      <c r="CB190" s="854" t="s">
        <v>1257</v>
      </c>
      <c r="CC190" s="55" t="s">
        <v>2333</v>
      </c>
      <c r="CD190" s="843" t="s">
        <v>1258</v>
      </c>
    </row>
    <row r="191" spans="1:82" ht="47.25" hidden="1" customHeight="1">
      <c r="A191" s="3"/>
      <c r="B191" s="53" t="s">
        <v>3626</v>
      </c>
      <c r="C191" s="3" t="str">
        <f t="shared" si="35"/>
        <v>Ⅰ.顧客対応 (2)　募集人教育</v>
      </c>
      <c r="D191" s="3">
        <f t="shared" si="36"/>
        <v>0</v>
      </c>
      <c r="E191" s="3" t="str">
        <f t="shared" si="39"/>
        <v xml:space="preserve"> </v>
      </c>
      <c r="F191" s="3" t="str">
        <f t="shared" si="40"/>
        <v xml:space="preserve"> 
</v>
      </c>
      <c r="G191" s="11" t="str">
        <f t="shared" si="41"/>
        <v xml:space="preserve">募集人教育の責任者を明確にしている
＿ 
＿＿ </v>
      </c>
      <c r="H191" s="21" t="str">
        <f t="shared" si="37"/>
        <v>2023: 0
2024: ▼選択</v>
      </c>
      <c r="I191" s="21" t="str">
        <f t="shared" si="47"/>
        <v xml:space="preserve"> ― </v>
      </c>
      <c r="J191" s="21" t="str">
        <f t="shared" si="47"/>
        <v xml:space="preserve"> ― </v>
      </c>
      <c r="K191" s="21" t="str">
        <f t="shared" si="42"/>
        <v>▼選択</v>
      </c>
      <c r="L191" s="21" t="str">
        <f t="shared" si="43"/>
        <v>以下について、詳細説明欄の記載及び証跡資料「○○資料」P○により確認できた
・募集人教育の責任者（教育責任者）の部署・役職・氏名</v>
      </c>
      <c r="M191" s="21" t="str">
        <f t="shared" si="44"/>
        <v xml:space="preserve">
</v>
      </c>
      <c r="N191" s="3"/>
      <c r="O191" s="19" t="s">
        <v>3627</v>
      </c>
      <c r="P191" s="19" t="s">
        <v>2731</v>
      </c>
      <c r="Q191" s="19" t="s">
        <v>418</v>
      </c>
      <c r="R191" s="19"/>
      <c r="S191" s="19"/>
      <c r="T191" s="808"/>
      <c r="U191" s="809"/>
      <c r="V191" s="810"/>
      <c r="W191" s="811"/>
      <c r="X191" s="810"/>
      <c r="Y191" s="810"/>
      <c r="Z191" s="20"/>
      <c r="AA191" s="869" t="s">
        <v>1996</v>
      </c>
      <c r="AB191" s="893" t="s">
        <v>297</v>
      </c>
      <c r="AC191" s="879" t="s">
        <v>1999</v>
      </c>
      <c r="AD191" s="894" t="s">
        <v>416</v>
      </c>
      <c r="AE191" s="869"/>
      <c r="AF191" s="909"/>
      <c r="AG191" s="910"/>
      <c r="AH191" s="653"/>
      <c r="AI191" s="654"/>
      <c r="AJ191" s="655" t="s">
        <v>26</v>
      </c>
      <c r="AK191" s="1269" t="s">
        <v>3628</v>
      </c>
      <c r="AL191" s="1270"/>
      <c r="AM191" s="1271"/>
      <c r="AN191" s="27">
        <f t="shared" si="50"/>
        <v>0</v>
      </c>
      <c r="AO191" s="27">
        <f t="shared" si="50"/>
        <v>0</v>
      </c>
      <c r="AP191" s="565">
        <f t="shared" si="50"/>
        <v>0</v>
      </c>
      <c r="AQ191" s="35">
        <f t="shared" si="50"/>
        <v>0</v>
      </c>
      <c r="AR191" s="566">
        <f t="shared" si="50"/>
        <v>0</v>
      </c>
      <c r="AS191" s="566">
        <f t="shared" si="50"/>
        <v>0</v>
      </c>
      <c r="AT191" s="35">
        <f t="shared" si="46"/>
        <v>0</v>
      </c>
      <c r="AU191" s="43">
        <f t="shared" si="46"/>
        <v>0</v>
      </c>
      <c r="AV191" s="649" t="s">
        <v>33</v>
      </c>
      <c r="AW191" s="614" t="s">
        <v>41</v>
      </c>
      <c r="AX191" s="614" t="s">
        <v>42</v>
      </c>
      <c r="AY191" s="614"/>
      <c r="AZ191" s="850" t="s">
        <v>33</v>
      </c>
      <c r="BA191" s="582" t="s">
        <v>417</v>
      </c>
      <c r="BB191" s="855"/>
      <c r="BC191" s="821"/>
      <c r="BD191" s="598" t="str">
        <f t="shared" ref="BD191:BD200" si="55">BL191</f>
        <v>▼選択</v>
      </c>
      <c r="BE191" s="620" t="s">
        <v>33</v>
      </c>
      <c r="BF191" s="861" t="s">
        <v>16</v>
      </c>
      <c r="BG191" s="620" t="s">
        <v>31</v>
      </c>
      <c r="BH191" s="824" t="s">
        <v>6</v>
      </c>
      <c r="BI191" s="824" t="s">
        <v>7</v>
      </c>
      <c r="BJ191" s="620" t="s">
        <v>32</v>
      </c>
      <c r="BK191" s="620"/>
      <c r="BL191" s="546" t="s">
        <v>33</v>
      </c>
      <c r="BM191" s="828" t="s">
        <v>3629</v>
      </c>
      <c r="BN191" s="852"/>
      <c r="BO191" s="852"/>
      <c r="BP191" s="852"/>
      <c r="BQ191" s="852"/>
      <c r="BR191" s="852"/>
      <c r="BS191" s="547"/>
      <c r="BT191" s="547"/>
      <c r="BU191" s="547"/>
      <c r="BV191" s="548"/>
      <c r="BW191" s="549"/>
      <c r="BX191" s="547"/>
      <c r="BY191" s="495"/>
      <c r="BZ191" s="656" t="s">
        <v>3630</v>
      </c>
      <c r="CA191" s="911" t="s">
        <v>3631</v>
      </c>
      <c r="CB191" s="912" t="s">
        <v>3632</v>
      </c>
      <c r="CC191" s="657" t="s">
        <v>3627</v>
      </c>
      <c r="CD191" s="913" t="s">
        <v>3633</v>
      </c>
    </row>
    <row r="192" spans="1:82" ht="57" hidden="1" customHeight="1">
      <c r="A192" s="3"/>
      <c r="B192" s="5" t="s">
        <v>2935</v>
      </c>
      <c r="C192" s="3" t="str">
        <f t="shared" si="35"/>
        <v>Ⅰ.顧客対応 (2)　募集人教育</v>
      </c>
      <c r="D192" s="3" t="str">
        <f t="shared" si="36"/>
        <v>⑪募集人教育</v>
      </c>
      <c r="E192" s="3" t="str">
        <f t="shared" si="39"/>
        <v>基本 53</v>
      </c>
      <c r="F192" s="3" t="str">
        <f t="shared" si="40"/>
        <v xml:space="preserve">53 
</v>
      </c>
      <c r="G192" s="11" t="str">
        <f t="shared" si="41"/>
        <v xml:space="preserve">継続教育制度に関して、年に1回以上、募集人全員（※）が研修を受講している
※募集人全員＝自社において募集活動に従事する者全員（雇用形態や常勤・非常勤の別は問わない）
＿ 
＿＿ </v>
      </c>
      <c r="H192" s="21" t="str">
        <f t="shared" si="37"/>
        <v>2023: 0
2024: ▼選択</v>
      </c>
      <c r="I192" s="21" t="str">
        <f t="shared" si="47"/>
        <v xml:space="preserve"> ― </v>
      </c>
      <c r="J192" s="21" t="str">
        <f t="shared" si="47"/>
        <v xml:space="preserve"> ― </v>
      </c>
      <c r="K192" s="21" t="str">
        <f t="shared" si="42"/>
        <v>▼選択</v>
      </c>
      <c r="L192" s="21" t="str">
        <f t="shared" si="43"/>
        <v>以下について、詳細説明欄の記載及び証跡資料「○○資料」P○により確認できた
・全募集人がもれなく継続教育を受講していること</v>
      </c>
      <c r="M192" s="21" t="str">
        <f t="shared" si="44"/>
        <v xml:space="preserve">
</v>
      </c>
      <c r="N192" s="3"/>
      <c r="O192" s="19" t="s">
        <v>2334</v>
      </c>
      <c r="P192" s="19" t="s">
        <v>2731</v>
      </c>
      <c r="Q192" s="19" t="s">
        <v>418</v>
      </c>
      <c r="R192" s="19"/>
      <c r="S192" s="19"/>
      <c r="T192" s="808"/>
      <c r="U192" s="809"/>
      <c r="V192" s="810"/>
      <c r="W192" s="811"/>
      <c r="X192" s="810"/>
      <c r="Y192" s="810"/>
      <c r="Z192" s="20"/>
      <c r="AA192" s="869" t="s">
        <v>1996</v>
      </c>
      <c r="AB192" s="893" t="s">
        <v>297</v>
      </c>
      <c r="AC192" s="879" t="s">
        <v>1999</v>
      </c>
      <c r="AD192" s="894" t="s">
        <v>416</v>
      </c>
      <c r="AE192" s="869" t="s">
        <v>418</v>
      </c>
      <c r="AF192" s="1272" t="s">
        <v>416</v>
      </c>
      <c r="AG192" s="837" t="s">
        <v>36</v>
      </c>
      <c r="AH192" s="1209" t="s">
        <v>25</v>
      </c>
      <c r="AI192" s="637">
        <v>53</v>
      </c>
      <c r="AJ192" s="551" t="s">
        <v>26</v>
      </c>
      <c r="AK192" s="1217" t="s">
        <v>3634</v>
      </c>
      <c r="AL192" s="1218"/>
      <c r="AM192" s="1219"/>
      <c r="AN192" s="27">
        <f t="shared" si="50"/>
        <v>0</v>
      </c>
      <c r="AO192" s="27">
        <f t="shared" si="50"/>
        <v>0</v>
      </c>
      <c r="AP192" s="565">
        <f t="shared" si="50"/>
        <v>0</v>
      </c>
      <c r="AQ192" s="35">
        <f t="shared" si="50"/>
        <v>0</v>
      </c>
      <c r="AR192" s="566">
        <f t="shared" si="50"/>
        <v>0</v>
      </c>
      <c r="AS192" s="566">
        <f t="shared" si="50"/>
        <v>0</v>
      </c>
      <c r="AT192" s="35">
        <f t="shared" si="46"/>
        <v>0</v>
      </c>
      <c r="AU192" s="43">
        <f t="shared" si="46"/>
        <v>0</v>
      </c>
      <c r="AV192" s="649" t="s">
        <v>33</v>
      </c>
      <c r="AW192" s="614" t="s">
        <v>41</v>
      </c>
      <c r="AX192" s="614" t="s">
        <v>42</v>
      </c>
      <c r="AY192" s="614"/>
      <c r="AZ192" s="850" t="s">
        <v>33</v>
      </c>
      <c r="BA192" s="582" t="s">
        <v>419</v>
      </c>
      <c r="BB192" s="855"/>
      <c r="BC192" s="821"/>
      <c r="BD192" s="598" t="str">
        <f t="shared" si="55"/>
        <v>▼選択</v>
      </c>
      <c r="BE192" s="620" t="s">
        <v>33</v>
      </c>
      <c r="BF192" s="861" t="s">
        <v>16</v>
      </c>
      <c r="BG192" s="620" t="s">
        <v>31</v>
      </c>
      <c r="BH192" s="824" t="s">
        <v>6</v>
      </c>
      <c r="BI192" s="824" t="s">
        <v>7</v>
      </c>
      <c r="BJ192" s="620" t="s">
        <v>32</v>
      </c>
      <c r="BK192" s="620"/>
      <c r="BL192" s="546" t="s">
        <v>33</v>
      </c>
      <c r="BM192" s="828" t="s">
        <v>3635</v>
      </c>
      <c r="BN192" s="852"/>
      <c r="BO192" s="852"/>
      <c r="BP192" s="852"/>
      <c r="BQ192" s="852"/>
      <c r="BR192" s="852"/>
      <c r="BS192" s="547"/>
      <c r="BT192" s="547"/>
      <c r="BU192" s="547"/>
      <c r="BV192" s="548"/>
      <c r="BW192" s="549"/>
      <c r="BX192" s="547"/>
      <c r="BY192" s="495"/>
      <c r="BZ192" s="579" t="s">
        <v>3636</v>
      </c>
      <c r="CA192" s="853" t="s">
        <v>1259</v>
      </c>
      <c r="CB192" s="854" t="s">
        <v>1260</v>
      </c>
      <c r="CC192" s="55" t="s">
        <v>2334</v>
      </c>
      <c r="CD192" s="843" t="s">
        <v>1261</v>
      </c>
    </row>
    <row r="193" spans="1:82" ht="78.75" hidden="1" customHeight="1">
      <c r="A193" s="3"/>
      <c r="B193" s="5" t="s">
        <v>2936</v>
      </c>
      <c r="C193" s="3" t="str">
        <f t="shared" si="35"/>
        <v>Ⅰ.顧客対応 (2)　募集人教育</v>
      </c>
      <c r="D193" s="3" t="str">
        <f t="shared" si="36"/>
        <v>⑪募集人教育</v>
      </c>
      <c r="E193" s="3" t="str">
        <f t="shared" si="39"/>
        <v>基本 54</v>
      </c>
      <c r="F193" s="3" t="str">
        <f t="shared" si="40"/>
        <v xml:space="preserve">54 
</v>
      </c>
      <c r="G193" s="11" t="str">
        <f t="shared" si="41"/>
        <v xml:space="preserve">乗合保険会社の商品に関して、代理店として募集人に適宜学習させる態勢（商品研修の実施等）を整備している
＿ 
＿＿ </v>
      </c>
      <c r="H193" s="21" t="str">
        <f t="shared" si="37"/>
        <v>2023: 0
2024: ▼選択</v>
      </c>
      <c r="I193" s="21" t="str">
        <f t="shared" si="47"/>
        <v xml:space="preserve"> ― </v>
      </c>
      <c r="J193" s="21" t="str">
        <f t="shared" si="47"/>
        <v xml:space="preserve"> ― </v>
      </c>
      <c r="K193" s="21" t="str">
        <f t="shared" si="42"/>
        <v>▼選択</v>
      </c>
      <c r="L193" s="21" t="str">
        <f t="shared" si="43"/>
        <v>以下について、詳細説明欄の記載及び証跡資料により確認できた
・全ての乗合保険会社商品について、募集人が学習できる環境があることは、「○○資料」P○を確認
・代理店が主体となり、乗合保険会社の商品に関して募集人に学習させていることは、「○○資料」を確認</v>
      </c>
      <c r="M193" s="21" t="str">
        <f t="shared" si="44"/>
        <v xml:space="preserve">
</v>
      </c>
      <c r="N193" s="3"/>
      <c r="O193" s="19" t="s">
        <v>2335</v>
      </c>
      <c r="P193" s="19" t="s">
        <v>2731</v>
      </c>
      <c r="Q193" s="19" t="s">
        <v>418</v>
      </c>
      <c r="R193" s="19"/>
      <c r="S193" s="19"/>
      <c r="T193" s="808"/>
      <c r="U193" s="809"/>
      <c r="V193" s="810"/>
      <c r="W193" s="811"/>
      <c r="X193" s="810"/>
      <c r="Y193" s="810"/>
      <c r="Z193" s="20"/>
      <c r="AA193" s="870" t="s">
        <v>34</v>
      </c>
      <c r="AB193" s="914"/>
      <c r="AC193" s="870" t="s">
        <v>1999</v>
      </c>
      <c r="AD193" s="915"/>
      <c r="AE193" s="870" t="s">
        <v>418</v>
      </c>
      <c r="AF193" s="1273"/>
      <c r="AG193" s="845" t="s">
        <v>36</v>
      </c>
      <c r="AH193" s="1210"/>
      <c r="AI193" s="637">
        <v>54</v>
      </c>
      <c r="AJ193" s="551" t="s">
        <v>26</v>
      </c>
      <c r="AK193" s="1212" t="s">
        <v>420</v>
      </c>
      <c r="AL193" s="1218"/>
      <c r="AM193" s="1219"/>
      <c r="AN193" s="27">
        <f t="shared" si="50"/>
        <v>0</v>
      </c>
      <c r="AO193" s="27">
        <f t="shared" si="50"/>
        <v>0</v>
      </c>
      <c r="AP193" s="565">
        <f t="shared" si="50"/>
        <v>0</v>
      </c>
      <c r="AQ193" s="35">
        <f t="shared" si="50"/>
        <v>0</v>
      </c>
      <c r="AR193" s="566">
        <f t="shared" si="50"/>
        <v>0</v>
      </c>
      <c r="AS193" s="566">
        <f t="shared" si="50"/>
        <v>0</v>
      </c>
      <c r="AT193" s="35">
        <f t="shared" si="46"/>
        <v>0</v>
      </c>
      <c r="AU193" s="43">
        <f t="shared" si="46"/>
        <v>0</v>
      </c>
      <c r="AV193" s="649" t="s">
        <v>33</v>
      </c>
      <c r="AW193" s="614" t="s">
        <v>41</v>
      </c>
      <c r="AX193" s="614" t="s">
        <v>42</v>
      </c>
      <c r="AY193" s="614"/>
      <c r="AZ193" s="850" t="s">
        <v>33</v>
      </c>
      <c r="BA193" s="582" t="s">
        <v>421</v>
      </c>
      <c r="BB193" s="855"/>
      <c r="BC193" s="821"/>
      <c r="BD193" s="598" t="str">
        <f t="shared" si="55"/>
        <v>▼選択</v>
      </c>
      <c r="BE193" s="620" t="s">
        <v>33</v>
      </c>
      <c r="BF193" s="861" t="s">
        <v>16</v>
      </c>
      <c r="BG193" s="620" t="s">
        <v>31</v>
      </c>
      <c r="BH193" s="824" t="s">
        <v>6</v>
      </c>
      <c r="BI193" s="824" t="s">
        <v>7</v>
      </c>
      <c r="BJ193" s="620" t="s">
        <v>32</v>
      </c>
      <c r="BK193" s="620"/>
      <c r="BL193" s="546" t="s">
        <v>33</v>
      </c>
      <c r="BM193" s="828" t="s">
        <v>3329</v>
      </c>
      <c r="BN193" s="852"/>
      <c r="BO193" s="852"/>
      <c r="BP193" s="852"/>
      <c r="BQ193" s="852"/>
      <c r="BR193" s="852"/>
      <c r="BS193" s="547"/>
      <c r="BT193" s="547"/>
      <c r="BU193" s="547"/>
      <c r="BV193" s="548"/>
      <c r="BW193" s="549"/>
      <c r="BX193" s="547"/>
      <c r="BY193" s="495"/>
      <c r="BZ193" s="579" t="s">
        <v>1265</v>
      </c>
      <c r="CA193" s="853" t="s">
        <v>1262</v>
      </c>
      <c r="CB193" s="854" t="s">
        <v>1263</v>
      </c>
      <c r="CC193" s="55" t="s">
        <v>2335</v>
      </c>
      <c r="CD193" s="843" t="s">
        <v>1264</v>
      </c>
    </row>
    <row r="194" spans="1:82" ht="59.25" customHeight="1">
      <c r="A194" s="3"/>
      <c r="B194" s="5" t="s">
        <v>2937</v>
      </c>
      <c r="C194" s="3" t="str">
        <f t="shared" si="35"/>
        <v>Ⅰ.顧客対応 (2)　募集人教育</v>
      </c>
      <c r="D194" s="3" t="str">
        <f t="shared" si="36"/>
        <v>⑪募集人教育</v>
      </c>
      <c r="E194" s="3" t="str">
        <f t="shared" si="39"/>
        <v>基本 55</v>
      </c>
      <c r="F194" s="3" t="str">
        <f t="shared" si="40"/>
        <v xml:space="preserve">55 
</v>
      </c>
      <c r="G194" s="11" t="str">
        <f t="shared" si="41"/>
        <v xml:space="preserve">募集人の募集状況について本人以外による確認・指導を行う態勢を整備している
＿ 
＿＿ </v>
      </c>
      <c r="H194" s="21" t="str">
        <f t="shared" si="37"/>
        <v>2023: 0
2024: 1.はい</v>
      </c>
      <c r="I194" s="21" t="str">
        <f t="shared" si="47"/>
        <v xml:space="preserve"> ― </v>
      </c>
      <c r="J194" s="21" t="str">
        <f t="shared" si="47"/>
        <v xml:space="preserve"> ― </v>
      </c>
      <c r="K194" s="21" t="str">
        <f t="shared" si="42"/>
        <v>▼選択</v>
      </c>
      <c r="L194" s="21" t="str">
        <f t="shared" si="43"/>
        <v>以下について、詳細説明欄の記載及び証跡資料により確認できた
・募集人の募集状況について本人以外の者が確認していることは、「○○資料」P○を確認
・確認の結果、不十分な点等があった場合には適宜募集人に指導を行っていることは、「○○資料」P○を確認</v>
      </c>
      <c r="M194" s="21" t="str">
        <f t="shared" si="44"/>
        <v xml:space="preserve">
</v>
      </c>
      <c r="N194" s="3"/>
      <c r="O194" s="19" t="s">
        <v>2336</v>
      </c>
      <c r="P194" s="19" t="s">
        <v>2731</v>
      </c>
      <c r="Q194" s="19" t="s">
        <v>418</v>
      </c>
      <c r="R194" s="19"/>
      <c r="S194" s="19"/>
      <c r="T194" s="808"/>
      <c r="U194" s="809"/>
      <c r="V194" s="810"/>
      <c r="W194" s="811"/>
      <c r="X194" s="810"/>
      <c r="Y194" s="810"/>
      <c r="Z194" s="20"/>
      <c r="AA194" s="870" t="s">
        <v>34</v>
      </c>
      <c r="AB194" s="914"/>
      <c r="AC194" s="870" t="s">
        <v>1999</v>
      </c>
      <c r="AD194" s="915"/>
      <c r="AE194" s="870" t="s">
        <v>418</v>
      </c>
      <c r="AF194" s="1273"/>
      <c r="AG194" s="845" t="s">
        <v>36</v>
      </c>
      <c r="AH194" s="1210"/>
      <c r="AI194" s="602">
        <v>55</v>
      </c>
      <c r="AJ194" s="551" t="s">
        <v>26</v>
      </c>
      <c r="AK194" s="1212" t="s">
        <v>422</v>
      </c>
      <c r="AL194" s="1218"/>
      <c r="AM194" s="1219"/>
      <c r="AN194" s="27">
        <f t="shared" si="50"/>
        <v>0</v>
      </c>
      <c r="AO194" s="27">
        <f t="shared" si="50"/>
        <v>0</v>
      </c>
      <c r="AP194" s="565">
        <f t="shared" si="50"/>
        <v>0</v>
      </c>
      <c r="AQ194" s="35">
        <f t="shared" si="50"/>
        <v>0</v>
      </c>
      <c r="AR194" s="566">
        <f t="shared" si="50"/>
        <v>0</v>
      </c>
      <c r="AS194" s="566">
        <f t="shared" si="50"/>
        <v>0</v>
      </c>
      <c r="AT194" s="35">
        <f t="shared" si="46"/>
        <v>0</v>
      </c>
      <c r="AU194" s="43">
        <f t="shared" si="46"/>
        <v>0</v>
      </c>
      <c r="AV194" s="649" t="s">
        <v>33</v>
      </c>
      <c r="AW194" s="614" t="s">
        <v>41</v>
      </c>
      <c r="AX194" s="614" t="s">
        <v>42</v>
      </c>
      <c r="AY194" s="614"/>
      <c r="AZ194" s="850" t="s">
        <v>41</v>
      </c>
      <c r="BA194" s="582" t="s">
        <v>423</v>
      </c>
      <c r="BB194" s="547" t="s">
        <v>3637</v>
      </c>
      <c r="BC194" s="547" t="s">
        <v>3638</v>
      </c>
      <c r="BD194" s="598" t="str">
        <f t="shared" si="55"/>
        <v>▼選択</v>
      </c>
      <c r="BE194" s="620" t="s">
        <v>33</v>
      </c>
      <c r="BF194" s="861" t="s">
        <v>16</v>
      </c>
      <c r="BG194" s="620" t="s">
        <v>31</v>
      </c>
      <c r="BH194" s="824" t="s">
        <v>6</v>
      </c>
      <c r="BI194" s="824" t="s">
        <v>7</v>
      </c>
      <c r="BJ194" s="620" t="s">
        <v>32</v>
      </c>
      <c r="BK194" s="620"/>
      <c r="BL194" s="546" t="s">
        <v>33</v>
      </c>
      <c r="BM194" s="828" t="s">
        <v>3330</v>
      </c>
      <c r="BN194" s="852"/>
      <c r="BO194" s="852"/>
      <c r="BP194" s="852"/>
      <c r="BQ194" s="852"/>
      <c r="BR194" s="852"/>
      <c r="BS194" s="547"/>
      <c r="BT194" s="547"/>
      <c r="BU194" s="547"/>
      <c r="BV194" s="548"/>
      <c r="BW194" s="549"/>
      <c r="BX194" s="547"/>
      <c r="BY194" s="495"/>
      <c r="BZ194" s="579" t="s">
        <v>1269</v>
      </c>
      <c r="CA194" s="853" t="s">
        <v>1266</v>
      </c>
      <c r="CB194" s="854" t="s">
        <v>1267</v>
      </c>
      <c r="CC194" s="55" t="s">
        <v>2336</v>
      </c>
      <c r="CD194" s="843" t="s">
        <v>1268</v>
      </c>
    </row>
    <row r="195" spans="1:82" ht="78.75" hidden="1" customHeight="1">
      <c r="A195" s="3"/>
      <c r="B195" s="5" t="s">
        <v>2938</v>
      </c>
      <c r="C195" s="3" t="str">
        <f t="shared" si="35"/>
        <v>Ⅰ.顧客対応 (2)　募集人教育</v>
      </c>
      <c r="D195" s="3" t="str">
        <f t="shared" si="36"/>
        <v>⑪募集人教育</v>
      </c>
      <c r="E195" s="3" t="str">
        <f t="shared" si="39"/>
        <v>基本 56</v>
      </c>
      <c r="F195" s="3" t="str">
        <f t="shared" si="40"/>
        <v xml:space="preserve">56 
</v>
      </c>
      <c r="G195" s="11" t="str">
        <f t="shared" si="41"/>
        <v xml:space="preserve">自社の好取組みや改善点を収集し、全体に共有する仕組みおよび実績がある
＿ 
＿＿ </v>
      </c>
      <c r="H195" s="21" t="str">
        <f t="shared" si="37"/>
        <v>2023: 0
2024: ▼選択</v>
      </c>
      <c r="I195" s="21" t="str">
        <f t="shared" si="47"/>
        <v xml:space="preserve"> ― </v>
      </c>
      <c r="J195" s="21" t="str">
        <f t="shared" si="47"/>
        <v xml:space="preserve"> ― </v>
      </c>
      <c r="K195" s="21" t="str">
        <f t="shared" si="42"/>
        <v>▼選択</v>
      </c>
      <c r="L195" s="21" t="str">
        <f t="shared" si="43"/>
        <v>以下について、詳細説明欄の記載及び証跡資料により確認できた
・好取組みおよび改善点を代理店として収集していることは、「○○資料」を確認
・自社の好取組みおよび改善点を全社で共有していることは、「○○資料」を確認</v>
      </c>
      <c r="M195" s="21" t="str">
        <f t="shared" si="44"/>
        <v xml:space="preserve">
</v>
      </c>
      <c r="N195" s="3"/>
      <c r="O195" s="19" t="s">
        <v>2337</v>
      </c>
      <c r="P195" s="19" t="s">
        <v>2731</v>
      </c>
      <c r="Q195" s="19" t="s">
        <v>418</v>
      </c>
      <c r="R195" s="19"/>
      <c r="S195" s="19"/>
      <c r="T195" s="808"/>
      <c r="U195" s="809"/>
      <c r="V195" s="810"/>
      <c r="W195" s="811"/>
      <c r="X195" s="810"/>
      <c r="Y195" s="810"/>
      <c r="Z195" s="20"/>
      <c r="AA195" s="880" t="s">
        <v>34</v>
      </c>
      <c r="AB195" s="916"/>
      <c r="AC195" s="864" t="s">
        <v>1999</v>
      </c>
      <c r="AD195" s="917"/>
      <c r="AE195" s="880" t="s">
        <v>418</v>
      </c>
      <c r="AF195" s="1274"/>
      <c r="AG195" s="865" t="s">
        <v>36</v>
      </c>
      <c r="AH195" s="1211"/>
      <c r="AI195" s="637">
        <v>56</v>
      </c>
      <c r="AJ195" s="601" t="s">
        <v>26</v>
      </c>
      <c r="AK195" s="1217" t="s">
        <v>424</v>
      </c>
      <c r="AL195" s="1218"/>
      <c r="AM195" s="1219"/>
      <c r="AN195" s="27">
        <f t="shared" si="50"/>
        <v>0</v>
      </c>
      <c r="AO195" s="27">
        <f t="shared" si="50"/>
        <v>0</v>
      </c>
      <c r="AP195" s="565">
        <f t="shared" si="50"/>
        <v>0</v>
      </c>
      <c r="AQ195" s="35">
        <f t="shared" si="50"/>
        <v>0</v>
      </c>
      <c r="AR195" s="566">
        <f t="shared" si="50"/>
        <v>0</v>
      </c>
      <c r="AS195" s="566">
        <f t="shared" si="50"/>
        <v>0</v>
      </c>
      <c r="AT195" s="35">
        <f t="shared" si="46"/>
        <v>0</v>
      </c>
      <c r="AU195" s="43">
        <f t="shared" si="46"/>
        <v>0</v>
      </c>
      <c r="AV195" s="649" t="s">
        <v>33</v>
      </c>
      <c r="AW195" s="614" t="s">
        <v>41</v>
      </c>
      <c r="AX195" s="614" t="s">
        <v>42</v>
      </c>
      <c r="AY195" s="614"/>
      <c r="AZ195" s="850" t="s">
        <v>33</v>
      </c>
      <c r="BA195" s="582" t="s">
        <v>425</v>
      </c>
      <c r="BB195" s="855"/>
      <c r="BC195" s="821"/>
      <c r="BD195" s="598" t="str">
        <f t="shared" si="55"/>
        <v>▼選択</v>
      </c>
      <c r="BE195" s="620" t="s">
        <v>33</v>
      </c>
      <c r="BF195" s="861" t="s">
        <v>16</v>
      </c>
      <c r="BG195" s="620" t="s">
        <v>31</v>
      </c>
      <c r="BH195" s="824" t="s">
        <v>6</v>
      </c>
      <c r="BI195" s="824" t="s">
        <v>7</v>
      </c>
      <c r="BJ195" s="620" t="s">
        <v>32</v>
      </c>
      <c r="BK195" s="620"/>
      <c r="BL195" s="546" t="s">
        <v>33</v>
      </c>
      <c r="BM195" s="828" t="s">
        <v>3331</v>
      </c>
      <c r="BN195" s="852"/>
      <c r="BO195" s="852"/>
      <c r="BP195" s="852"/>
      <c r="BQ195" s="852"/>
      <c r="BR195" s="852"/>
      <c r="BS195" s="547"/>
      <c r="BT195" s="547"/>
      <c r="BU195" s="547"/>
      <c r="BV195" s="548"/>
      <c r="BW195" s="549"/>
      <c r="BX195" s="547"/>
      <c r="BY195" s="495"/>
      <c r="BZ195" s="579" t="s">
        <v>2037</v>
      </c>
      <c r="CA195" s="853" t="s">
        <v>1270</v>
      </c>
      <c r="CB195" s="854" t="s">
        <v>1271</v>
      </c>
      <c r="CC195" s="55" t="s">
        <v>2337</v>
      </c>
      <c r="CD195" s="843" t="s">
        <v>1272</v>
      </c>
    </row>
    <row r="196" spans="1:82" ht="47.25" hidden="1" customHeight="1">
      <c r="A196" s="3"/>
      <c r="B196" s="5" t="s">
        <v>2939</v>
      </c>
      <c r="C196" s="3" t="str">
        <f t="shared" si="35"/>
        <v>Ⅰ.顧客対応 (2)　募集人教育</v>
      </c>
      <c r="D196" s="3" t="str">
        <f t="shared" si="36"/>
        <v>⑪募集人教育</v>
      </c>
      <c r="E196" s="3" t="str">
        <f t="shared" si="39"/>
        <v>応用 57</v>
      </c>
      <c r="F196" s="3" t="str">
        <f t="shared" si="40"/>
        <v xml:space="preserve">57 
</v>
      </c>
      <c r="G196" s="11" t="str">
        <f t="shared" si="41"/>
        <v xml:space="preserve">保険募集等業務全般に関し、年間の教育計画がある（ただし、個人情報保護に関する教育計画は除く）
＿ 
＿＿ </v>
      </c>
      <c r="H196" s="21" t="str">
        <f t="shared" si="37"/>
        <v>2023: 0
2024: ▼選択</v>
      </c>
      <c r="I196" s="21" t="str">
        <f t="shared" si="47"/>
        <v xml:space="preserve"> ― </v>
      </c>
      <c r="J196" s="21" t="str">
        <f t="shared" si="47"/>
        <v xml:space="preserve"> ― </v>
      </c>
      <c r="K196" s="21" t="str">
        <f t="shared" si="42"/>
        <v>▼選択</v>
      </c>
      <c r="L196" s="21" t="str">
        <f t="shared" si="43"/>
        <v>以下について、詳細説明欄の記載及び証跡資料「○○資料」P○により確認できた
・保険募集等業務全般に関し、当年度の年間の教育計画が示されていること（ただし、個人情報保護に関する教育計画は除く）</v>
      </c>
      <c r="M196" s="21" t="str">
        <f t="shared" si="44"/>
        <v xml:space="preserve">
</v>
      </c>
      <c r="N196" s="3"/>
      <c r="O196" s="19" t="s">
        <v>2338</v>
      </c>
      <c r="P196" s="19" t="s">
        <v>2731</v>
      </c>
      <c r="Q196" s="19" t="s">
        <v>418</v>
      </c>
      <c r="R196" s="19"/>
      <c r="S196" s="19"/>
      <c r="T196" s="808"/>
      <c r="U196" s="809"/>
      <c r="V196" s="810"/>
      <c r="W196" s="811"/>
      <c r="X196" s="810"/>
      <c r="Y196" s="810"/>
      <c r="Z196" s="20"/>
      <c r="AA196" s="869" t="s">
        <v>1996</v>
      </c>
      <c r="AB196" s="1203" t="s">
        <v>297</v>
      </c>
      <c r="AC196" s="879" t="s">
        <v>1999</v>
      </c>
      <c r="AD196" s="1206" t="s">
        <v>416</v>
      </c>
      <c r="AE196" s="869" t="s">
        <v>1979</v>
      </c>
      <c r="AF196" s="1206" t="s">
        <v>416</v>
      </c>
      <c r="AG196" s="866" t="s">
        <v>140</v>
      </c>
      <c r="AH196" s="1236" t="s">
        <v>228</v>
      </c>
      <c r="AI196" s="637">
        <v>57</v>
      </c>
      <c r="AJ196" s="551" t="s">
        <v>26</v>
      </c>
      <c r="AK196" s="1212" t="s">
        <v>3639</v>
      </c>
      <c r="AL196" s="1218"/>
      <c r="AM196" s="1219"/>
      <c r="AN196" s="27">
        <f t="shared" si="50"/>
        <v>0</v>
      </c>
      <c r="AO196" s="27">
        <f t="shared" si="50"/>
        <v>0</v>
      </c>
      <c r="AP196" s="565">
        <f t="shared" si="50"/>
        <v>0</v>
      </c>
      <c r="AQ196" s="35">
        <f t="shared" si="50"/>
        <v>0</v>
      </c>
      <c r="AR196" s="566">
        <f t="shared" si="50"/>
        <v>0</v>
      </c>
      <c r="AS196" s="566">
        <f t="shared" si="50"/>
        <v>0</v>
      </c>
      <c r="AT196" s="35">
        <f t="shared" si="46"/>
        <v>0</v>
      </c>
      <c r="AU196" s="43">
        <f t="shared" si="46"/>
        <v>0</v>
      </c>
      <c r="AV196" s="649" t="s">
        <v>33</v>
      </c>
      <c r="AW196" s="614" t="s">
        <v>41</v>
      </c>
      <c r="AX196" s="614" t="s">
        <v>42</v>
      </c>
      <c r="AY196" s="614"/>
      <c r="AZ196" s="850" t="s">
        <v>33</v>
      </c>
      <c r="BA196" s="582" t="s">
        <v>426</v>
      </c>
      <c r="BB196" s="855"/>
      <c r="BC196" s="821"/>
      <c r="BD196" s="603" t="str">
        <f t="shared" si="55"/>
        <v>▼選択</v>
      </c>
      <c r="BE196" s="620" t="s">
        <v>33</v>
      </c>
      <c r="BF196" s="861" t="s">
        <v>16</v>
      </c>
      <c r="BG196" s="620" t="s">
        <v>31</v>
      </c>
      <c r="BH196" s="824" t="s">
        <v>6</v>
      </c>
      <c r="BI196" s="824" t="s">
        <v>7</v>
      </c>
      <c r="BJ196" s="620" t="s">
        <v>32</v>
      </c>
      <c r="BK196" s="620"/>
      <c r="BL196" s="546" t="s">
        <v>33</v>
      </c>
      <c r="BM196" s="828" t="s">
        <v>3332</v>
      </c>
      <c r="BN196" s="852"/>
      <c r="BO196" s="852"/>
      <c r="BP196" s="852"/>
      <c r="BQ196" s="852"/>
      <c r="BR196" s="852"/>
      <c r="BS196" s="547"/>
      <c r="BT196" s="547"/>
      <c r="BU196" s="547"/>
      <c r="BV196" s="548"/>
      <c r="BW196" s="549"/>
      <c r="BX196" s="547"/>
      <c r="BY196" s="495"/>
      <c r="BZ196" s="579" t="s">
        <v>3640</v>
      </c>
      <c r="CA196" s="853" t="s">
        <v>1273</v>
      </c>
      <c r="CB196" s="854" t="s">
        <v>1274</v>
      </c>
      <c r="CC196" s="55" t="s">
        <v>2338</v>
      </c>
      <c r="CD196" s="843" t="s">
        <v>1275</v>
      </c>
    </row>
    <row r="197" spans="1:82" ht="63" hidden="1" customHeight="1">
      <c r="A197" s="3"/>
      <c r="B197" s="5" t="s">
        <v>2940</v>
      </c>
      <c r="C197" s="3" t="str">
        <f t="shared" si="35"/>
        <v>Ⅰ.顧客対応 (2)　募集人教育</v>
      </c>
      <c r="D197" s="3" t="str">
        <f t="shared" si="36"/>
        <v>⑪募集人教育</v>
      </c>
      <c r="E197" s="3" t="str">
        <f t="shared" si="39"/>
        <v>応用 58</v>
      </c>
      <c r="F197" s="3" t="str">
        <f t="shared" si="40"/>
        <v xml:space="preserve">58 
</v>
      </c>
      <c r="G197" s="11" t="str">
        <f t="shared" si="41"/>
        <v xml:space="preserve">継続教育制度以外に関して、テストを実施している
＿ 
＿＿ </v>
      </c>
      <c r="H197" s="21" t="str">
        <f t="shared" si="37"/>
        <v>2023: 0
2024: ▼選択</v>
      </c>
      <c r="I197" s="21" t="str">
        <f t="shared" si="47"/>
        <v xml:space="preserve"> ― </v>
      </c>
      <c r="J197" s="21" t="str">
        <f t="shared" si="47"/>
        <v xml:space="preserve"> ― </v>
      </c>
      <c r="K197" s="21" t="str">
        <f t="shared" si="42"/>
        <v>▼選択</v>
      </c>
      <c r="L197" s="21" t="str">
        <f t="shared" si="43"/>
        <v>以下について、詳細説明欄の記載及び証跡資料「○○資料」P○により確認できた
・代理店が主体となり、継続教育制度以外のテストを実施していること</v>
      </c>
      <c r="M197" s="21" t="str">
        <f t="shared" si="44"/>
        <v xml:space="preserve">
</v>
      </c>
      <c r="N197" s="3"/>
      <c r="O197" s="19" t="s">
        <v>2339</v>
      </c>
      <c r="P197" s="19" t="s">
        <v>2731</v>
      </c>
      <c r="Q197" s="19" t="s">
        <v>418</v>
      </c>
      <c r="R197" s="19"/>
      <c r="S197" s="19"/>
      <c r="T197" s="808"/>
      <c r="U197" s="809"/>
      <c r="V197" s="810"/>
      <c r="W197" s="811"/>
      <c r="X197" s="810"/>
      <c r="Y197" s="810"/>
      <c r="Z197" s="20"/>
      <c r="AA197" s="870" t="s">
        <v>34</v>
      </c>
      <c r="AB197" s="1265"/>
      <c r="AC197" s="844" t="s">
        <v>1999</v>
      </c>
      <c r="AD197" s="1267"/>
      <c r="AE197" s="844" t="s">
        <v>418</v>
      </c>
      <c r="AF197" s="1207"/>
      <c r="AG197" s="867" t="s">
        <v>140</v>
      </c>
      <c r="AH197" s="1237"/>
      <c r="AI197" s="637">
        <v>58</v>
      </c>
      <c r="AJ197" s="551" t="s">
        <v>26</v>
      </c>
      <c r="AK197" s="1243" t="s">
        <v>427</v>
      </c>
      <c r="AL197" s="1244"/>
      <c r="AM197" s="1245"/>
      <c r="AN197" s="31">
        <f t="shared" si="50"/>
        <v>0</v>
      </c>
      <c r="AO197" s="31">
        <f t="shared" si="50"/>
        <v>0</v>
      </c>
      <c r="AP197" s="620">
        <f t="shared" si="50"/>
        <v>0</v>
      </c>
      <c r="AQ197" s="38">
        <f t="shared" si="50"/>
        <v>0</v>
      </c>
      <c r="AR197" s="621">
        <f t="shared" si="50"/>
        <v>0</v>
      </c>
      <c r="AS197" s="621">
        <f t="shared" si="50"/>
        <v>0</v>
      </c>
      <c r="AT197" s="38">
        <f t="shared" si="46"/>
        <v>0</v>
      </c>
      <c r="AU197" s="46">
        <f t="shared" si="46"/>
        <v>0</v>
      </c>
      <c r="AV197" s="649" t="s">
        <v>33</v>
      </c>
      <c r="AW197" s="614" t="s">
        <v>41</v>
      </c>
      <c r="AX197" s="614" t="s">
        <v>42</v>
      </c>
      <c r="AY197" s="614"/>
      <c r="AZ197" s="850" t="s">
        <v>33</v>
      </c>
      <c r="BA197" s="582" t="s">
        <v>428</v>
      </c>
      <c r="BB197" s="855"/>
      <c r="BC197" s="821"/>
      <c r="BD197" s="603" t="str">
        <f t="shared" si="55"/>
        <v>▼選択</v>
      </c>
      <c r="BE197" s="620" t="s">
        <v>33</v>
      </c>
      <c r="BF197" s="861" t="s">
        <v>16</v>
      </c>
      <c r="BG197" s="620" t="s">
        <v>31</v>
      </c>
      <c r="BH197" s="824" t="s">
        <v>6</v>
      </c>
      <c r="BI197" s="824" t="s">
        <v>7</v>
      </c>
      <c r="BJ197" s="620" t="s">
        <v>32</v>
      </c>
      <c r="BK197" s="620"/>
      <c r="BL197" s="546" t="s">
        <v>33</v>
      </c>
      <c r="BM197" s="828" t="s">
        <v>3333</v>
      </c>
      <c r="BN197" s="852"/>
      <c r="BO197" s="852"/>
      <c r="BP197" s="852"/>
      <c r="BQ197" s="852"/>
      <c r="BR197" s="852"/>
      <c r="BS197" s="547"/>
      <c r="BT197" s="547"/>
      <c r="BU197" s="547"/>
      <c r="BV197" s="548"/>
      <c r="BW197" s="549"/>
      <c r="BX197" s="547"/>
      <c r="BY197" s="495"/>
      <c r="BZ197" s="579" t="s">
        <v>2038</v>
      </c>
      <c r="CA197" s="853" t="s">
        <v>1276</v>
      </c>
      <c r="CB197" s="854" t="s">
        <v>1277</v>
      </c>
      <c r="CC197" s="55" t="s">
        <v>2339</v>
      </c>
      <c r="CD197" s="843" t="s">
        <v>1278</v>
      </c>
    </row>
    <row r="198" spans="1:82" ht="63" hidden="1" customHeight="1">
      <c r="A198" s="3"/>
      <c r="B198" s="5" t="s">
        <v>2941</v>
      </c>
      <c r="C198" s="3" t="str">
        <f t="shared" si="35"/>
        <v>Ⅰ.顧客対応 (2)　募集人教育</v>
      </c>
      <c r="D198" s="3" t="str">
        <f t="shared" si="36"/>
        <v>⑪募集人教育</v>
      </c>
      <c r="E198" s="3" t="str">
        <f t="shared" si="39"/>
        <v>応用 59</v>
      </c>
      <c r="F198" s="3" t="str">
        <f t="shared" si="40"/>
        <v xml:space="preserve">59 
</v>
      </c>
      <c r="G198" s="11" t="str">
        <f t="shared" si="41"/>
        <v xml:space="preserve">個人の習熟状況に応じ適宜追加指導を行っている
＿ 
＿＿ </v>
      </c>
      <c r="H198" s="21" t="str">
        <f t="shared" si="37"/>
        <v>2023: 0
2024: ▼選択</v>
      </c>
      <c r="I198" s="21" t="str">
        <f t="shared" si="47"/>
        <v xml:space="preserve"> ― </v>
      </c>
      <c r="J198" s="21" t="str">
        <f t="shared" si="47"/>
        <v xml:space="preserve"> ― </v>
      </c>
      <c r="K198" s="21" t="str">
        <f t="shared" si="42"/>
        <v>▼選択</v>
      </c>
      <c r="L198" s="21" t="str">
        <f t="shared" si="43"/>
        <v>No.54・No.59に関する以下の取組みについて、詳細説明欄の記載及び証跡資料「○○資料」P○により確認できた
・個人の習熟状況を把握し、必要に応じて募集人に追加指導を行っていること</v>
      </c>
      <c r="M198" s="21" t="str">
        <f t="shared" si="44"/>
        <v xml:space="preserve">
</v>
      </c>
      <c r="N198" s="3"/>
      <c r="O198" s="19" t="s">
        <v>2340</v>
      </c>
      <c r="P198" s="19" t="s">
        <v>2731</v>
      </c>
      <c r="Q198" s="19" t="s">
        <v>418</v>
      </c>
      <c r="R198" s="19"/>
      <c r="S198" s="19"/>
      <c r="T198" s="808"/>
      <c r="U198" s="809"/>
      <c r="V198" s="810"/>
      <c r="W198" s="811"/>
      <c r="X198" s="810"/>
      <c r="Y198" s="810"/>
      <c r="Z198" s="20"/>
      <c r="AA198" s="870" t="s">
        <v>34</v>
      </c>
      <c r="AB198" s="1265"/>
      <c r="AC198" s="844" t="s">
        <v>1999</v>
      </c>
      <c r="AD198" s="1267"/>
      <c r="AE198" s="844" t="s">
        <v>418</v>
      </c>
      <c r="AF198" s="1207"/>
      <c r="AG198" s="867" t="s">
        <v>140</v>
      </c>
      <c r="AH198" s="1237"/>
      <c r="AI198" s="637">
        <v>59</v>
      </c>
      <c r="AJ198" s="551" t="s">
        <v>26</v>
      </c>
      <c r="AK198" s="1212" t="s">
        <v>429</v>
      </c>
      <c r="AL198" s="1218"/>
      <c r="AM198" s="1219"/>
      <c r="AN198" s="27">
        <f t="shared" si="50"/>
        <v>0</v>
      </c>
      <c r="AO198" s="27">
        <f t="shared" si="50"/>
        <v>0</v>
      </c>
      <c r="AP198" s="565">
        <f t="shared" si="50"/>
        <v>0</v>
      </c>
      <c r="AQ198" s="35">
        <f t="shared" si="50"/>
        <v>0</v>
      </c>
      <c r="AR198" s="566">
        <f t="shared" si="50"/>
        <v>0</v>
      </c>
      <c r="AS198" s="566">
        <f t="shared" si="50"/>
        <v>0</v>
      </c>
      <c r="AT198" s="35">
        <f t="shared" si="46"/>
        <v>0</v>
      </c>
      <c r="AU198" s="43">
        <f t="shared" si="46"/>
        <v>0</v>
      </c>
      <c r="AV198" s="649" t="s">
        <v>33</v>
      </c>
      <c r="AW198" s="614" t="s">
        <v>41</v>
      </c>
      <c r="AX198" s="614" t="s">
        <v>42</v>
      </c>
      <c r="AY198" s="614"/>
      <c r="AZ198" s="850" t="s">
        <v>33</v>
      </c>
      <c r="BA198" s="582" t="s">
        <v>430</v>
      </c>
      <c r="BB198" s="855"/>
      <c r="BC198" s="821"/>
      <c r="BD198" s="603" t="str">
        <f t="shared" si="55"/>
        <v>▼選択</v>
      </c>
      <c r="BE198" s="620" t="s">
        <v>33</v>
      </c>
      <c r="BF198" s="861" t="s">
        <v>16</v>
      </c>
      <c r="BG198" s="620" t="s">
        <v>31</v>
      </c>
      <c r="BH198" s="824" t="s">
        <v>6</v>
      </c>
      <c r="BI198" s="824" t="s">
        <v>7</v>
      </c>
      <c r="BJ198" s="620" t="s">
        <v>32</v>
      </c>
      <c r="BK198" s="620"/>
      <c r="BL198" s="546" t="s">
        <v>33</v>
      </c>
      <c r="BM198" s="828" t="s">
        <v>3641</v>
      </c>
      <c r="BN198" s="852"/>
      <c r="BO198" s="852"/>
      <c r="BP198" s="852"/>
      <c r="BQ198" s="852"/>
      <c r="BR198" s="852"/>
      <c r="BS198" s="547"/>
      <c r="BT198" s="547"/>
      <c r="BU198" s="547"/>
      <c r="BV198" s="548"/>
      <c r="BW198" s="549"/>
      <c r="BX198" s="547"/>
      <c r="BY198" s="495"/>
      <c r="BZ198" s="579" t="s">
        <v>3642</v>
      </c>
      <c r="CA198" s="853" t="s">
        <v>1279</v>
      </c>
      <c r="CB198" s="854" t="s">
        <v>1280</v>
      </c>
      <c r="CC198" s="55" t="s">
        <v>2340</v>
      </c>
      <c r="CD198" s="843" t="s">
        <v>1281</v>
      </c>
    </row>
    <row r="199" spans="1:82" ht="57" hidden="1" customHeight="1">
      <c r="A199" s="3"/>
      <c r="B199" s="5" t="s">
        <v>2942</v>
      </c>
      <c r="C199" s="3" t="str">
        <f t="shared" si="35"/>
        <v>Ⅰ.顧客対応 (2)　募集人教育</v>
      </c>
      <c r="D199" s="3" t="str">
        <f t="shared" si="36"/>
        <v>⑪募集人教育</v>
      </c>
      <c r="E199" s="3" t="str">
        <f t="shared" si="39"/>
        <v>応用 60</v>
      </c>
      <c r="F199" s="3" t="str">
        <f t="shared" si="40"/>
        <v xml:space="preserve">60 
</v>
      </c>
      <c r="G199" s="11" t="str">
        <f t="shared" si="41"/>
        <v xml:space="preserve">保険知識・商品知識に留まらない、お客さま志向の醸成（募集人としての使命感、お客さまと向き合う姿勢）に資する研修を行っている
＿ 
＿＿ </v>
      </c>
      <c r="H199" s="21" t="str">
        <f t="shared" si="37"/>
        <v>2023: 0
2024: ▼選択</v>
      </c>
      <c r="I199" s="21" t="str">
        <f t="shared" si="47"/>
        <v xml:space="preserve"> ― </v>
      </c>
      <c r="J199" s="21" t="str">
        <f t="shared" si="47"/>
        <v xml:space="preserve"> ― </v>
      </c>
      <c r="K199" s="21" t="str">
        <f t="shared" si="42"/>
        <v>▼選択</v>
      </c>
      <c r="L199" s="21" t="str">
        <f t="shared" si="43"/>
        <v>以下について、詳細説明欄の記載及び証跡資料「○○資料」P○により確認できた
・お客さま志向の醸成に資する研修を実施していること</v>
      </c>
      <c r="M199" s="21" t="str">
        <f t="shared" si="44"/>
        <v xml:space="preserve">
</v>
      </c>
      <c r="N199" s="3"/>
      <c r="O199" s="19" t="s">
        <v>2341</v>
      </c>
      <c r="P199" s="19" t="s">
        <v>2731</v>
      </c>
      <c r="Q199" s="19" t="s">
        <v>418</v>
      </c>
      <c r="R199" s="19"/>
      <c r="S199" s="19"/>
      <c r="T199" s="808"/>
      <c r="U199" s="809"/>
      <c r="V199" s="810"/>
      <c r="W199" s="811"/>
      <c r="X199" s="810"/>
      <c r="Y199" s="810"/>
      <c r="Z199" s="20"/>
      <c r="AA199" s="870" t="s">
        <v>34</v>
      </c>
      <c r="AB199" s="1265"/>
      <c r="AC199" s="844" t="s">
        <v>1999</v>
      </c>
      <c r="AD199" s="1267"/>
      <c r="AE199" s="844" t="s">
        <v>418</v>
      </c>
      <c r="AF199" s="1207"/>
      <c r="AG199" s="867" t="s">
        <v>140</v>
      </c>
      <c r="AH199" s="1237"/>
      <c r="AI199" s="637">
        <v>60</v>
      </c>
      <c r="AJ199" s="551" t="s">
        <v>26</v>
      </c>
      <c r="AK199" s="1212" t="s">
        <v>431</v>
      </c>
      <c r="AL199" s="1218"/>
      <c r="AM199" s="1219"/>
      <c r="AN199" s="27">
        <f t="shared" si="50"/>
        <v>0</v>
      </c>
      <c r="AO199" s="27">
        <f t="shared" si="50"/>
        <v>0</v>
      </c>
      <c r="AP199" s="565">
        <f t="shared" si="50"/>
        <v>0</v>
      </c>
      <c r="AQ199" s="35">
        <f t="shared" si="50"/>
        <v>0</v>
      </c>
      <c r="AR199" s="566">
        <f t="shared" si="50"/>
        <v>0</v>
      </c>
      <c r="AS199" s="566">
        <f t="shared" si="50"/>
        <v>0</v>
      </c>
      <c r="AT199" s="35">
        <f t="shared" si="46"/>
        <v>0</v>
      </c>
      <c r="AU199" s="43">
        <f t="shared" si="46"/>
        <v>0</v>
      </c>
      <c r="AV199" s="649" t="s">
        <v>33</v>
      </c>
      <c r="AW199" s="614" t="s">
        <v>41</v>
      </c>
      <c r="AX199" s="614" t="s">
        <v>42</v>
      </c>
      <c r="AY199" s="614"/>
      <c r="AZ199" s="850" t="s">
        <v>33</v>
      </c>
      <c r="BA199" s="582" t="s">
        <v>432</v>
      </c>
      <c r="BB199" s="851"/>
      <c r="BC199" s="821"/>
      <c r="BD199" s="603" t="str">
        <f t="shared" si="55"/>
        <v>▼選択</v>
      </c>
      <c r="BE199" s="620" t="s">
        <v>33</v>
      </c>
      <c r="BF199" s="861" t="s">
        <v>16</v>
      </c>
      <c r="BG199" s="620" t="s">
        <v>31</v>
      </c>
      <c r="BH199" s="824" t="s">
        <v>6</v>
      </c>
      <c r="BI199" s="824" t="s">
        <v>7</v>
      </c>
      <c r="BJ199" s="620" t="s">
        <v>32</v>
      </c>
      <c r="BK199" s="620"/>
      <c r="BL199" s="546" t="s">
        <v>33</v>
      </c>
      <c r="BM199" s="828" t="s">
        <v>3334</v>
      </c>
      <c r="BN199" s="547"/>
      <c r="BO199" s="547"/>
      <c r="BP199" s="547"/>
      <c r="BQ199" s="547"/>
      <c r="BR199" s="547"/>
      <c r="BS199" s="547"/>
      <c r="BT199" s="547"/>
      <c r="BU199" s="547"/>
      <c r="BV199" s="548"/>
      <c r="BW199" s="549"/>
      <c r="BX199" s="547"/>
      <c r="BY199" s="495"/>
      <c r="BZ199" s="579" t="s">
        <v>2039</v>
      </c>
      <c r="CA199" s="853" t="s">
        <v>1282</v>
      </c>
      <c r="CB199" s="854" t="s">
        <v>1283</v>
      </c>
      <c r="CC199" s="55" t="s">
        <v>2341</v>
      </c>
      <c r="CD199" s="843" t="s">
        <v>1284</v>
      </c>
    </row>
    <row r="200" spans="1:82" ht="63" hidden="1" customHeight="1">
      <c r="A200" s="3"/>
      <c r="B200" s="5" t="s">
        <v>2943</v>
      </c>
      <c r="C200" s="3" t="str">
        <f t="shared" si="35"/>
        <v>Ⅰ.顧客対応 (2)　募集人教育</v>
      </c>
      <c r="D200" s="3" t="str">
        <f t="shared" si="36"/>
        <v>⑪募集人教育</v>
      </c>
      <c r="E200" s="3" t="str">
        <f t="shared" si="39"/>
        <v>応用 61</v>
      </c>
      <c r="F200" s="3" t="str">
        <f t="shared" si="40"/>
        <v xml:space="preserve">61 
</v>
      </c>
      <c r="G200" s="11" t="str">
        <f t="shared" si="41"/>
        <v xml:space="preserve">金融・保険に関する各種公的資格取得数の増加に向けた社内取組みを推進している
＿ 
＿＿ </v>
      </c>
      <c r="H200" s="21" t="str">
        <f t="shared" si="37"/>
        <v>2023: 0
2024: ▼選択</v>
      </c>
      <c r="I200" s="21" t="str">
        <f t="shared" si="47"/>
        <v xml:space="preserve"> ― </v>
      </c>
      <c r="J200" s="21" t="str">
        <f t="shared" si="47"/>
        <v xml:space="preserve"> ― </v>
      </c>
      <c r="K200" s="21" t="str">
        <f t="shared" si="42"/>
        <v>▼選択</v>
      </c>
      <c r="L200" s="21" t="str">
        <f t="shared" si="43"/>
        <v>以下について、詳細説明欄の記載及び証跡資料「○○資料」P○により確認できた
・代理店として募集人に対し、金融・保険に関する各種公的資格取得を推進していること</v>
      </c>
      <c r="M200" s="21" t="str">
        <f t="shared" si="44"/>
        <v xml:space="preserve">
</v>
      </c>
      <c r="N200" s="3"/>
      <c r="O200" s="19" t="s">
        <v>2342</v>
      </c>
      <c r="P200" s="19" t="s">
        <v>2731</v>
      </c>
      <c r="Q200" s="19" t="s">
        <v>418</v>
      </c>
      <c r="R200" s="19"/>
      <c r="S200" s="19"/>
      <c r="T200" s="808"/>
      <c r="U200" s="809"/>
      <c r="V200" s="810"/>
      <c r="W200" s="811"/>
      <c r="X200" s="810"/>
      <c r="Y200" s="810"/>
      <c r="Z200" s="20"/>
      <c r="AA200" s="870" t="s">
        <v>34</v>
      </c>
      <c r="AB200" s="1265"/>
      <c r="AC200" s="844" t="s">
        <v>1999</v>
      </c>
      <c r="AD200" s="1267"/>
      <c r="AE200" s="844" t="s">
        <v>418</v>
      </c>
      <c r="AF200" s="1207"/>
      <c r="AG200" s="867" t="s">
        <v>140</v>
      </c>
      <c r="AH200" s="1237"/>
      <c r="AI200" s="637">
        <v>61</v>
      </c>
      <c r="AJ200" s="551" t="s">
        <v>26</v>
      </c>
      <c r="AK200" s="1212" t="s">
        <v>433</v>
      </c>
      <c r="AL200" s="1218"/>
      <c r="AM200" s="1219"/>
      <c r="AN200" s="27">
        <f t="shared" si="50"/>
        <v>0</v>
      </c>
      <c r="AO200" s="27">
        <f t="shared" si="50"/>
        <v>0</v>
      </c>
      <c r="AP200" s="565">
        <f t="shared" si="50"/>
        <v>0</v>
      </c>
      <c r="AQ200" s="35">
        <f t="shared" si="50"/>
        <v>0</v>
      </c>
      <c r="AR200" s="566">
        <f t="shared" si="50"/>
        <v>0</v>
      </c>
      <c r="AS200" s="566">
        <f t="shared" si="50"/>
        <v>0</v>
      </c>
      <c r="AT200" s="35">
        <f t="shared" si="46"/>
        <v>0</v>
      </c>
      <c r="AU200" s="43">
        <f t="shared" si="46"/>
        <v>0</v>
      </c>
      <c r="AV200" s="649" t="s">
        <v>33</v>
      </c>
      <c r="AW200" s="614" t="s">
        <v>41</v>
      </c>
      <c r="AX200" s="614" t="s">
        <v>42</v>
      </c>
      <c r="AY200" s="614"/>
      <c r="AZ200" s="850" t="s">
        <v>33</v>
      </c>
      <c r="BA200" s="582" t="s">
        <v>337</v>
      </c>
      <c r="BB200" s="855"/>
      <c r="BC200" s="821"/>
      <c r="BD200" s="603" t="str">
        <f t="shared" si="55"/>
        <v>▼選択</v>
      </c>
      <c r="BE200" s="620" t="s">
        <v>33</v>
      </c>
      <c r="BF200" s="861" t="s">
        <v>16</v>
      </c>
      <c r="BG200" s="620" t="s">
        <v>31</v>
      </c>
      <c r="BH200" s="824" t="s">
        <v>6</v>
      </c>
      <c r="BI200" s="824" t="s">
        <v>7</v>
      </c>
      <c r="BJ200" s="620" t="s">
        <v>32</v>
      </c>
      <c r="BK200" s="620"/>
      <c r="BL200" s="546" t="s">
        <v>33</v>
      </c>
      <c r="BM200" s="828" t="s">
        <v>3335</v>
      </c>
      <c r="BN200" s="852"/>
      <c r="BO200" s="852"/>
      <c r="BP200" s="852"/>
      <c r="BQ200" s="852"/>
      <c r="BR200" s="852"/>
      <c r="BS200" s="547"/>
      <c r="BT200" s="547"/>
      <c r="BU200" s="547"/>
      <c r="BV200" s="548"/>
      <c r="BW200" s="549"/>
      <c r="BX200" s="547"/>
      <c r="BY200" s="495"/>
      <c r="BZ200" s="579" t="s">
        <v>2040</v>
      </c>
      <c r="CA200" s="853" t="s">
        <v>1285</v>
      </c>
      <c r="CB200" s="854" t="s">
        <v>1286</v>
      </c>
      <c r="CC200" s="55" t="s">
        <v>2342</v>
      </c>
      <c r="CD200" s="843" t="s">
        <v>1287</v>
      </c>
    </row>
    <row r="201" spans="1:82" ht="126" hidden="1" customHeight="1">
      <c r="A201" s="3"/>
      <c r="B201" s="5" t="s">
        <v>2944</v>
      </c>
      <c r="C201" s="3" t="str">
        <f t="shared" si="35"/>
        <v>Ⅰ.顧客対応 (2)　募集人教育</v>
      </c>
      <c r="D201" s="3" t="str">
        <f t="shared" si="36"/>
        <v>⑪募集人教育</v>
      </c>
      <c r="E201" s="3" t="str">
        <f t="shared" si="39"/>
        <v>応用 ⑪EX</v>
      </c>
      <c r="F201" s="3" t="str">
        <f t="shared" si="40"/>
        <v xml:space="preserve">⑪EX 
</v>
      </c>
      <c r="G201" s="11" t="str">
        <f t="shared" si="41"/>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01" s="21" t="str">
        <f t="shared" si="37"/>
        <v>2023: 0
2024: 4.--</v>
      </c>
      <c r="I201" s="21" t="str">
        <f t="shared" si="47"/>
        <v xml:space="preserve"> ― </v>
      </c>
      <c r="J201" s="21" t="str">
        <f t="shared" si="47"/>
        <v xml:space="preserve"> ― </v>
      </c>
      <c r="K201" s="21" t="str">
        <f t="shared" si="42"/>
        <v>▼選択</v>
      </c>
      <c r="L201" s="21" t="str">
        <f t="shared" si="43"/>
        <v>⑪募集人教育 に関する貴社取組み［お客さまへアピールしたい取組み／募集人等従業者に好評な取組み］として認識しました。（［ ］内は判定時に不要文言を削除する）</v>
      </c>
      <c r="M201" s="21" t="str">
        <f t="shared" si="44"/>
        <v xml:space="preserve">
</v>
      </c>
      <c r="N201" s="3"/>
      <c r="O201" s="19" t="s">
        <v>2343</v>
      </c>
      <c r="P201" s="19" t="s">
        <v>2731</v>
      </c>
      <c r="Q201" s="19" t="s">
        <v>418</v>
      </c>
      <c r="R201" s="19"/>
      <c r="S201" s="19"/>
      <c r="T201" s="808"/>
      <c r="U201" s="809"/>
      <c r="V201" s="810"/>
      <c r="W201" s="811"/>
      <c r="X201" s="810"/>
      <c r="Y201" s="810"/>
      <c r="Z201" s="20"/>
      <c r="AA201" s="864" t="s">
        <v>34</v>
      </c>
      <c r="AB201" s="1266"/>
      <c r="AC201" s="864" t="s">
        <v>1999</v>
      </c>
      <c r="AD201" s="1268"/>
      <c r="AE201" s="864" t="s">
        <v>418</v>
      </c>
      <c r="AF201" s="1208"/>
      <c r="AG201" s="868" t="s">
        <v>140</v>
      </c>
      <c r="AH201" s="1238"/>
      <c r="AI201" s="604" t="s">
        <v>434</v>
      </c>
      <c r="AJ201" s="601"/>
      <c r="AK201" s="1229" t="s">
        <v>2017</v>
      </c>
      <c r="AL201" s="1230"/>
      <c r="AM201" s="1231"/>
      <c r="AN201" s="30">
        <f t="shared" si="50"/>
        <v>0</v>
      </c>
      <c r="AO201" s="30">
        <f t="shared" si="50"/>
        <v>0</v>
      </c>
      <c r="AP201" s="605">
        <f t="shared" si="50"/>
        <v>0</v>
      </c>
      <c r="AQ201" s="35">
        <f t="shared" si="50"/>
        <v>0</v>
      </c>
      <c r="AR201" s="566">
        <f t="shared" si="50"/>
        <v>0</v>
      </c>
      <c r="AS201" s="566">
        <f t="shared" si="50"/>
        <v>0</v>
      </c>
      <c r="AT201" s="35">
        <f t="shared" si="46"/>
        <v>0</v>
      </c>
      <c r="AU201" s="43">
        <f t="shared" si="46"/>
        <v>0</v>
      </c>
      <c r="AV201" s="596" t="s">
        <v>33</v>
      </c>
      <c r="AW201" s="597" t="s">
        <v>41</v>
      </c>
      <c r="AX201" s="606" t="s">
        <v>877</v>
      </c>
      <c r="AY201" s="597"/>
      <c r="AZ201" s="850" t="s">
        <v>877</v>
      </c>
      <c r="BA201" s="607" t="s">
        <v>147</v>
      </c>
      <c r="BB201" s="851"/>
      <c r="BC201" s="547"/>
      <c r="BD201" s="549"/>
      <c r="BE201" s="620" t="str">
        <f>IF(AND(AL201=AV201,AV201="○",AZ201="1.はい"),"○","▼選択")</f>
        <v>▼選択</v>
      </c>
      <c r="BF201" s="861" t="s">
        <v>16</v>
      </c>
      <c r="BG201" s="620" t="s">
        <v>31</v>
      </c>
      <c r="BH201" s="824" t="s">
        <v>6</v>
      </c>
      <c r="BI201" s="824" t="s">
        <v>7</v>
      </c>
      <c r="BJ201" s="620" t="s">
        <v>32</v>
      </c>
      <c r="BK201" s="620"/>
      <c r="BL201" s="546" t="s">
        <v>33</v>
      </c>
      <c r="BM201" s="828" t="s">
        <v>3336</v>
      </c>
      <c r="BN201" s="829"/>
      <c r="BO201" s="829"/>
      <c r="BP201" s="829"/>
      <c r="BQ201" s="829"/>
      <c r="BR201" s="829"/>
      <c r="BS201" s="547"/>
      <c r="BT201" s="547"/>
      <c r="BU201" s="547"/>
      <c r="BV201" s="548"/>
      <c r="BW201" s="549"/>
      <c r="BX201" s="547"/>
      <c r="BY201" s="495"/>
      <c r="BZ201" s="579" t="s">
        <v>2041</v>
      </c>
      <c r="CA201" s="832" t="s">
        <v>1288</v>
      </c>
      <c r="CB201" s="854" t="s">
        <v>1289</v>
      </c>
      <c r="CC201" s="55" t="s">
        <v>2343</v>
      </c>
      <c r="CD201" s="843" t="s">
        <v>1290</v>
      </c>
    </row>
    <row r="202" spans="1:82" ht="57" customHeight="1">
      <c r="A202" s="3"/>
      <c r="B202" s="5" t="s">
        <v>2945</v>
      </c>
      <c r="C202" s="3" t="str">
        <f t="shared" si="35"/>
        <v>Ⅱ.アフターフォロー (3)　アフターフォロー時の顧客対応態勢</v>
      </c>
      <c r="D202" s="3" t="str">
        <f t="shared" si="36"/>
        <v>⑫アフターフォロー時の顧客対応態勢の整備</v>
      </c>
      <c r="E202" s="3" t="str">
        <f t="shared" si="39"/>
        <v>基本 62</v>
      </c>
      <c r="F202" s="3" t="str">
        <f t="shared" si="40"/>
        <v xml:space="preserve">62 
</v>
      </c>
      <c r="G202" s="11" t="str">
        <f t="shared" si="41"/>
        <v xml:space="preserve">保全対応について、以下の事項を行っている
※全て「1.はい」であれば達成
＿ 
＿＿ </v>
      </c>
      <c r="H202" s="21" t="str">
        <f t="shared" si="37"/>
        <v>2023: 0
2024: －</v>
      </c>
      <c r="I202" s="21" t="str">
        <f t="shared" si="47"/>
        <v xml:space="preserve"> ― </v>
      </c>
      <c r="J202" s="21" t="str">
        <f t="shared" si="47"/>
        <v xml:space="preserve"> ― </v>
      </c>
      <c r="K202" s="21" t="str">
        <f t="shared" si="42"/>
        <v>▼選択</v>
      </c>
      <c r="L202" s="21">
        <f t="shared" si="43"/>
        <v>0</v>
      </c>
      <c r="M202" s="21" t="str">
        <f t="shared" si="44"/>
        <v xml:space="preserve">
</v>
      </c>
      <c r="N202" s="3"/>
      <c r="O202" s="19" t="s">
        <v>2344</v>
      </c>
      <c r="P202" s="19" t="s">
        <v>2732</v>
      </c>
      <c r="Q202" s="19" t="s">
        <v>439</v>
      </c>
      <c r="R202" s="19"/>
      <c r="S202" s="19"/>
      <c r="T202" s="808"/>
      <c r="U202" s="809"/>
      <c r="V202" s="810"/>
      <c r="W202" s="811"/>
      <c r="X202" s="810"/>
      <c r="Y202" s="810"/>
      <c r="Z202" s="20"/>
      <c r="AA202" s="869" t="s">
        <v>1997</v>
      </c>
      <c r="AB202" s="1203" t="s">
        <v>435</v>
      </c>
      <c r="AC202" s="879" t="s">
        <v>2000</v>
      </c>
      <c r="AD202" s="1206" t="s">
        <v>436</v>
      </c>
      <c r="AE202" s="869" t="s">
        <v>1980</v>
      </c>
      <c r="AF202" s="1206" t="s">
        <v>437</v>
      </c>
      <c r="AG202" s="837" t="s">
        <v>36</v>
      </c>
      <c r="AH202" s="1209" t="s">
        <v>25</v>
      </c>
      <c r="AI202" s="550">
        <v>62</v>
      </c>
      <c r="AJ202" s="658" t="s">
        <v>26</v>
      </c>
      <c r="AK202" s="1212" t="s">
        <v>1291</v>
      </c>
      <c r="AL202" s="1218"/>
      <c r="AM202" s="1219"/>
      <c r="AN202" s="27">
        <f t="shared" si="50"/>
        <v>0</v>
      </c>
      <c r="AO202" s="27">
        <f t="shared" si="50"/>
        <v>0</v>
      </c>
      <c r="AP202" s="565">
        <f t="shared" si="50"/>
        <v>0</v>
      </c>
      <c r="AQ202" s="35">
        <f t="shared" si="50"/>
        <v>0</v>
      </c>
      <c r="AR202" s="566">
        <f t="shared" si="50"/>
        <v>0</v>
      </c>
      <c r="AS202" s="566">
        <f t="shared" si="50"/>
        <v>0</v>
      </c>
      <c r="AT202" s="35">
        <f t="shared" si="46"/>
        <v>0</v>
      </c>
      <c r="AU202" s="43">
        <f t="shared" si="46"/>
        <v>0</v>
      </c>
      <c r="AV202" s="608"/>
      <c r="AW202" s="609"/>
      <c r="AX202" s="609"/>
      <c r="AY202" s="609"/>
      <c r="AZ202" s="822" t="s">
        <v>661</v>
      </c>
      <c r="BA202" s="559" t="s">
        <v>29</v>
      </c>
      <c r="BB202" s="562"/>
      <c r="BC202" s="562"/>
      <c r="BD202" s="598" t="str">
        <f>BL202</f>
        <v>▼選択</v>
      </c>
      <c r="BE202" s="620" t="s">
        <v>33</v>
      </c>
      <c r="BF202" s="861" t="s">
        <v>16</v>
      </c>
      <c r="BG202" s="620" t="s">
        <v>31</v>
      </c>
      <c r="BH202" s="824" t="s">
        <v>6</v>
      </c>
      <c r="BI202" s="824" t="s">
        <v>7</v>
      </c>
      <c r="BJ202" s="620" t="s">
        <v>32</v>
      </c>
      <c r="BK202" s="620"/>
      <c r="BL202" s="561" t="s">
        <v>33</v>
      </c>
      <c r="BM202" s="839"/>
      <c r="BN202" s="840"/>
      <c r="BO202" s="840"/>
      <c r="BP202" s="840"/>
      <c r="BQ202" s="840"/>
      <c r="BR202" s="840"/>
      <c r="BS202" s="562"/>
      <c r="BT202" s="562"/>
      <c r="BU202" s="562"/>
      <c r="BV202" s="548"/>
      <c r="BW202" s="549"/>
      <c r="BX202" s="547"/>
      <c r="BY202" s="495"/>
      <c r="BZ202" s="562"/>
      <c r="CA202" s="841"/>
      <c r="CB202" s="842"/>
      <c r="CC202" s="55" t="s">
        <v>2344</v>
      </c>
      <c r="CD202" s="843" t="s">
        <v>1292</v>
      </c>
    </row>
    <row r="203" spans="1:82" ht="90" customHeight="1">
      <c r="A203" s="3"/>
      <c r="B203" s="5" t="s">
        <v>2946</v>
      </c>
      <c r="C203" s="3" t="str">
        <f t="shared" ref="C203:C267" si="56">CONCATENATE(AA203," ",AC203)</f>
        <v>Ⅱ.アフターフォロー (3)　アフターフォロー時の顧客対応態勢</v>
      </c>
      <c r="D203" s="3" t="str">
        <f t="shared" ref="D203:D267" si="57">AE203</f>
        <v>⑫アフターフォロー時の顧客対応態勢の整備</v>
      </c>
      <c r="E203" s="3" t="str">
        <f t="shared" si="39"/>
        <v>基本 62</v>
      </c>
      <c r="F203" s="3" t="str">
        <f t="shared" si="40"/>
        <v>62 
62-1</v>
      </c>
      <c r="G203" s="11" t="str">
        <f t="shared" si="41"/>
        <v xml:space="preserve">
＿ 受付・保険会社への取次等の一連の流れ（保険会社から代理店で取次がず保険会社のコールセンター等への案内を求められている場合は当該案内をすること）が明文化されている
＿＿ </v>
      </c>
      <c r="H203" s="21" t="str">
        <f t="shared" ref="H203:H267" si="58">CONCATENATE("2023: ",AQ203,CHAR(10),"2024: ",AZ203)</f>
        <v>2023: 0
2024: 1.はい</v>
      </c>
      <c r="I203" s="21" t="str">
        <f t="shared" si="47"/>
        <v xml:space="preserve"> ― </v>
      </c>
      <c r="J203" s="21" t="str">
        <f t="shared" si="47"/>
        <v xml:space="preserve"> ― </v>
      </c>
      <c r="K203" s="21" t="str">
        <f t="shared" si="42"/>
        <v>▼選択</v>
      </c>
      <c r="L203" s="21" t="str">
        <f t="shared" si="43"/>
        <v>以下について、詳細説明欄の記載及び証跡資料「○○資料」P○により確認できた
・保全受付から保険会社への取次ぎの一連の流れ（代理店で手続きを取次ぐ場合と取次がない場合がある代理店はそれぞれについての流れ）
【または】
保全に関し、一切手続きを取次がないこと、およびお客さまへの案内方法</v>
      </c>
      <c r="M203" s="21" t="str">
        <f t="shared" si="44"/>
        <v xml:space="preserve">
</v>
      </c>
      <c r="N203" s="3"/>
      <c r="O203" s="19" t="s">
        <v>2345</v>
      </c>
      <c r="P203" s="19" t="s">
        <v>2732</v>
      </c>
      <c r="Q203" s="19" t="s">
        <v>439</v>
      </c>
      <c r="R203" s="19"/>
      <c r="S203" s="19"/>
      <c r="T203" s="808"/>
      <c r="U203" s="809"/>
      <c r="V203" s="810"/>
      <c r="W203" s="811"/>
      <c r="X203" s="810"/>
      <c r="Y203" s="810"/>
      <c r="Z203" s="20"/>
      <c r="AA203" s="870" t="s">
        <v>438</v>
      </c>
      <c r="AB203" s="1204"/>
      <c r="AC203" s="870" t="s">
        <v>2000</v>
      </c>
      <c r="AD203" s="1207"/>
      <c r="AE203" s="870" t="s">
        <v>439</v>
      </c>
      <c r="AF203" s="1207"/>
      <c r="AG203" s="845" t="s">
        <v>36</v>
      </c>
      <c r="AH203" s="1210"/>
      <c r="AI203" s="563">
        <v>62</v>
      </c>
      <c r="AJ203" s="659" t="s">
        <v>2646</v>
      </c>
      <c r="AK203" s="918"/>
      <c r="AL203" s="1220" t="s">
        <v>440</v>
      </c>
      <c r="AM203" s="1221"/>
      <c r="AN203" s="27">
        <f t="shared" si="50"/>
        <v>0</v>
      </c>
      <c r="AO203" s="27">
        <f t="shared" si="50"/>
        <v>0</v>
      </c>
      <c r="AP203" s="565">
        <f t="shared" si="50"/>
        <v>0</v>
      </c>
      <c r="AQ203" s="35">
        <f t="shared" ref="AQ203:AU259" si="59">U203</f>
        <v>0</v>
      </c>
      <c r="AR203" s="566">
        <f t="shared" si="59"/>
        <v>0</v>
      </c>
      <c r="AS203" s="566">
        <f t="shared" si="59"/>
        <v>0</v>
      </c>
      <c r="AT203" s="35">
        <f t="shared" si="46"/>
        <v>0</v>
      </c>
      <c r="AU203" s="43">
        <f t="shared" si="46"/>
        <v>0</v>
      </c>
      <c r="AV203" s="649" t="s">
        <v>33</v>
      </c>
      <c r="AW203" s="614" t="s">
        <v>41</v>
      </c>
      <c r="AX203" s="614" t="s">
        <v>42</v>
      </c>
      <c r="AY203" s="614"/>
      <c r="AZ203" s="850" t="s">
        <v>41</v>
      </c>
      <c r="BA203" s="582" t="s">
        <v>343</v>
      </c>
      <c r="BB203" s="547" t="s">
        <v>3643</v>
      </c>
      <c r="BC203" s="547" t="s">
        <v>3644</v>
      </c>
      <c r="BD203" s="549"/>
      <c r="BE203" s="620" t="str">
        <f>IF(AND(AL203=AV203,AV203="○",AZ203="1.はい"),"○","▼選択")</f>
        <v>▼選択</v>
      </c>
      <c r="BF203" s="861" t="s">
        <v>16</v>
      </c>
      <c r="BG203" s="620" t="s">
        <v>31</v>
      </c>
      <c r="BH203" s="824" t="s">
        <v>6</v>
      </c>
      <c r="BI203" s="824" t="s">
        <v>7</v>
      </c>
      <c r="BJ203" s="620" t="s">
        <v>32</v>
      </c>
      <c r="BK203" s="620"/>
      <c r="BL203" s="546" t="s">
        <v>33</v>
      </c>
      <c r="BM203" s="828" t="s">
        <v>3337</v>
      </c>
      <c r="BN203" s="852"/>
      <c r="BO203" s="852"/>
      <c r="BP203" s="852"/>
      <c r="BQ203" s="852"/>
      <c r="BR203" s="852"/>
      <c r="BS203" s="547"/>
      <c r="BT203" s="547"/>
      <c r="BU203" s="547"/>
      <c r="BV203" s="548"/>
      <c r="BW203" s="549"/>
      <c r="BX203" s="547"/>
      <c r="BY203" s="495"/>
      <c r="BZ203" s="579" t="s">
        <v>1296</v>
      </c>
      <c r="CA203" s="853" t="s">
        <v>1293</v>
      </c>
      <c r="CB203" s="854" t="s">
        <v>1294</v>
      </c>
      <c r="CC203" s="55" t="s">
        <v>2345</v>
      </c>
      <c r="CD203" s="843" t="s">
        <v>1295</v>
      </c>
    </row>
    <row r="204" spans="1:82" ht="87.75" customHeight="1">
      <c r="A204" s="3"/>
      <c r="B204" s="5" t="s">
        <v>2947</v>
      </c>
      <c r="C204" s="3" t="str">
        <f t="shared" si="56"/>
        <v>Ⅱ.アフターフォロー (3)　アフターフォロー時の顧客対応態勢</v>
      </c>
      <c r="D204" s="3" t="str">
        <f t="shared" si="57"/>
        <v>⑫アフターフォロー時の顧客対応態勢の整備</v>
      </c>
      <c r="E204" s="3" t="str">
        <f t="shared" si="39"/>
        <v>基本 62</v>
      </c>
      <c r="F204" s="3" t="str">
        <f t="shared" si="40"/>
        <v>62 
62-2</v>
      </c>
      <c r="G204" s="11" t="str">
        <f t="shared" si="41"/>
        <v xml:space="preserve">
＿ 保全対応もれが発生しない態勢（保全対応状況の一覧管理および対応状況確認等）を整備している
＿＿ </v>
      </c>
      <c r="H204" s="21" t="str">
        <f t="shared" si="58"/>
        <v>2023: 0
2024: 1.はい</v>
      </c>
      <c r="I204" s="21" t="str">
        <f t="shared" si="47"/>
        <v xml:space="preserve"> ― </v>
      </c>
      <c r="J204" s="21" t="str">
        <f t="shared" si="47"/>
        <v xml:space="preserve"> ― </v>
      </c>
      <c r="K204" s="21" t="str">
        <f t="shared" si="42"/>
        <v>▼選択</v>
      </c>
      <c r="L204" s="21" t="str">
        <f t="shared" si="43"/>
        <v>以下について、詳細説明欄の記載及び証跡資料「○○資料」P○により確認できた
・保全対応案件について、担当者任せではなく、組織として対応もれが発生しない仕組みがあること</v>
      </c>
      <c r="M204" s="21" t="str">
        <f t="shared" si="44"/>
        <v xml:space="preserve">
</v>
      </c>
      <c r="N204" s="3"/>
      <c r="O204" s="19" t="s">
        <v>2346</v>
      </c>
      <c r="P204" s="19" t="s">
        <v>2732</v>
      </c>
      <c r="Q204" s="19" t="s">
        <v>439</v>
      </c>
      <c r="R204" s="19"/>
      <c r="S204" s="19"/>
      <c r="T204" s="808"/>
      <c r="U204" s="809"/>
      <c r="V204" s="810"/>
      <c r="W204" s="811"/>
      <c r="X204" s="810"/>
      <c r="Y204" s="810"/>
      <c r="Z204" s="20"/>
      <c r="AA204" s="870" t="s">
        <v>438</v>
      </c>
      <c r="AB204" s="1204"/>
      <c r="AC204" s="870" t="s">
        <v>2000</v>
      </c>
      <c r="AD204" s="1207"/>
      <c r="AE204" s="870" t="s">
        <v>439</v>
      </c>
      <c r="AF204" s="1207"/>
      <c r="AG204" s="845" t="s">
        <v>36</v>
      </c>
      <c r="AH204" s="1210"/>
      <c r="AI204" s="594">
        <v>62</v>
      </c>
      <c r="AJ204" s="659" t="s">
        <v>2647</v>
      </c>
      <c r="AK204" s="898"/>
      <c r="AL204" s="1220" t="s">
        <v>441</v>
      </c>
      <c r="AM204" s="1221"/>
      <c r="AN204" s="27">
        <f t="shared" ref="AN204:AS267" si="60">R204</f>
        <v>0</v>
      </c>
      <c r="AO204" s="27">
        <f t="shared" si="60"/>
        <v>0</v>
      </c>
      <c r="AP204" s="565">
        <f t="shared" si="60"/>
        <v>0</v>
      </c>
      <c r="AQ204" s="35">
        <f t="shared" si="59"/>
        <v>0</v>
      </c>
      <c r="AR204" s="566">
        <f t="shared" si="59"/>
        <v>0</v>
      </c>
      <c r="AS204" s="566">
        <f t="shared" si="59"/>
        <v>0</v>
      </c>
      <c r="AT204" s="35">
        <f t="shared" si="46"/>
        <v>0</v>
      </c>
      <c r="AU204" s="43">
        <f t="shared" si="46"/>
        <v>0</v>
      </c>
      <c r="AV204" s="649" t="s">
        <v>33</v>
      </c>
      <c r="AW204" s="614" t="s">
        <v>41</v>
      </c>
      <c r="AX204" s="614" t="s">
        <v>42</v>
      </c>
      <c r="AY204" s="614"/>
      <c r="AZ204" s="850" t="s">
        <v>41</v>
      </c>
      <c r="BA204" s="582" t="s">
        <v>442</v>
      </c>
      <c r="BB204" s="547" t="s">
        <v>3645</v>
      </c>
      <c r="BC204" s="547" t="s">
        <v>3646</v>
      </c>
      <c r="BD204" s="549"/>
      <c r="BE204" s="620" t="str">
        <f>IF(AND(AL204=AV204,AV204="○",AZ204="1.はい"),"○","▼選択")</f>
        <v>▼選択</v>
      </c>
      <c r="BF204" s="861" t="s">
        <v>16</v>
      </c>
      <c r="BG204" s="620" t="s">
        <v>31</v>
      </c>
      <c r="BH204" s="824" t="s">
        <v>6</v>
      </c>
      <c r="BI204" s="824" t="s">
        <v>7</v>
      </c>
      <c r="BJ204" s="620" t="s">
        <v>32</v>
      </c>
      <c r="BK204" s="620"/>
      <c r="BL204" s="546" t="s">
        <v>33</v>
      </c>
      <c r="BM204" s="828" t="s">
        <v>3338</v>
      </c>
      <c r="BN204" s="852"/>
      <c r="BO204" s="852"/>
      <c r="BP204" s="852"/>
      <c r="BQ204" s="852"/>
      <c r="BR204" s="852"/>
      <c r="BS204" s="547"/>
      <c r="BT204" s="547"/>
      <c r="BU204" s="547"/>
      <c r="BV204" s="548"/>
      <c r="BW204" s="549"/>
      <c r="BX204" s="547"/>
      <c r="BY204" s="495"/>
      <c r="BZ204" s="579" t="s">
        <v>2042</v>
      </c>
      <c r="CA204" s="853" t="s">
        <v>1297</v>
      </c>
      <c r="CB204" s="854" t="s">
        <v>1298</v>
      </c>
      <c r="CC204" s="55" t="s">
        <v>2346</v>
      </c>
      <c r="CD204" s="843" t="s">
        <v>1299</v>
      </c>
    </row>
    <row r="205" spans="1:82" ht="57" hidden="1" customHeight="1">
      <c r="A205" s="3"/>
      <c r="B205" s="5" t="s">
        <v>2948</v>
      </c>
      <c r="C205" s="3" t="str">
        <f t="shared" si="56"/>
        <v>Ⅱ.アフターフォロー (3)　アフターフォロー時の顧客対応態勢</v>
      </c>
      <c r="D205" s="3" t="str">
        <f t="shared" si="57"/>
        <v>⑫アフターフォロー時の顧客対応態勢の整備</v>
      </c>
      <c r="E205" s="3" t="str">
        <f t="shared" si="39"/>
        <v>基本 63</v>
      </c>
      <c r="F205" s="3" t="str">
        <f t="shared" si="40"/>
        <v xml:space="preserve">63 
</v>
      </c>
      <c r="G205" s="11" t="str">
        <f t="shared" si="41"/>
        <v xml:space="preserve">失効（未収解除を含む）防止に向けた入金勧奨について、以下の事項を行っている　※全て「1.はい」であれば達成
＿ 
＿＿ </v>
      </c>
      <c r="H205" s="21" t="str">
        <f t="shared" si="58"/>
        <v>2023: 0
2024: －</v>
      </c>
      <c r="I205" s="21" t="str">
        <f t="shared" si="47"/>
        <v xml:space="preserve"> ― </v>
      </c>
      <c r="J205" s="21" t="str">
        <f t="shared" si="47"/>
        <v xml:space="preserve"> ― </v>
      </c>
      <c r="K205" s="21" t="str">
        <f t="shared" si="42"/>
        <v>▼選択</v>
      </c>
      <c r="L205" s="21">
        <f t="shared" si="43"/>
        <v>0</v>
      </c>
      <c r="M205" s="21" t="str">
        <f t="shared" si="44"/>
        <v xml:space="preserve">
</v>
      </c>
      <c r="N205" s="3"/>
      <c r="O205" s="19" t="s">
        <v>2347</v>
      </c>
      <c r="P205" s="19" t="s">
        <v>2732</v>
      </c>
      <c r="Q205" s="19" t="s">
        <v>439</v>
      </c>
      <c r="R205" s="19"/>
      <c r="S205" s="19"/>
      <c r="T205" s="808"/>
      <c r="U205" s="809"/>
      <c r="V205" s="810"/>
      <c r="W205" s="811"/>
      <c r="X205" s="810"/>
      <c r="Y205" s="810"/>
      <c r="Z205" s="20"/>
      <c r="AA205" s="870" t="s">
        <v>438</v>
      </c>
      <c r="AB205" s="1204"/>
      <c r="AC205" s="870" t="s">
        <v>2000</v>
      </c>
      <c r="AD205" s="1207"/>
      <c r="AE205" s="870" t="s">
        <v>439</v>
      </c>
      <c r="AF205" s="1207"/>
      <c r="AG205" s="845" t="s">
        <v>36</v>
      </c>
      <c r="AH205" s="1210"/>
      <c r="AI205" s="660">
        <v>63</v>
      </c>
      <c r="AJ205" s="551" t="s">
        <v>26</v>
      </c>
      <c r="AK205" s="1212" t="s">
        <v>1300</v>
      </c>
      <c r="AL205" s="1218"/>
      <c r="AM205" s="1219"/>
      <c r="AN205" s="27">
        <f t="shared" si="60"/>
        <v>0</v>
      </c>
      <c r="AO205" s="27">
        <f t="shared" si="60"/>
        <v>0</v>
      </c>
      <c r="AP205" s="565">
        <f t="shared" si="60"/>
        <v>0</v>
      </c>
      <c r="AQ205" s="35">
        <f t="shared" si="59"/>
        <v>0</v>
      </c>
      <c r="AR205" s="566">
        <f t="shared" si="59"/>
        <v>0</v>
      </c>
      <c r="AS205" s="566">
        <f t="shared" si="59"/>
        <v>0</v>
      </c>
      <c r="AT205" s="35">
        <f t="shared" si="46"/>
        <v>0</v>
      </c>
      <c r="AU205" s="43">
        <f t="shared" si="46"/>
        <v>0</v>
      </c>
      <c r="AV205" s="608"/>
      <c r="AW205" s="609"/>
      <c r="AX205" s="609"/>
      <c r="AY205" s="609"/>
      <c r="AZ205" s="822" t="s">
        <v>661</v>
      </c>
      <c r="BA205" s="559" t="s">
        <v>29</v>
      </c>
      <c r="BB205" s="562"/>
      <c r="BC205" s="562"/>
      <c r="BD205" s="598" t="str">
        <f>BL205</f>
        <v>▼選択</v>
      </c>
      <c r="BE205" s="620" t="s">
        <v>33</v>
      </c>
      <c r="BF205" s="861" t="s">
        <v>16</v>
      </c>
      <c r="BG205" s="620" t="s">
        <v>31</v>
      </c>
      <c r="BH205" s="824" t="s">
        <v>6</v>
      </c>
      <c r="BI205" s="824" t="s">
        <v>7</v>
      </c>
      <c r="BJ205" s="620" t="s">
        <v>32</v>
      </c>
      <c r="BK205" s="620"/>
      <c r="BL205" s="561" t="s">
        <v>33</v>
      </c>
      <c r="BM205" s="839"/>
      <c r="BN205" s="840"/>
      <c r="BO205" s="840"/>
      <c r="BP205" s="840"/>
      <c r="BQ205" s="840"/>
      <c r="BR205" s="840"/>
      <c r="BS205" s="562"/>
      <c r="BT205" s="562"/>
      <c r="BU205" s="562"/>
      <c r="BV205" s="548"/>
      <c r="BW205" s="549"/>
      <c r="BX205" s="547"/>
      <c r="BY205" s="495"/>
      <c r="BZ205" s="562"/>
      <c r="CA205" s="841"/>
      <c r="CB205" s="842"/>
      <c r="CC205" s="55" t="s">
        <v>2347</v>
      </c>
      <c r="CD205" s="843" t="s">
        <v>1301</v>
      </c>
    </row>
    <row r="206" spans="1:82" ht="57" hidden="1" customHeight="1">
      <c r="A206" s="3"/>
      <c r="B206" s="5" t="s">
        <v>2949</v>
      </c>
      <c r="C206" s="3" t="str">
        <f t="shared" si="56"/>
        <v>Ⅱ.アフターフォロー (3)　アフターフォロー時の顧客対応態勢</v>
      </c>
      <c r="D206" s="3" t="str">
        <f t="shared" si="57"/>
        <v>⑫アフターフォロー時の顧客対応態勢の整備</v>
      </c>
      <c r="E206" s="3" t="str">
        <f t="shared" si="39"/>
        <v>基本 63</v>
      </c>
      <c r="F206" s="3" t="str">
        <f t="shared" si="40"/>
        <v>63 
63-1</v>
      </c>
      <c r="G206" s="11" t="str">
        <f t="shared" si="41"/>
        <v xml:space="preserve">
＿ 対応フロー（対象契約リストの担当者あて連携→お客さまあて連絡等）が明文化されている
＿＿ </v>
      </c>
      <c r="H206" s="21" t="str">
        <f t="shared" si="58"/>
        <v>2023: 0
2024: ▼選択</v>
      </c>
      <c r="I206" s="21" t="str">
        <f t="shared" si="47"/>
        <v xml:space="preserve"> ― </v>
      </c>
      <c r="J206" s="21" t="str">
        <f t="shared" si="47"/>
        <v xml:space="preserve"> ― </v>
      </c>
      <c r="K206" s="21" t="str">
        <f t="shared" si="42"/>
        <v>▼選択</v>
      </c>
      <c r="L206" s="21" t="str">
        <f t="shared" si="43"/>
        <v>以下について、詳細説明欄の記載及び証跡資料「○○資料」P○により確認できた
・失効（未収解除を含む）防止に向けた入金勧奨の対応フロー</v>
      </c>
      <c r="M206" s="21" t="str">
        <f t="shared" si="44"/>
        <v xml:space="preserve">
</v>
      </c>
      <c r="N206" s="3"/>
      <c r="O206" s="19" t="s">
        <v>2348</v>
      </c>
      <c r="P206" s="19" t="s">
        <v>2732</v>
      </c>
      <c r="Q206" s="19" t="s">
        <v>439</v>
      </c>
      <c r="R206" s="19"/>
      <c r="S206" s="19"/>
      <c r="T206" s="808"/>
      <c r="U206" s="809"/>
      <c r="V206" s="810"/>
      <c r="W206" s="811"/>
      <c r="X206" s="810"/>
      <c r="Y206" s="810"/>
      <c r="Z206" s="20"/>
      <c r="AA206" s="870" t="s">
        <v>438</v>
      </c>
      <c r="AB206" s="1204"/>
      <c r="AC206" s="870" t="s">
        <v>2000</v>
      </c>
      <c r="AD206" s="1207"/>
      <c r="AE206" s="870" t="s">
        <v>439</v>
      </c>
      <c r="AF206" s="1207"/>
      <c r="AG206" s="845" t="s">
        <v>36</v>
      </c>
      <c r="AH206" s="1210"/>
      <c r="AI206" s="563">
        <v>63</v>
      </c>
      <c r="AJ206" s="661" t="s">
        <v>2648</v>
      </c>
      <c r="AK206" s="918"/>
      <c r="AL206" s="1220" t="s">
        <v>443</v>
      </c>
      <c r="AM206" s="1221"/>
      <c r="AN206" s="27">
        <f t="shared" si="60"/>
        <v>0</v>
      </c>
      <c r="AO206" s="27">
        <f t="shared" si="60"/>
        <v>0</v>
      </c>
      <c r="AP206" s="565">
        <f t="shared" si="60"/>
        <v>0</v>
      </c>
      <c r="AQ206" s="35">
        <f t="shared" si="59"/>
        <v>0</v>
      </c>
      <c r="AR206" s="566">
        <f t="shared" si="59"/>
        <v>0</v>
      </c>
      <c r="AS206" s="566">
        <f t="shared" si="59"/>
        <v>0</v>
      </c>
      <c r="AT206" s="35">
        <f t="shared" si="46"/>
        <v>0</v>
      </c>
      <c r="AU206" s="43">
        <f t="shared" si="46"/>
        <v>0</v>
      </c>
      <c r="AV206" s="649" t="s">
        <v>33</v>
      </c>
      <c r="AW206" s="614" t="s">
        <v>41</v>
      </c>
      <c r="AX206" s="614" t="s">
        <v>42</v>
      </c>
      <c r="AY206" s="614"/>
      <c r="AZ206" s="850" t="s">
        <v>33</v>
      </c>
      <c r="BA206" s="582" t="s">
        <v>343</v>
      </c>
      <c r="BB206" s="855"/>
      <c r="BC206" s="821"/>
      <c r="BD206" s="549"/>
      <c r="BE206" s="620" t="str">
        <f>IF(AND(AL206=AV206,AV206="○",AZ206="1.はい"),"○","▼選択")</f>
        <v>▼選択</v>
      </c>
      <c r="BF206" s="861" t="s">
        <v>16</v>
      </c>
      <c r="BG206" s="620" t="s">
        <v>31</v>
      </c>
      <c r="BH206" s="824" t="s">
        <v>6</v>
      </c>
      <c r="BI206" s="824" t="s">
        <v>7</v>
      </c>
      <c r="BJ206" s="620" t="s">
        <v>32</v>
      </c>
      <c r="BK206" s="620"/>
      <c r="BL206" s="546" t="s">
        <v>33</v>
      </c>
      <c r="BM206" s="828" t="s">
        <v>3339</v>
      </c>
      <c r="BN206" s="852"/>
      <c r="BO206" s="852"/>
      <c r="BP206" s="852"/>
      <c r="BQ206" s="852"/>
      <c r="BR206" s="852"/>
      <c r="BS206" s="547"/>
      <c r="BT206" s="547"/>
      <c r="BU206" s="547"/>
      <c r="BV206" s="548"/>
      <c r="BW206" s="549"/>
      <c r="BX206" s="547"/>
      <c r="BY206" s="495"/>
      <c r="BZ206" s="579" t="s">
        <v>1305</v>
      </c>
      <c r="CA206" s="853" t="s">
        <v>1302</v>
      </c>
      <c r="CB206" s="854" t="s">
        <v>1303</v>
      </c>
      <c r="CC206" s="55" t="s">
        <v>2348</v>
      </c>
      <c r="CD206" s="843" t="s">
        <v>1304</v>
      </c>
    </row>
    <row r="207" spans="1:82" ht="63" hidden="1" customHeight="1">
      <c r="A207" s="3"/>
      <c r="B207" s="5" t="s">
        <v>2950</v>
      </c>
      <c r="C207" s="3" t="str">
        <f t="shared" si="56"/>
        <v>Ⅱ.アフターフォロー (3)　アフターフォロー時の顧客対応態勢</v>
      </c>
      <c r="D207" s="3" t="str">
        <f t="shared" si="57"/>
        <v>⑫アフターフォロー時の顧客対応態勢の整備</v>
      </c>
      <c r="E207" s="3" t="str">
        <f t="shared" ref="E207:E270" si="61">CONCATENATE(AG207," ",AI207)</f>
        <v>基本 63</v>
      </c>
      <c r="F207" s="3" t="str">
        <f t="shared" ref="F207:F270" si="62">CONCATENATE(AI207," ",CHAR(10),AJ207)</f>
        <v>63 
63-2</v>
      </c>
      <c r="G207" s="11" t="str">
        <f t="shared" ref="G207:G270" si="63">CONCATENATE(AK207,CHAR(10),"＿ ",AL207,CHAR(10),"＿＿ ",AM207)</f>
        <v xml:space="preserve">
＿ 対応もれが発生しない態勢（チェックリストや自社役席者による確認等）を整備している
＿＿ </v>
      </c>
      <c r="H207" s="21" t="str">
        <f t="shared" si="58"/>
        <v>2023: 0
2024: ▼選択</v>
      </c>
      <c r="I207" s="21" t="str">
        <f t="shared" si="47"/>
        <v xml:space="preserve"> ― </v>
      </c>
      <c r="J207" s="21" t="str">
        <f t="shared" si="47"/>
        <v xml:space="preserve"> ― </v>
      </c>
      <c r="K207" s="21" t="str">
        <f t="shared" ref="K207:K270" si="64">IF(BL207=0," ― ",BL207)</f>
        <v>▼選択</v>
      </c>
      <c r="L207" s="21" t="str">
        <f t="shared" ref="L207:L270" si="65">IF(BL207=0," ― ",BM207)</f>
        <v>以下について、詳細説明欄の記載及び証跡資料「○○資料」P○により確認できた
・失効（未収解除を含む）防止に向けた入金勧奨について、担当者任せではなく、組織として対応もれが発生しない仕組みがあること</v>
      </c>
      <c r="M207" s="21" t="str">
        <f t="shared" ref="M207:M270" si="66">CONCATENATE(BV207,CHAR(10),BW207)</f>
        <v xml:space="preserve">
</v>
      </c>
      <c r="N207" s="3"/>
      <c r="O207" s="19" t="s">
        <v>2349</v>
      </c>
      <c r="P207" s="19" t="s">
        <v>2732</v>
      </c>
      <c r="Q207" s="19" t="s">
        <v>439</v>
      </c>
      <c r="R207" s="19"/>
      <c r="S207" s="19"/>
      <c r="T207" s="808"/>
      <c r="U207" s="809"/>
      <c r="V207" s="810"/>
      <c r="W207" s="811"/>
      <c r="X207" s="810"/>
      <c r="Y207" s="810"/>
      <c r="Z207" s="20"/>
      <c r="AA207" s="870" t="s">
        <v>438</v>
      </c>
      <c r="AB207" s="1204"/>
      <c r="AC207" s="870" t="s">
        <v>2000</v>
      </c>
      <c r="AD207" s="1207"/>
      <c r="AE207" s="870" t="s">
        <v>439</v>
      </c>
      <c r="AF207" s="1207"/>
      <c r="AG207" s="845" t="s">
        <v>36</v>
      </c>
      <c r="AH207" s="1210"/>
      <c r="AI207" s="563">
        <v>63</v>
      </c>
      <c r="AJ207" s="661" t="s">
        <v>2649</v>
      </c>
      <c r="AK207" s="898"/>
      <c r="AL207" s="1220" t="s">
        <v>444</v>
      </c>
      <c r="AM207" s="1221"/>
      <c r="AN207" s="27">
        <f t="shared" si="60"/>
        <v>0</v>
      </c>
      <c r="AO207" s="27">
        <f t="shared" si="60"/>
        <v>0</v>
      </c>
      <c r="AP207" s="565">
        <f t="shared" si="60"/>
        <v>0</v>
      </c>
      <c r="AQ207" s="35">
        <f t="shared" si="59"/>
        <v>0</v>
      </c>
      <c r="AR207" s="566">
        <f t="shared" si="59"/>
        <v>0</v>
      </c>
      <c r="AS207" s="566">
        <f t="shared" si="59"/>
        <v>0</v>
      </c>
      <c r="AT207" s="35">
        <f t="shared" si="46"/>
        <v>0</v>
      </c>
      <c r="AU207" s="43">
        <f t="shared" si="46"/>
        <v>0</v>
      </c>
      <c r="AV207" s="649" t="s">
        <v>33</v>
      </c>
      <c r="AW207" s="614" t="s">
        <v>41</v>
      </c>
      <c r="AX207" s="614" t="s">
        <v>42</v>
      </c>
      <c r="AY207" s="614"/>
      <c r="AZ207" s="850" t="s">
        <v>33</v>
      </c>
      <c r="BA207" s="582" t="s">
        <v>445</v>
      </c>
      <c r="BB207" s="855"/>
      <c r="BC207" s="821"/>
      <c r="BD207" s="549"/>
      <c r="BE207" s="620" t="str">
        <f>IF(AND(AL207=AV207,AV207="○",AZ207="1.はい"),"○","▼選択")</f>
        <v>▼選択</v>
      </c>
      <c r="BF207" s="861" t="s">
        <v>16</v>
      </c>
      <c r="BG207" s="620" t="s">
        <v>31</v>
      </c>
      <c r="BH207" s="824" t="s">
        <v>6</v>
      </c>
      <c r="BI207" s="824" t="s">
        <v>7</v>
      </c>
      <c r="BJ207" s="620" t="s">
        <v>32</v>
      </c>
      <c r="BK207" s="620"/>
      <c r="BL207" s="546" t="s">
        <v>33</v>
      </c>
      <c r="BM207" s="828" t="s">
        <v>3340</v>
      </c>
      <c r="BN207" s="852"/>
      <c r="BO207" s="852"/>
      <c r="BP207" s="852"/>
      <c r="BQ207" s="852"/>
      <c r="BR207" s="852"/>
      <c r="BS207" s="547"/>
      <c r="BT207" s="547"/>
      <c r="BU207" s="547"/>
      <c r="BV207" s="548"/>
      <c r="BW207" s="549"/>
      <c r="BX207" s="547"/>
      <c r="BY207" s="495"/>
      <c r="BZ207" s="579" t="s">
        <v>1309</v>
      </c>
      <c r="CA207" s="853" t="s">
        <v>1306</v>
      </c>
      <c r="CB207" s="854" t="s">
        <v>1307</v>
      </c>
      <c r="CC207" s="55" t="s">
        <v>2349</v>
      </c>
      <c r="CD207" s="843" t="s">
        <v>1308</v>
      </c>
    </row>
    <row r="208" spans="1:82" ht="57" hidden="1" customHeight="1">
      <c r="A208" s="3"/>
      <c r="B208" s="5" t="s">
        <v>2951</v>
      </c>
      <c r="C208" s="3" t="str">
        <f t="shared" si="56"/>
        <v>Ⅱ.アフターフォロー (3)　アフターフォロー時の顧客対応態勢</v>
      </c>
      <c r="D208" s="3" t="str">
        <f t="shared" si="57"/>
        <v>⑫アフターフォロー時の顧客対応態勢の整備</v>
      </c>
      <c r="E208" s="3" t="str">
        <f t="shared" si="61"/>
        <v>基本 64</v>
      </c>
      <c r="F208" s="3" t="str">
        <f t="shared" si="62"/>
        <v xml:space="preserve">64 
</v>
      </c>
      <c r="G208" s="11" t="str">
        <f t="shared" si="63"/>
        <v xml:space="preserve">失効契約に対する復活勧奨について、以下の事項を行っている
※全て「1.はい」であれば達成
＿ 
＿＿ </v>
      </c>
      <c r="H208" s="21" t="str">
        <f t="shared" si="58"/>
        <v>2023: 0
2024: －</v>
      </c>
      <c r="I208" s="21" t="str">
        <f t="shared" si="47"/>
        <v xml:space="preserve"> ― </v>
      </c>
      <c r="J208" s="21" t="str">
        <f t="shared" si="47"/>
        <v xml:space="preserve"> ― </v>
      </c>
      <c r="K208" s="21" t="str">
        <f t="shared" si="64"/>
        <v>▼選択</v>
      </c>
      <c r="L208" s="21">
        <f t="shared" si="65"/>
        <v>0</v>
      </c>
      <c r="M208" s="21" t="str">
        <f t="shared" si="66"/>
        <v xml:space="preserve">
</v>
      </c>
      <c r="N208" s="3"/>
      <c r="O208" s="19" t="s">
        <v>2350</v>
      </c>
      <c r="P208" s="19" t="s">
        <v>2732</v>
      </c>
      <c r="Q208" s="19" t="s">
        <v>439</v>
      </c>
      <c r="R208" s="19"/>
      <c r="S208" s="19"/>
      <c r="T208" s="808"/>
      <c r="U208" s="809"/>
      <c r="V208" s="810"/>
      <c r="W208" s="811"/>
      <c r="X208" s="810"/>
      <c r="Y208" s="810"/>
      <c r="Z208" s="20"/>
      <c r="AA208" s="870" t="s">
        <v>438</v>
      </c>
      <c r="AB208" s="1204"/>
      <c r="AC208" s="870" t="s">
        <v>2000</v>
      </c>
      <c r="AD208" s="1207"/>
      <c r="AE208" s="870" t="s">
        <v>439</v>
      </c>
      <c r="AF208" s="1207"/>
      <c r="AG208" s="845" t="s">
        <v>36</v>
      </c>
      <c r="AH208" s="1210"/>
      <c r="AI208" s="660">
        <v>64</v>
      </c>
      <c r="AJ208" s="551" t="s">
        <v>26</v>
      </c>
      <c r="AK208" s="1212" t="s">
        <v>1310</v>
      </c>
      <c r="AL208" s="1218"/>
      <c r="AM208" s="1219"/>
      <c r="AN208" s="27">
        <f t="shared" si="60"/>
        <v>0</v>
      </c>
      <c r="AO208" s="27">
        <f t="shared" si="60"/>
        <v>0</v>
      </c>
      <c r="AP208" s="565">
        <f t="shared" si="60"/>
        <v>0</v>
      </c>
      <c r="AQ208" s="35">
        <f t="shared" si="59"/>
        <v>0</v>
      </c>
      <c r="AR208" s="566">
        <f t="shared" si="59"/>
        <v>0</v>
      </c>
      <c r="AS208" s="566">
        <f t="shared" si="59"/>
        <v>0</v>
      </c>
      <c r="AT208" s="35">
        <f t="shared" si="46"/>
        <v>0</v>
      </c>
      <c r="AU208" s="43">
        <f t="shared" si="46"/>
        <v>0</v>
      </c>
      <c r="AV208" s="608"/>
      <c r="AW208" s="609"/>
      <c r="AX208" s="609"/>
      <c r="AY208" s="609"/>
      <c r="AZ208" s="822" t="s">
        <v>661</v>
      </c>
      <c r="BA208" s="559" t="s">
        <v>29</v>
      </c>
      <c r="BB208" s="562"/>
      <c r="BC208" s="562"/>
      <c r="BD208" s="598" t="str">
        <f>BL208</f>
        <v>▼選択</v>
      </c>
      <c r="BE208" s="620" t="s">
        <v>33</v>
      </c>
      <c r="BF208" s="861" t="s">
        <v>16</v>
      </c>
      <c r="BG208" s="620" t="s">
        <v>31</v>
      </c>
      <c r="BH208" s="824" t="s">
        <v>6</v>
      </c>
      <c r="BI208" s="824" t="s">
        <v>7</v>
      </c>
      <c r="BJ208" s="620" t="s">
        <v>32</v>
      </c>
      <c r="BK208" s="620"/>
      <c r="BL208" s="561" t="s">
        <v>33</v>
      </c>
      <c r="BM208" s="839"/>
      <c r="BN208" s="840"/>
      <c r="BO208" s="840"/>
      <c r="BP208" s="840"/>
      <c r="BQ208" s="840"/>
      <c r="BR208" s="840"/>
      <c r="BS208" s="562"/>
      <c r="BT208" s="562"/>
      <c r="BU208" s="562"/>
      <c r="BV208" s="548"/>
      <c r="BW208" s="549"/>
      <c r="BX208" s="547"/>
      <c r="BY208" s="495"/>
      <c r="BZ208" s="562"/>
      <c r="CA208" s="841"/>
      <c r="CB208" s="842"/>
      <c r="CC208" s="55" t="s">
        <v>2350</v>
      </c>
      <c r="CD208" s="843" t="s">
        <v>1311</v>
      </c>
    </row>
    <row r="209" spans="1:82" ht="57" hidden="1" customHeight="1">
      <c r="A209" s="3"/>
      <c r="B209" s="5" t="s">
        <v>2952</v>
      </c>
      <c r="C209" s="3" t="str">
        <f t="shared" si="56"/>
        <v>Ⅱ.アフターフォロー (3)　アフターフォロー時の顧客対応態勢</v>
      </c>
      <c r="D209" s="3" t="str">
        <f t="shared" si="57"/>
        <v>⑫アフターフォロー時の顧客対応態勢の整備</v>
      </c>
      <c r="E209" s="3" t="str">
        <f t="shared" si="61"/>
        <v>基本 64</v>
      </c>
      <c r="F209" s="3" t="str">
        <f t="shared" si="62"/>
        <v>64 
64-1</v>
      </c>
      <c r="G209" s="11" t="str">
        <f t="shared" si="63"/>
        <v xml:space="preserve">
＿ 対応フロー（対象契約リストの担当者あて連携→お客さまあて連絡等）が明文化されている
＿＿ </v>
      </c>
      <c r="H209" s="21" t="str">
        <f t="shared" si="58"/>
        <v>2023: 0
2024: ▼選択</v>
      </c>
      <c r="I209" s="21" t="str">
        <f t="shared" si="47"/>
        <v xml:space="preserve"> ― </v>
      </c>
      <c r="J209" s="21" t="str">
        <f t="shared" si="47"/>
        <v xml:space="preserve"> ― </v>
      </c>
      <c r="K209" s="21" t="str">
        <f t="shared" si="64"/>
        <v>▼選択</v>
      </c>
      <c r="L209" s="21" t="str">
        <f t="shared" si="65"/>
        <v>以下について、詳細説明欄の記載及び証跡資料「○○資料」P○により確認できた
・失効契約に対する復活勧奨の対応フロー</v>
      </c>
      <c r="M209" s="21" t="str">
        <f t="shared" si="66"/>
        <v xml:space="preserve">
</v>
      </c>
      <c r="N209" s="3"/>
      <c r="O209" s="19" t="s">
        <v>2351</v>
      </c>
      <c r="P209" s="19" t="s">
        <v>2732</v>
      </c>
      <c r="Q209" s="19" t="s">
        <v>439</v>
      </c>
      <c r="R209" s="19"/>
      <c r="S209" s="19"/>
      <c r="T209" s="808"/>
      <c r="U209" s="809"/>
      <c r="V209" s="810"/>
      <c r="W209" s="811"/>
      <c r="X209" s="810"/>
      <c r="Y209" s="810"/>
      <c r="Z209" s="20"/>
      <c r="AA209" s="870" t="s">
        <v>438</v>
      </c>
      <c r="AB209" s="1204"/>
      <c r="AC209" s="870" t="s">
        <v>2000</v>
      </c>
      <c r="AD209" s="1207"/>
      <c r="AE209" s="870" t="s">
        <v>439</v>
      </c>
      <c r="AF209" s="1207"/>
      <c r="AG209" s="845" t="s">
        <v>36</v>
      </c>
      <c r="AH209" s="1210"/>
      <c r="AI209" s="563">
        <v>64</v>
      </c>
      <c r="AJ209" s="661" t="s">
        <v>2650</v>
      </c>
      <c r="AK209" s="918"/>
      <c r="AL209" s="1220" t="s">
        <v>443</v>
      </c>
      <c r="AM209" s="1221"/>
      <c r="AN209" s="27">
        <f t="shared" si="60"/>
        <v>0</v>
      </c>
      <c r="AO209" s="27">
        <f t="shared" si="60"/>
        <v>0</v>
      </c>
      <c r="AP209" s="565">
        <f t="shared" si="60"/>
        <v>0</v>
      </c>
      <c r="AQ209" s="35">
        <f t="shared" si="59"/>
        <v>0</v>
      </c>
      <c r="AR209" s="566">
        <f t="shared" si="59"/>
        <v>0</v>
      </c>
      <c r="AS209" s="566">
        <f t="shared" si="59"/>
        <v>0</v>
      </c>
      <c r="AT209" s="35">
        <f t="shared" si="46"/>
        <v>0</v>
      </c>
      <c r="AU209" s="43">
        <f t="shared" si="46"/>
        <v>0</v>
      </c>
      <c r="AV209" s="649" t="s">
        <v>33</v>
      </c>
      <c r="AW209" s="614" t="s">
        <v>41</v>
      </c>
      <c r="AX209" s="614" t="s">
        <v>42</v>
      </c>
      <c r="AY209" s="614"/>
      <c r="AZ209" s="850" t="s">
        <v>33</v>
      </c>
      <c r="BA209" s="582" t="s">
        <v>343</v>
      </c>
      <c r="BB209" s="855"/>
      <c r="BC209" s="821"/>
      <c r="BD209" s="549"/>
      <c r="BE209" s="620" t="str">
        <f>IF(AND(AL209=AV209,AV209="○",AZ209="1.はい"),"○","▼選択")</f>
        <v>▼選択</v>
      </c>
      <c r="BF209" s="861" t="s">
        <v>16</v>
      </c>
      <c r="BG209" s="620" t="s">
        <v>31</v>
      </c>
      <c r="BH209" s="824" t="s">
        <v>6</v>
      </c>
      <c r="BI209" s="824" t="s">
        <v>7</v>
      </c>
      <c r="BJ209" s="620" t="s">
        <v>32</v>
      </c>
      <c r="BK209" s="620"/>
      <c r="BL209" s="546" t="s">
        <v>33</v>
      </c>
      <c r="BM209" s="828" t="s">
        <v>3341</v>
      </c>
      <c r="BN209" s="852"/>
      <c r="BO209" s="852"/>
      <c r="BP209" s="852"/>
      <c r="BQ209" s="852"/>
      <c r="BR209" s="852"/>
      <c r="BS209" s="547"/>
      <c r="BT209" s="547"/>
      <c r="BU209" s="547"/>
      <c r="BV209" s="548"/>
      <c r="BW209" s="549"/>
      <c r="BX209" s="547"/>
      <c r="BY209" s="495"/>
      <c r="BZ209" s="579" t="s">
        <v>2043</v>
      </c>
      <c r="CA209" s="853" t="s">
        <v>1312</v>
      </c>
      <c r="CB209" s="854" t="s">
        <v>1313</v>
      </c>
      <c r="CC209" s="55" t="s">
        <v>2351</v>
      </c>
      <c r="CD209" s="843" t="s">
        <v>1314</v>
      </c>
    </row>
    <row r="210" spans="1:82" ht="63" hidden="1" customHeight="1">
      <c r="A210" s="3"/>
      <c r="B210" s="5" t="s">
        <v>2953</v>
      </c>
      <c r="C210" s="3" t="str">
        <f t="shared" si="56"/>
        <v>Ⅱ.アフターフォロー (3)　アフターフォロー時の顧客対応態勢</v>
      </c>
      <c r="D210" s="3" t="str">
        <f t="shared" si="57"/>
        <v>⑫アフターフォロー時の顧客対応態勢の整備</v>
      </c>
      <c r="E210" s="3" t="str">
        <f t="shared" si="61"/>
        <v>基本 64</v>
      </c>
      <c r="F210" s="3" t="str">
        <f t="shared" si="62"/>
        <v>64 
64-2</v>
      </c>
      <c r="G210" s="11" t="str">
        <f t="shared" si="63"/>
        <v xml:space="preserve">
＿ 対応もれが発生しない態勢（チェックリストや自社役席者による確認等）を整備している
＿＿ </v>
      </c>
      <c r="H210" s="21" t="str">
        <f t="shared" si="58"/>
        <v>2023: 0
2024: ▼選択</v>
      </c>
      <c r="I210" s="21" t="str">
        <f t="shared" si="47"/>
        <v xml:space="preserve"> ― </v>
      </c>
      <c r="J210" s="21" t="str">
        <f t="shared" si="47"/>
        <v xml:space="preserve"> ― </v>
      </c>
      <c r="K210" s="21" t="str">
        <f t="shared" si="64"/>
        <v>▼選択</v>
      </c>
      <c r="L210" s="21" t="str">
        <f t="shared" si="65"/>
        <v>以下について、詳細説明欄の記載及び証跡資料「○○資料」P○により確認できた
・失効契約に対する復活勧奨について、担当者任せではなく、組織として対応もれが発生しない仕組みがあること</v>
      </c>
      <c r="M210" s="21" t="str">
        <f t="shared" si="66"/>
        <v xml:space="preserve">
</v>
      </c>
      <c r="N210" s="3"/>
      <c r="O210" s="19" t="s">
        <v>2352</v>
      </c>
      <c r="P210" s="19" t="s">
        <v>2732</v>
      </c>
      <c r="Q210" s="19" t="s">
        <v>439</v>
      </c>
      <c r="R210" s="19"/>
      <c r="S210" s="19"/>
      <c r="T210" s="808"/>
      <c r="U210" s="809"/>
      <c r="V210" s="810"/>
      <c r="W210" s="811"/>
      <c r="X210" s="810"/>
      <c r="Y210" s="810"/>
      <c r="Z210" s="20"/>
      <c r="AA210" s="870" t="s">
        <v>438</v>
      </c>
      <c r="AB210" s="1204"/>
      <c r="AC210" s="870" t="s">
        <v>2000</v>
      </c>
      <c r="AD210" s="1207"/>
      <c r="AE210" s="870" t="s">
        <v>439</v>
      </c>
      <c r="AF210" s="1207"/>
      <c r="AG210" s="845" t="s">
        <v>36</v>
      </c>
      <c r="AH210" s="1210"/>
      <c r="AI210" s="563">
        <v>64</v>
      </c>
      <c r="AJ210" s="661" t="s">
        <v>2651</v>
      </c>
      <c r="AK210" s="898"/>
      <c r="AL210" s="1220" t="s">
        <v>444</v>
      </c>
      <c r="AM210" s="1221"/>
      <c r="AN210" s="27">
        <f t="shared" si="60"/>
        <v>0</v>
      </c>
      <c r="AO210" s="27">
        <f t="shared" si="60"/>
        <v>0</v>
      </c>
      <c r="AP210" s="565">
        <f t="shared" si="60"/>
        <v>0</v>
      </c>
      <c r="AQ210" s="35">
        <f t="shared" si="59"/>
        <v>0</v>
      </c>
      <c r="AR210" s="566">
        <f t="shared" si="59"/>
        <v>0</v>
      </c>
      <c r="AS210" s="566">
        <f t="shared" si="59"/>
        <v>0</v>
      </c>
      <c r="AT210" s="35">
        <f t="shared" si="46"/>
        <v>0</v>
      </c>
      <c r="AU210" s="43">
        <f t="shared" si="46"/>
        <v>0</v>
      </c>
      <c r="AV210" s="649" t="s">
        <v>33</v>
      </c>
      <c r="AW210" s="614" t="s">
        <v>41</v>
      </c>
      <c r="AX210" s="614" t="s">
        <v>42</v>
      </c>
      <c r="AY210" s="614"/>
      <c r="AZ210" s="850" t="s">
        <v>33</v>
      </c>
      <c r="BA210" s="582" t="s">
        <v>445</v>
      </c>
      <c r="BB210" s="855"/>
      <c r="BC210" s="821"/>
      <c r="BD210" s="549"/>
      <c r="BE210" s="620" t="str">
        <f>IF(AND(AL210=AV210,AV210="○",AZ210="1.はい"),"○","▼選択")</f>
        <v>▼選択</v>
      </c>
      <c r="BF210" s="861" t="s">
        <v>16</v>
      </c>
      <c r="BG210" s="620" t="s">
        <v>31</v>
      </c>
      <c r="BH210" s="824" t="s">
        <v>6</v>
      </c>
      <c r="BI210" s="824" t="s">
        <v>7</v>
      </c>
      <c r="BJ210" s="620" t="s">
        <v>32</v>
      </c>
      <c r="BK210" s="620"/>
      <c r="BL210" s="546" t="s">
        <v>33</v>
      </c>
      <c r="BM210" s="828" t="s">
        <v>3342</v>
      </c>
      <c r="BN210" s="852"/>
      <c r="BO210" s="852"/>
      <c r="BP210" s="852"/>
      <c r="BQ210" s="852"/>
      <c r="BR210" s="852"/>
      <c r="BS210" s="547"/>
      <c r="BT210" s="547"/>
      <c r="BU210" s="547"/>
      <c r="BV210" s="548"/>
      <c r="BW210" s="549"/>
      <c r="BX210" s="547"/>
      <c r="BY210" s="495"/>
      <c r="BZ210" s="579" t="s">
        <v>2044</v>
      </c>
      <c r="CA210" s="853" t="s">
        <v>1315</v>
      </c>
      <c r="CB210" s="854" t="s">
        <v>1316</v>
      </c>
      <c r="CC210" s="55" t="s">
        <v>2352</v>
      </c>
      <c r="CD210" s="843" t="s">
        <v>1317</v>
      </c>
    </row>
    <row r="211" spans="1:82" ht="103.5" customHeight="1">
      <c r="A211" s="3"/>
      <c r="B211" s="5" t="s">
        <v>2954</v>
      </c>
      <c r="C211" s="3" t="str">
        <f t="shared" si="56"/>
        <v>Ⅱ.アフターフォロー (3)　アフターフォロー時の顧客対応態勢</v>
      </c>
      <c r="D211" s="3" t="str">
        <f t="shared" si="57"/>
        <v>⑫アフターフォロー時の顧客対応態勢の整備</v>
      </c>
      <c r="E211" s="3" t="str">
        <f t="shared" si="61"/>
        <v>基本 65</v>
      </c>
      <c r="F211" s="3" t="str">
        <f t="shared" si="62"/>
        <v xml:space="preserve">65 
</v>
      </c>
      <c r="G211" s="11" t="str">
        <f t="shared" si="63"/>
        <v xml:space="preserve">高齢者・障がい者等に対して保全活動を行う際には、お客さまの特性（行為能力や意思能力に配慮したわかりやすい説明の実施等）や商品特性（特定保険契約等）等を踏まえ実施する態勢を整備している
＿ 
＿＿ </v>
      </c>
      <c r="H211" s="21" t="str">
        <f t="shared" si="58"/>
        <v>2023: 0
2024: 1.はい</v>
      </c>
      <c r="I211" s="21" t="str">
        <f t="shared" si="47"/>
        <v xml:space="preserve"> ― </v>
      </c>
      <c r="J211" s="21" t="str">
        <f t="shared" si="47"/>
        <v xml:space="preserve"> ― </v>
      </c>
      <c r="K211" s="21" t="str">
        <f t="shared" si="64"/>
        <v>▼選択</v>
      </c>
      <c r="L211" s="21" t="str">
        <f t="shared" si="65"/>
        <v>以下について、詳細説明欄の記載及び証跡資料により確認できた
・保全活動を行う際の高齢者やお客さまの属性（行為能力や意思能力）にあわせた対応のルール化については、「○○資料」P○を確認
・ルール化した高齢者対応が実践されていることは、「○○資料」を確認</v>
      </c>
      <c r="M211" s="21" t="str">
        <f t="shared" si="66"/>
        <v xml:space="preserve">
</v>
      </c>
      <c r="N211" s="3"/>
      <c r="O211" s="19" t="s">
        <v>2353</v>
      </c>
      <c r="P211" s="19" t="s">
        <v>2732</v>
      </c>
      <c r="Q211" s="19" t="s">
        <v>439</v>
      </c>
      <c r="R211" s="19"/>
      <c r="S211" s="19"/>
      <c r="T211" s="808"/>
      <c r="U211" s="809"/>
      <c r="V211" s="810"/>
      <c r="W211" s="811"/>
      <c r="X211" s="810"/>
      <c r="Y211" s="810"/>
      <c r="Z211" s="20"/>
      <c r="AA211" s="870" t="s">
        <v>438</v>
      </c>
      <c r="AB211" s="1204"/>
      <c r="AC211" s="870" t="s">
        <v>2000</v>
      </c>
      <c r="AD211" s="1207"/>
      <c r="AE211" s="870" t="s">
        <v>439</v>
      </c>
      <c r="AF211" s="1207"/>
      <c r="AG211" s="845" t="s">
        <v>36</v>
      </c>
      <c r="AH211" s="1210"/>
      <c r="AI211" s="602">
        <v>65</v>
      </c>
      <c r="AJ211" s="551" t="s">
        <v>26</v>
      </c>
      <c r="AK211" s="1212" t="s">
        <v>446</v>
      </c>
      <c r="AL211" s="1218"/>
      <c r="AM211" s="1219"/>
      <c r="AN211" s="27">
        <f t="shared" si="60"/>
        <v>0</v>
      </c>
      <c r="AO211" s="27">
        <f t="shared" si="60"/>
        <v>0</v>
      </c>
      <c r="AP211" s="565">
        <f t="shared" si="60"/>
        <v>0</v>
      </c>
      <c r="AQ211" s="35">
        <f t="shared" si="59"/>
        <v>0</v>
      </c>
      <c r="AR211" s="566">
        <f t="shared" si="59"/>
        <v>0</v>
      </c>
      <c r="AS211" s="566">
        <f t="shared" si="59"/>
        <v>0</v>
      </c>
      <c r="AT211" s="35">
        <f t="shared" si="46"/>
        <v>0</v>
      </c>
      <c r="AU211" s="43">
        <f t="shared" si="46"/>
        <v>0</v>
      </c>
      <c r="AV211" s="649" t="s">
        <v>33</v>
      </c>
      <c r="AW211" s="614" t="s">
        <v>41</v>
      </c>
      <c r="AX211" s="614" t="s">
        <v>42</v>
      </c>
      <c r="AY211" s="614"/>
      <c r="AZ211" s="850" t="s">
        <v>41</v>
      </c>
      <c r="BA211" s="582" t="s">
        <v>447</v>
      </c>
      <c r="BB211" s="547" t="s">
        <v>3647</v>
      </c>
      <c r="BC211" s="547" t="s">
        <v>3644</v>
      </c>
      <c r="BD211" s="598" t="str">
        <f t="shared" ref="BD211:BD218" si="67">BL211</f>
        <v>▼選択</v>
      </c>
      <c r="BE211" s="620" t="s">
        <v>33</v>
      </c>
      <c r="BF211" s="861" t="s">
        <v>16</v>
      </c>
      <c r="BG211" s="620" t="s">
        <v>31</v>
      </c>
      <c r="BH211" s="824" t="s">
        <v>6</v>
      </c>
      <c r="BI211" s="824" t="s">
        <v>7</v>
      </c>
      <c r="BJ211" s="620" t="s">
        <v>32</v>
      </c>
      <c r="BK211" s="620"/>
      <c r="BL211" s="546" t="s">
        <v>33</v>
      </c>
      <c r="BM211" s="828" t="s">
        <v>3648</v>
      </c>
      <c r="BN211" s="852"/>
      <c r="BO211" s="852"/>
      <c r="BP211" s="852"/>
      <c r="BQ211" s="852"/>
      <c r="BR211" s="852"/>
      <c r="BS211" s="547"/>
      <c r="BT211" s="547"/>
      <c r="BU211" s="547"/>
      <c r="BV211" s="548"/>
      <c r="BW211" s="549"/>
      <c r="BX211" s="547"/>
      <c r="BY211" s="495"/>
      <c r="BZ211" s="579" t="s">
        <v>3649</v>
      </c>
      <c r="CA211" s="853" t="s">
        <v>1318</v>
      </c>
      <c r="CB211" s="854" t="s">
        <v>1319</v>
      </c>
      <c r="CC211" s="55" t="s">
        <v>2353</v>
      </c>
      <c r="CD211" s="843" t="s">
        <v>1320</v>
      </c>
    </row>
    <row r="212" spans="1:82" ht="78.75" hidden="1" customHeight="1">
      <c r="A212" s="3"/>
      <c r="B212" s="5" t="s">
        <v>2955</v>
      </c>
      <c r="C212" s="3" t="str">
        <f t="shared" si="56"/>
        <v>Ⅱ.アフターフォロー (3)　アフターフォロー時の顧客対応態勢</v>
      </c>
      <c r="D212" s="3" t="str">
        <f t="shared" si="57"/>
        <v>⑫アフターフォロー時の顧客対応態勢の整備</v>
      </c>
      <c r="E212" s="3" t="str">
        <f t="shared" si="61"/>
        <v>基本 66</v>
      </c>
      <c r="F212" s="3" t="str">
        <f t="shared" si="62"/>
        <v xml:space="preserve">66 
</v>
      </c>
      <c r="G212" s="11" t="str">
        <f t="shared" si="63"/>
        <v xml:space="preserve">保全対応および未収・失効対応に関し、実施すべき事項（No.63～66の内容）を募集人に徹底（年１回以上の研修実施等）している
＿ 
＿＿ </v>
      </c>
      <c r="H212" s="21" t="str">
        <f t="shared" si="58"/>
        <v>2023: 0
2024: ▼選択</v>
      </c>
      <c r="I212" s="21" t="str">
        <f t="shared" si="47"/>
        <v xml:space="preserve"> ― </v>
      </c>
      <c r="J212" s="21" t="str">
        <f t="shared" si="47"/>
        <v xml:space="preserve"> ― </v>
      </c>
      <c r="K212" s="21" t="str">
        <f t="shared" si="64"/>
        <v>▼選択</v>
      </c>
      <c r="L212" s="21" t="str">
        <f t="shared" si="6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212" s="21" t="str">
        <f t="shared" si="66"/>
        <v xml:space="preserve">
</v>
      </c>
      <c r="N212" s="3"/>
      <c r="O212" s="19" t="s">
        <v>2354</v>
      </c>
      <c r="P212" s="19" t="s">
        <v>2732</v>
      </c>
      <c r="Q212" s="19" t="s">
        <v>439</v>
      </c>
      <c r="R212" s="19"/>
      <c r="S212" s="19"/>
      <c r="T212" s="808"/>
      <c r="U212" s="809"/>
      <c r="V212" s="810"/>
      <c r="W212" s="811"/>
      <c r="X212" s="810"/>
      <c r="Y212" s="810"/>
      <c r="Z212" s="20"/>
      <c r="AA212" s="880" t="s">
        <v>438</v>
      </c>
      <c r="AB212" s="1205"/>
      <c r="AC212" s="880" t="s">
        <v>2000</v>
      </c>
      <c r="AD212" s="1208"/>
      <c r="AE212" s="880" t="s">
        <v>439</v>
      </c>
      <c r="AF212" s="1208"/>
      <c r="AG212" s="865" t="s">
        <v>36</v>
      </c>
      <c r="AH212" s="1211"/>
      <c r="AI212" s="637">
        <v>66</v>
      </c>
      <c r="AJ212" s="601" t="s">
        <v>26</v>
      </c>
      <c r="AK212" s="1217" t="s">
        <v>3650</v>
      </c>
      <c r="AL212" s="1218"/>
      <c r="AM212" s="1219"/>
      <c r="AN212" s="27">
        <f t="shared" si="60"/>
        <v>0</v>
      </c>
      <c r="AO212" s="27">
        <f t="shared" si="60"/>
        <v>0</v>
      </c>
      <c r="AP212" s="565">
        <f t="shared" si="60"/>
        <v>0</v>
      </c>
      <c r="AQ212" s="35">
        <f t="shared" si="59"/>
        <v>0</v>
      </c>
      <c r="AR212" s="566">
        <f t="shared" si="59"/>
        <v>0</v>
      </c>
      <c r="AS212" s="566">
        <f t="shared" si="59"/>
        <v>0</v>
      </c>
      <c r="AT212" s="35">
        <f t="shared" si="46"/>
        <v>0</v>
      </c>
      <c r="AU212" s="43">
        <f t="shared" si="46"/>
        <v>0</v>
      </c>
      <c r="AV212" s="649" t="s">
        <v>33</v>
      </c>
      <c r="AW212" s="614" t="s">
        <v>41</v>
      </c>
      <c r="AX212" s="614" t="s">
        <v>42</v>
      </c>
      <c r="AY212" s="614"/>
      <c r="AZ212" s="850" t="s">
        <v>33</v>
      </c>
      <c r="BA212" s="582" t="s">
        <v>336</v>
      </c>
      <c r="BB212" s="855"/>
      <c r="BC212" s="821"/>
      <c r="BD212" s="598" t="str">
        <f t="shared" si="67"/>
        <v>▼選択</v>
      </c>
      <c r="BE212" s="620" t="s">
        <v>33</v>
      </c>
      <c r="BF212" s="861" t="s">
        <v>16</v>
      </c>
      <c r="BG212" s="620" t="s">
        <v>31</v>
      </c>
      <c r="BH212" s="824" t="s">
        <v>6</v>
      </c>
      <c r="BI212" s="824" t="s">
        <v>7</v>
      </c>
      <c r="BJ212" s="620" t="s">
        <v>32</v>
      </c>
      <c r="BK212" s="620"/>
      <c r="BL212" s="546" t="s">
        <v>33</v>
      </c>
      <c r="BM212" s="828" t="s">
        <v>3319</v>
      </c>
      <c r="BN212" s="852"/>
      <c r="BO212" s="852"/>
      <c r="BP212" s="852"/>
      <c r="BQ212" s="852"/>
      <c r="BR212" s="852"/>
      <c r="BS212" s="547"/>
      <c r="BT212" s="547"/>
      <c r="BU212" s="547"/>
      <c r="BV212" s="548"/>
      <c r="BW212" s="549"/>
      <c r="BX212" s="547"/>
      <c r="BY212" s="495"/>
      <c r="BZ212" s="579" t="s">
        <v>1225</v>
      </c>
      <c r="CA212" s="853" t="s">
        <v>1321</v>
      </c>
      <c r="CB212" s="854" t="s">
        <v>1322</v>
      </c>
      <c r="CC212" s="55" t="s">
        <v>2354</v>
      </c>
      <c r="CD212" s="843" t="s">
        <v>1323</v>
      </c>
    </row>
    <row r="213" spans="1:82" ht="173.25" hidden="1" customHeight="1">
      <c r="A213" s="3"/>
      <c r="B213" s="5" t="s">
        <v>2956</v>
      </c>
      <c r="C213" s="3" t="str">
        <f t="shared" si="56"/>
        <v>Ⅱ.アフターフォロー (3)　アフターフォロー時の顧客対応態勢</v>
      </c>
      <c r="D213" s="3" t="str">
        <f t="shared" si="57"/>
        <v>⑫アフターフォロー時の顧客対応態勢の整備</v>
      </c>
      <c r="E213" s="3" t="str">
        <f t="shared" si="61"/>
        <v>応用 67</v>
      </c>
      <c r="F213" s="3" t="str">
        <f t="shared" si="62"/>
        <v xml:space="preserve">67 
</v>
      </c>
      <c r="G213" s="11" t="str">
        <f t="shared" si="63"/>
        <v xml:space="preserve">No.63-2の保全対応状況確認を行う主体が、営業部門からの独立性を確保した担当部門・担当者である
＿ 
＿＿ </v>
      </c>
      <c r="H213" s="21" t="str">
        <f t="shared" si="58"/>
        <v>2023: 0
2024: ▼選択</v>
      </c>
      <c r="I213" s="21" t="str">
        <f t="shared" si="47"/>
        <v xml:space="preserve"> ― </v>
      </c>
      <c r="J213" s="21" t="str">
        <f t="shared" si="47"/>
        <v xml:space="preserve"> ― </v>
      </c>
      <c r="K213" s="21" t="str">
        <f t="shared" si="64"/>
        <v>▼選択</v>
      </c>
      <c r="L213" s="21" t="str">
        <f t="shared" si="65"/>
        <v>以下について、詳細説明欄の記載及び証跡資料により確認できた
・保全対応状況について、営業部門から独立した担当部門・担当者による確認が行われていることは、「○○資料」を確認
・No.63－２の設問を達成している</v>
      </c>
      <c r="M213" s="21" t="str">
        <f t="shared" si="66"/>
        <v xml:space="preserve">
</v>
      </c>
      <c r="N213" s="3"/>
      <c r="O213" s="19" t="s">
        <v>2355</v>
      </c>
      <c r="P213" s="19" t="s">
        <v>2732</v>
      </c>
      <c r="Q213" s="19" t="s">
        <v>439</v>
      </c>
      <c r="R213" s="19"/>
      <c r="S213" s="19"/>
      <c r="T213" s="808"/>
      <c r="U213" s="809"/>
      <c r="V213" s="810"/>
      <c r="W213" s="811"/>
      <c r="X213" s="810"/>
      <c r="Y213" s="810"/>
      <c r="Z213" s="20"/>
      <c r="AA213" s="869" t="s">
        <v>1997</v>
      </c>
      <c r="AB213" s="1203" t="s">
        <v>435</v>
      </c>
      <c r="AC213" s="879" t="s">
        <v>2000</v>
      </c>
      <c r="AD213" s="1206" t="s">
        <v>436</v>
      </c>
      <c r="AE213" s="869" t="s">
        <v>1980</v>
      </c>
      <c r="AF213" s="1206" t="s">
        <v>437</v>
      </c>
      <c r="AG213" s="866" t="s">
        <v>140</v>
      </c>
      <c r="AH213" s="1236" t="s">
        <v>228</v>
      </c>
      <c r="AI213" s="637">
        <v>67</v>
      </c>
      <c r="AJ213" s="551" t="s">
        <v>26</v>
      </c>
      <c r="AK213" s="1275" t="s">
        <v>3651</v>
      </c>
      <c r="AL213" s="1234"/>
      <c r="AM213" s="1235"/>
      <c r="AN213" s="27">
        <f t="shared" si="60"/>
        <v>0</v>
      </c>
      <c r="AO213" s="27">
        <f t="shared" si="60"/>
        <v>0</v>
      </c>
      <c r="AP213" s="565">
        <f t="shared" si="60"/>
        <v>0</v>
      </c>
      <c r="AQ213" s="35">
        <f t="shared" si="59"/>
        <v>0</v>
      </c>
      <c r="AR213" s="566">
        <f t="shared" si="59"/>
        <v>0</v>
      </c>
      <c r="AS213" s="566">
        <f t="shared" si="59"/>
        <v>0</v>
      </c>
      <c r="AT213" s="35">
        <f t="shared" si="46"/>
        <v>0</v>
      </c>
      <c r="AU213" s="43">
        <f t="shared" si="46"/>
        <v>0</v>
      </c>
      <c r="AV213" s="649" t="s">
        <v>33</v>
      </c>
      <c r="AW213" s="614" t="s">
        <v>41</v>
      </c>
      <c r="AX213" s="614" t="s">
        <v>42</v>
      </c>
      <c r="AY213" s="614"/>
      <c r="AZ213" s="850" t="s">
        <v>33</v>
      </c>
      <c r="BA213" s="582" t="s">
        <v>337</v>
      </c>
      <c r="BB213" s="851"/>
      <c r="BC213" s="821"/>
      <c r="BD213" s="603" t="str">
        <f t="shared" si="67"/>
        <v>▼選択</v>
      </c>
      <c r="BE213" s="620" t="s">
        <v>33</v>
      </c>
      <c r="BF213" s="861" t="s">
        <v>16</v>
      </c>
      <c r="BG213" s="620" t="s">
        <v>31</v>
      </c>
      <c r="BH213" s="824" t="s">
        <v>6</v>
      </c>
      <c r="BI213" s="824" t="s">
        <v>7</v>
      </c>
      <c r="BJ213" s="620" t="s">
        <v>32</v>
      </c>
      <c r="BK213" s="620"/>
      <c r="BL213" s="546" t="s">
        <v>33</v>
      </c>
      <c r="BM213" s="828" t="s">
        <v>3652</v>
      </c>
      <c r="BN213" s="547"/>
      <c r="BO213" s="547"/>
      <c r="BP213" s="547"/>
      <c r="BQ213" s="547"/>
      <c r="BR213" s="547"/>
      <c r="BS213" s="547"/>
      <c r="BT213" s="547"/>
      <c r="BU213" s="547"/>
      <c r="BV213" s="548"/>
      <c r="BW213" s="549"/>
      <c r="BX213" s="547"/>
      <c r="BY213" s="495"/>
      <c r="BZ213" s="579" t="s">
        <v>3653</v>
      </c>
      <c r="CA213" s="853" t="s">
        <v>1324</v>
      </c>
      <c r="CB213" s="854" t="s">
        <v>1325</v>
      </c>
      <c r="CC213" s="55" t="s">
        <v>2355</v>
      </c>
      <c r="CD213" s="843" t="s">
        <v>1326</v>
      </c>
    </row>
    <row r="214" spans="1:82" ht="94.5" hidden="1" customHeight="1">
      <c r="A214" s="3"/>
      <c r="B214" s="5" t="s">
        <v>2957</v>
      </c>
      <c r="C214" s="3" t="str">
        <f t="shared" si="56"/>
        <v>Ⅱ.アフターフォロー (3)　アフターフォロー時の顧客対応態勢</v>
      </c>
      <c r="D214" s="3" t="str">
        <f t="shared" si="57"/>
        <v>⑫アフターフォロー時の顧客対応態勢の整備</v>
      </c>
      <c r="E214" s="3" t="str">
        <f t="shared" si="61"/>
        <v>応用 68</v>
      </c>
      <c r="F214" s="3" t="str">
        <f t="shared" si="62"/>
        <v xml:space="preserve">68 
</v>
      </c>
      <c r="G214" s="11" t="str">
        <f t="shared" si="63"/>
        <v xml:space="preserve">お客さまからの保全対応依頼（住所変更・給付金請求等）に接した際に、お客さまの他の契約やお客さま家族の情報についても同様の対応が必要かお客さまあてに確認する等、お客さま情報の能動的な管理を行っている
＿ 
＿＿ </v>
      </c>
      <c r="H214" s="21" t="str">
        <f t="shared" si="58"/>
        <v>2023: 0
2024: ▼選択</v>
      </c>
      <c r="I214" s="21" t="str">
        <f t="shared" si="47"/>
        <v xml:space="preserve"> ― </v>
      </c>
      <c r="J214" s="21" t="str">
        <f t="shared" si="47"/>
        <v xml:space="preserve"> ― </v>
      </c>
      <c r="K214" s="21" t="str">
        <f t="shared" si="64"/>
        <v>▼選択</v>
      </c>
      <c r="L214" s="21" t="str">
        <f t="shared" si="65"/>
        <v>以下について、詳細説明欄の記載及び証跡資料により確認できた
お客さまからの保全対応依頼に接した際に、お客さまの他の契約やお客さま家族の契約についても同様の対応が必要か確認することのルール化は、「○○資料」P○を確認
・ルール化したことが募集人に徹底されていることは、「○○資料」を確認</v>
      </c>
      <c r="M214" s="21" t="str">
        <f t="shared" si="66"/>
        <v xml:space="preserve">
</v>
      </c>
      <c r="N214" s="3"/>
      <c r="O214" s="19" t="s">
        <v>2356</v>
      </c>
      <c r="P214" s="19" t="s">
        <v>2732</v>
      </c>
      <c r="Q214" s="19" t="s">
        <v>439</v>
      </c>
      <c r="R214" s="19"/>
      <c r="S214" s="19"/>
      <c r="T214" s="808"/>
      <c r="U214" s="809"/>
      <c r="V214" s="810"/>
      <c r="W214" s="811"/>
      <c r="X214" s="810"/>
      <c r="Y214" s="810"/>
      <c r="Z214" s="20"/>
      <c r="AA214" s="844" t="s">
        <v>438</v>
      </c>
      <c r="AB214" s="1204"/>
      <c r="AC214" s="844" t="s">
        <v>2000</v>
      </c>
      <c r="AD214" s="1207"/>
      <c r="AE214" s="844" t="s">
        <v>439</v>
      </c>
      <c r="AF214" s="1207"/>
      <c r="AG214" s="867" t="s">
        <v>140</v>
      </c>
      <c r="AH214" s="1237"/>
      <c r="AI214" s="637">
        <v>68</v>
      </c>
      <c r="AJ214" s="551" t="s">
        <v>26</v>
      </c>
      <c r="AK214" s="1212" t="s">
        <v>448</v>
      </c>
      <c r="AL214" s="1218"/>
      <c r="AM214" s="1219"/>
      <c r="AN214" s="27">
        <f t="shared" si="60"/>
        <v>0</v>
      </c>
      <c r="AO214" s="27">
        <f t="shared" si="60"/>
        <v>0</v>
      </c>
      <c r="AP214" s="565">
        <f t="shared" si="60"/>
        <v>0</v>
      </c>
      <c r="AQ214" s="35">
        <f t="shared" si="59"/>
        <v>0</v>
      </c>
      <c r="AR214" s="566">
        <f t="shared" si="59"/>
        <v>0</v>
      </c>
      <c r="AS214" s="566">
        <f t="shared" si="59"/>
        <v>0</v>
      </c>
      <c r="AT214" s="35">
        <f t="shared" si="46"/>
        <v>0</v>
      </c>
      <c r="AU214" s="43">
        <f t="shared" si="46"/>
        <v>0</v>
      </c>
      <c r="AV214" s="649" t="s">
        <v>33</v>
      </c>
      <c r="AW214" s="614" t="s">
        <v>41</v>
      </c>
      <c r="AX214" s="614" t="s">
        <v>42</v>
      </c>
      <c r="AY214" s="614"/>
      <c r="AZ214" s="850" t="s">
        <v>33</v>
      </c>
      <c r="BA214" s="582" t="s">
        <v>337</v>
      </c>
      <c r="BB214" s="855"/>
      <c r="BC214" s="821"/>
      <c r="BD214" s="603" t="str">
        <f t="shared" si="67"/>
        <v>▼選択</v>
      </c>
      <c r="BE214" s="620" t="s">
        <v>33</v>
      </c>
      <c r="BF214" s="861" t="s">
        <v>16</v>
      </c>
      <c r="BG214" s="620" t="s">
        <v>31</v>
      </c>
      <c r="BH214" s="824" t="s">
        <v>6</v>
      </c>
      <c r="BI214" s="824" t="s">
        <v>7</v>
      </c>
      <c r="BJ214" s="620" t="s">
        <v>32</v>
      </c>
      <c r="BK214" s="620"/>
      <c r="BL214" s="546" t="s">
        <v>33</v>
      </c>
      <c r="BM214" s="828" t="s">
        <v>3343</v>
      </c>
      <c r="BN214" s="852"/>
      <c r="BO214" s="852"/>
      <c r="BP214" s="852"/>
      <c r="BQ214" s="852"/>
      <c r="BR214" s="852"/>
      <c r="BS214" s="547"/>
      <c r="BT214" s="547"/>
      <c r="BU214" s="547"/>
      <c r="BV214" s="548"/>
      <c r="BW214" s="549"/>
      <c r="BX214" s="547"/>
      <c r="BY214" s="495"/>
      <c r="BZ214" s="579" t="s">
        <v>1330</v>
      </c>
      <c r="CA214" s="853" t="s">
        <v>1327</v>
      </c>
      <c r="CB214" s="854" t="s">
        <v>1328</v>
      </c>
      <c r="CC214" s="55" t="s">
        <v>2356</v>
      </c>
      <c r="CD214" s="843" t="s">
        <v>1329</v>
      </c>
    </row>
    <row r="215" spans="1:82" ht="78.75" hidden="1" customHeight="1">
      <c r="A215" s="3"/>
      <c r="B215" s="5" t="s">
        <v>2958</v>
      </c>
      <c r="C215" s="3" t="str">
        <f t="shared" si="56"/>
        <v>Ⅱ.アフターフォロー (3)　アフターフォロー時の顧客対応態勢</v>
      </c>
      <c r="D215" s="3" t="str">
        <f t="shared" si="57"/>
        <v>⑫アフターフォロー時の顧客対応態勢の整備</v>
      </c>
      <c r="E215" s="3" t="str">
        <f t="shared" si="61"/>
        <v>応用 69</v>
      </c>
      <c r="F215" s="3" t="str">
        <f t="shared" si="62"/>
        <v xml:space="preserve">69 
</v>
      </c>
      <c r="G215" s="11" t="str">
        <f t="shared" si="63"/>
        <v xml:space="preserve">保全対応について、必要に応じてモニタリング方法等の改善を図り、効率的かつ実効性のあるモニタリングをしている
＿ 
＿＿ </v>
      </c>
      <c r="H215" s="21" t="str">
        <f t="shared" si="58"/>
        <v>2023: 0
2024: ▼選択</v>
      </c>
      <c r="I215" s="21" t="str">
        <f t="shared" si="47"/>
        <v xml:space="preserve"> ― </v>
      </c>
      <c r="J215" s="21" t="str">
        <f t="shared" si="47"/>
        <v xml:space="preserve"> ― </v>
      </c>
      <c r="K215" s="21" t="str">
        <f t="shared" si="64"/>
        <v>▼選択</v>
      </c>
      <c r="L215" s="21" t="str">
        <f t="shared" si="65"/>
        <v>以下について、詳細説明欄の記載及び証跡資料により確認できた
・経営層が出席する会議等で保全対応状況を共有し、必要に応じてモニタリング方法を改善していることは、「○○資料」を確認
・No.68の設問を達成している</v>
      </c>
      <c r="M215" s="21" t="str">
        <f t="shared" si="66"/>
        <v xml:space="preserve">
</v>
      </c>
      <c r="N215" s="3"/>
      <c r="O215" s="19" t="s">
        <v>2357</v>
      </c>
      <c r="P215" s="19" t="s">
        <v>2732</v>
      </c>
      <c r="Q215" s="19" t="s">
        <v>439</v>
      </c>
      <c r="R215" s="19"/>
      <c r="S215" s="19"/>
      <c r="T215" s="808"/>
      <c r="U215" s="809"/>
      <c r="V215" s="810"/>
      <c r="W215" s="811"/>
      <c r="X215" s="810"/>
      <c r="Y215" s="810"/>
      <c r="Z215" s="20"/>
      <c r="AA215" s="844" t="s">
        <v>438</v>
      </c>
      <c r="AB215" s="1204"/>
      <c r="AC215" s="844" t="s">
        <v>2000</v>
      </c>
      <c r="AD215" s="1207"/>
      <c r="AE215" s="844" t="s">
        <v>439</v>
      </c>
      <c r="AF215" s="1207"/>
      <c r="AG215" s="867" t="s">
        <v>140</v>
      </c>
      <c r="AH215" s="1237"/>
      <c r="AI215" s="637">
        <v>69</v>
      </c>
      <c r="AJ215" s="551" t="s">
        <v>26</v>
      </c>
      <c r="AK215" s="1212" t="s">
        <v>449</v>
      </c>
      <c r="AL215" s="1218"/>
      <c r="AM215" s="1219"/>
      <c r="AN215" s="27">
        <f t="shared" si="60"/>
        <v>0</v>
      </c>
      <c r="AO215" s="27">
        <f t="shared" si="60"/>
        <v>0</v>
      </c>
      <c r="AP215" s="565">
        <f t="shared" si="60"/>
        <v>0</v>
      </c>
      <c r="AQ215" s="35">
        <f t="shared" si="59"/>
        <v>0</v>
      </c>
      <c r="AR215" s="566">
        <f t="shared" si="59"/>
        <v>0</v>
      </c>
      <c r="AS215" s="566">
        <f t="shared" si="59"/>
        <v>0</v>
      </c>
      <c r="AT215" s="35">
        <f t="shared" si="46"/>
        <v>0</v>
      </c>
      <c r="AU215" s="43">
        <f t="shared" si="46"/>
        <v>0</v>
      </c>
      <c r="AV215" s="649" t="s">
        <v>33</v>
      </c>
      <c r="AW215" s="614" t="s">
        <v>41</v>
      </c>
      <c r="AX215" s="614" t="s">
        <v>42</v>
      </c>
      <c r="AY215" s="614"/>
      <c r="AZ215" s="850" t="s">
        <v>33</v>
      </c>
      <c r="BA215" s="582" t="s">
        <v>337</v>
      </c>
      <c r="BB215" s="851"/>
      <c r="BC215" s="821"/>
      <c r="BD215" s="603" t="str">
        <f t="shared" si="67"/>
        <v>▼選択</v>
      </c>
      <c r="BE215" s="620" t="s">
        <v>33</v>
      </c>
      <c r="BF215" s="861" t="s">
        <v>16</v>
      </c>
      <c r="BG215" s="620" t="s">
        <v>31</v>
      </c>
      <c r="BH215" s="824" t="s">
        <v>6</v>
      </c>
      <c r="BI215" s="824" t="s">
        <v>7</v>
      </c>
      <c r="BJ215" s="620" t="s">
        <v>32</v>
      </c>
      <c r="BK215" s="620"/>
      <c r="BL215" s="546" t="s">
        <v>33</v>
      </c>
      <c r="BM215" s="828" t="s">
        <v>3654</v>
      </c>
      <c r="BN215" s="547"/>
      <c r="BO215" s="547"/>
      <c r="BP215" s="547"/>
      <c r="BQ215" s="547"/>
      <c r="BR215" s="547"/>
      <c r="BS215" s="547"/>
      <c r="BT215" s="547"/>
      <c r="BU215" s="547"/>
      <c r="BV215" s="548"/>
      <c r="BW215" s="549"/>
      <c r="BX215" s="547"/>
      <c r="BY215" s="495"/>
      <c r="BZ215" s="579" t="s">
        <v>3655</v>
      </c>
      <c r="CA215" s="853" t="s">
        <v>1331</v>
      </c>
      <c r="CB215" s="854" t="s">
        <v>1332</v>
      </c>
      <c r="CC215" s="55" t="s">
        <v>2357</v>
      </c>
      <c r="CD215" s="843" t="s">
        <v>1333</v>
      </c>
    </row>
    <row r="216" spans="1:82" ht="141.75" hidden="1" customHeight="1">
      <c r="A216" s="3"/>
      <c r="B216" s="5" t="s">
        <v>2959</v>
      </c>
      <c r="C216" s="3" t="str">
        <f t="shared" si="56"/>
        <v>Ⅱ.アフターフォロー (3)　アフターフォロー時の顧客対応態勢</v>
      </c>
      <c r="D216" s="3" t="str">
        <f t="shared" si="57"/>
        <v>⑫アフターフォロー時の顧客対応態勢の整備</v>
      </c>
      <c r="E216" s="3" t="str">
        <f t="shared" si="61"/>
        <v>応用 70</v>
      </c>
      <c r="F216" s="3" t="str">
        <f t="shared" si="62"/>
        <v xml:space="preserve">70 
</v>
      </c>
      <c r="G216" s="11" t="str">
        <f t="shared" si="63"/>
        <v xml:space="preserve">失効（未収解除を含む）防止に向けた取組み（失効契約の原因分析および必要に応じた取扱者あて指導、失効発生時の対応態勢の見直し等）を行っている
＿ 
＿＿ </v>
      </c>
      <c r="H216" s="21" t="str">
        <f t="shared" si="58"/>
        <v>2023: 0
2024: ▼選択</v>
      </c>
      <c r="I216" s="21" t="str">
        <f t="shared" si="47"/>
        <v xml:space="preserve"> ― </v>
      </c>
      <c r="J216" s="21" t="str">
        <f t="shared" si="47"/>
        <v xml:space="preserve"> ― </v>
      </c>
      <c r="K216" s="21" t="str">
        <f t="shared" si="64"/>
        <v>▼選択</v>
      </c>
      <c r="L216" s="21" t="str">
        <f t="shared" si="65"/>
        <v>以下について、詳細説明欄の記載及び証跡資料により確認できた
・発生した失効契約について復活勧奨を行うだけにとどまらず、原因分析や取扱者あて指導等、今後の失効契約の発生を防ぐ取組みを行っていることは、「○○資料」を確認
・No.64-2の設問を達成している</v>
      </c>
      <c r="M216" s="21" t="str">
        <f t="shared" si="66"/>
        <v xml:space="preserve">
</v>
      </c>
      <c r="N216" s="3"/>
      <c r="O216" s="19" t="s">
        <v>2358</v>
      </c>
      <c r="P216" s="19" t="s">
        <v>2732</v>
      </c>
      <c r="Q216" s="19" t="s">
        <v>439</v>
      </c>
      <c r="R216" s="19"/>
      <c r="S216" s="19"/>
      <c r="T216" s="808"/>
      <c r="U216" s="809"/>
      <c r="V216" s="810"/>
      <c r="W216" s="811"/>
      <c r="X216" s="810"/>
      <c r="Y216" s="810"/>
      <c r="Z216" s="20"/>
      <c r="AA216" s="844" t="s">
        <v>438</v>
      </c>
      <c r="AB216" s="1204"/>
      <c r="AC216" s="844" t="s">
        <v>2000</v>
      </c>
      <c r="AD216" s="1207"/>
      <c r="AE216" s="844" t="s">
        <v>439</v>
      </c>
      <c r="AF216" s="1207"/>
      <c r="AG216" s="867" t="s">
        <v>140</v>
      </c>
      <c r="AH216" s="1237"/>
      <c r="AI216" s="637">
        <v>70</v>
      </c>
      <c r="AJ216" s="551" t="s">
        <v>26</v>
      </c>
      <c r="AK216" s="1212" t="s">
        <v>450</v>
      </c>
      <c r="AL216" s="1218"/>
      <c r="AM216" s="1219"/>
      <c r="AN216" s="27">
        <f t="shared" si="60"/>
        <v>0</v>
      </c>
      <c r="AO216" s="27">
        <f t="shared" si="60"/>
        <v>0</v>
      </c>
      <c r="AP216" s="565">
        <f t="shared" si="60"/>
        <v>0</v>
      </c>
      <c r="AQ216" s="35">
        <f t="shared" si="59"/>
        <v>0</v>
      </c>
      <c r="AR216" s="566">
        <f t="shared" si="59"/>
        <v>0</v>
      </c>
      <c r="AS216" s="566">
        <f t="shared" si="59"/>
        <v>0</v>
      </c>
      <c r="AT216" s="35">
        <f t="shared" si="46"/>
        <v>0</v>
      </c>
      <c r="AU216" s="43">
        <f t="shared" si="46"/>
        <v>0</v>
      </c>
      <c r="AV216" s="649" t="s">
        <v>33</v>
      </c>
      <c r="AW216" s="614" t="s">
        <v>41</v>
      </c>
      <c r="AX216" s="614" t="s">
        <v>42</v>
      </c>
      <c r="AY216" s="614"/>
      <c r="AZ216" s="850" t="s">
        <v>33</v>
      </c>
      <c r="BA216" s="582" t="s">
        <v>337</v>
      </c>
      <c r="BB216" s="851"/>
      <c r="BC216" s="821"/>
      <c r="BD216" s="603" t="str">
        <f t="shared" si="67"/>
        <v>▼選択</v>
      </c>
      <c r="BE216" s="620" t="s">
        <v>33</v>
      </c>
      <c r="BF216" s="861" t="s">
        <v>16</v>
      </c>
      <c r="BG216" s="620" t="s">
        <v>31</v>
      </c>
      <c r="BH216" s="824" t="s">
        <v>6</v>
      </c>
      <c r="BI216" s="824" t="s">
        <v>7</v>
      </c>
      <c r="BJ216" s="620" t="s">
        <v>32</v>
      </c>
      <c r="BK216" s="620"/>
      <c r="BL216" s="546" t="s">
        <v>33</v>
      </c>
      <c r="BM216" s="828" t="s">
        <v>3656</v>
      </c>
      <c r="BN216" s="547"/>
      <c r="BO216" s="547"/>
      <c r="BP216" s="547"/>
      <c r="BQ216" s="547"/>
      <c r="BR216" s="547"/>
      <c r="BS216" s="547"/>
      <c r="BT216" s="547"/>
      <c r="BU216" s="547"/>
      <c r="BV216" s="548"/>
      <c r="BW216" s="549"/>
      <c r="BX216" s="547"/>
      <c r="BY216" s="495"/>
      <c r="BZ216" s="579" t="s">
        <v>3657</v>
      </c>
      <c r="CA216" s="853" t="s">
        <v>1334</v>
      </c>
      <c r="CB216" s="854" t="s">
        <v>1335</v>
      </c>
      <c r="CC216" s="55" t="s">
        <v>2358</v>
      </c>
      <c r="CD216" s="843" t="s">
        <v>1336</v>
      </c>
    </row>
    <row r="217" spans="1:82" ht="141.75" hidden="1" customHeight="1">
      <c r="A217" s="3"/>
      <c r="B217" s="5" t="s">
        <v>2960</v>
      </c>
      <c r="C217" s="3" t="str">
        <f t="shared" si="56"/>
        <v>Ⅱ.アフターフォロー (3)　アフターフォロー時の顧客対応態勢</v>
      </c>
      <c r="D217" s="3" t="str">
        <f t="shared" si="57"/>
        <v>⑫アフターフォロー時の顧客対応態勢の整備</v>
      </c>
      <c r="E217" s="3" t="str">
        <f t="shared" si="61"/>
        <v>応用 71</v>
      </c>
      <c r="F217" s="3" t="str">
        <f t="shared" si="62"/>
        <v xml:space="preserve">71 
</v>
      </c>
      <c r="G217" s="11" t="str">
        <f t="shared" si="63"/>
        <v xml:space="preserve">失効（未収解除を含む）・未収防止のための取組みについてモニタリングを行っており、効果を検証し必要に応じて改善策を講じている
※短期（契約始期日から半年以内）での失効・未収の発生契約を除く
＿ 
＿＿ </v>
      </c>
      <c r="H217" s="21" t="str">
        <f t="shared" si="58"/>
        <v>2023: 0
2024: ▼選択</v>
      </c>
      <c r="I217" s="21" t="str">
        <f t="shared" si="47"/>
        <v xml:space="preserve"> ― </v>
      </c>
      <c r="J217" s="21" t="str">
        <f t="shared" si="47"/>
        <v xml:space="preserve"> ― </v>
      </c>
      <c r="K217" s="21" t="str">
        <f t="shared" si="64"/>
        <v>▼選択</v>
      </c>
      <c r="L217" s="21" t="str">
        <f t="shared" si="65"/>
        <v>以下について、詳細説明欄の記載及び証跡資料により確認できた
・失効（未収解除を含む）・未収防止のための取組みについて、効果的に取組みが行われているかモニタリングをしていることは、「○○資料」を確認
・モニタリングの結果を踏まえた取組みの振返りを行っていることは、「○○資料」を確認
・振返りの結果、取組み内容に改善が必要であると判断した場合は改善策を講じていることは、「○○資料」を確認
・No.64-2およびNo.65-2の設問を達成している</v>
      </c>
      <c r="M217" s="21" t="str">
        <f t="shared" si="66"/>
        <v xml:space="preserve">
</v>
      </c>
      <c r="N217" s="3"/>
      <c r="O217" s="19" t="s">
        <v>2359</v>
      </c>
      <c r="P217" s="19" t="s">
        <v>2732</v>
      </c>
      <c r="Q217" s="19" t="s">
        <v>439</v>
      </c>
      <c r="R217" s="19"/>
      <c r="S217" s="19"/>
      <c r="T217" s="808"/>
      <c r="U217" s="809"/>
      <c r="V217" s="810"/>
      <c r="W217" s="811"/>
      <c r="X217" s="810"/>
      <c r="Y217" s="810"/>
      <c r="Z217" s="20"/>
      <c r="AA217" s="844" t="s">
        <v>438</v>
      </c>
      <c r="AB217" s="1204"/>
      <c r="AC217" s="844" t="s">
        <v>2000</v>
      </c>
      <c r="AD217" s="1207"/>
      <c r="AE217" s="844" t="s">
        <v>439</v>
      </c>
      <c r="AF217" s="1207"/>
      <c r="AG217" s="867" t="s">
        <v>140</v>
      </c>
      <c r="AH217" s="1237"/>
      <c r="AI217" s="637">
        <v>71</v>
      </c>
      <c r="AJ217" s="551" t="s">
        <v>26</v>
      </c>
      <c r="AK217" s="1212" t="s">
        <v>1337</v>
      </c>
      <c r="AL217" s="1218"/>
      <c r="AM217" s="1219"/>
      <c r="AN217" s="27">
        <f t="shared" si="60"/>
        <v>0</v>
      </c>
      <c r="AO217" s="27">
        <f t="shared" si="60"/>
        <v>0</v>
      </c>
      <c r="AP217" s="565">
        <f t="shared" si="60"/>
        <v>0</v>
      </c>
      <c r="AQ217" s="35">
        <f t="shared" si="59"/>
        <v>0</v>
      </c>
      <c r="AR217" s="566">
        <f t="shared" si="59"/>
        <v>0</v>
      </c>
      <c r="AS217" s="566">
        <f t="shared" si="59"/>
        <v>0</v>
      </c>
      <c r="AT217" s="35">
        <f t="shared" si="59"/>
        <v>0</v>
      </c>
      <c r="AU217" s="43">
        <f t="shared" si="59"/>
        <v>0</v>
      </c>
      <c r="AV217" s="649" t="s">
        <v>33</v>
      </c>
      <c r="AW217" s="614" t="s">
        <v>41</v>
      </c>
      <c r="AX217" s="614" t="s">
        <v>42</v>
      </c>
      <c r="AY217" s="614"/>
      <c r="AZ217" s="850" t="s">
        <v>33</v>
      </c>
      <c r="BA217" s="582" t="s">
        <v>337</v>
      </c>
      <c r="BB217" s="851"/>
      <c r="BC217" s="821"/>
      <c r="BD217" s="603" t="str">
        <f t="shared" si="67"/>
        <v>▼選択</v>
      </c>
      <c r="BE217" s="620" t="s">
        <v>33</v>
      </c>
      <c r="BF217" s="861" t="s">
        <v>16</v>
      </c>
      <c r="BG217" s="620" t="s">
        <v>31</v>
      </c>
      <c r="BH217" s="824" t="s">
        <v>6</v>
      </c>
      <c r="BI217" s="824" t="s">
        <v>7</v>
      </c>
      <c r="BJ217" s="620" t="s">
        <v>32</v>
      </c>
      <c r="BK217" s="620"/>
      <c r="BL217" s="546" t="s">
        <v>33</v>
      </c>
      <c r="BM217" s="828" t="s">
        <v>3658</v>
      </c>
      <c r="BN217" s="547"/>
      <c r="BO217" s="547"/>
      <c r="BP217" s="547"/>
      <c r="BQ217" s="547"/>
      <c r="BR217" s="547"/>
      <c r="BS217" s="547"/>
      <c r="BT217" s="547"/>
      <c r="BU217" s="547"/>
      <c r="BV217" s="548"/>
      <c r="BW217" s="549"/>
      <c r="BX217" s="547"/>
      <c r="BY217" s="495"/>
      <c r="BZ217" s="579" t="s">
        <v>3659</v>
      </c>
      <c r="CA217" s="853" t="s">
        <v>1338</v>
      </c>
      <c r="CB217" s="854" t="s">
        <v>1339</v>
      </c>
      <c r="CC217" s="55" t="s">
        <v>2359</v>
      </c>
      <c r="CD217" s="843" t="s">
        <v>1340</v>
      </c>
    </row>
    <row r="218" spans="1:82" ht="71.25" hidden="1" customHeight="1">
      <c r="A218" s="3"/>
      <c r="B218" s="5" t="s">
        <v>2961</v>
      </c>
      <c r="C218" s="3" t="str">
        <f t="shared" si="56"/>
        <v>Ⅱ.アフターフォロー (3)　アフターフォロー時の顧客対応態勢</v>
      </c>
      <c r="D218" s="3" t="str">
        <f t="shared" si="57"/>
        <v>⑫アフターフォロー時の顧客対応態勢の整備</v>
      </c>
      <c r="E218" s="3" t="str">
        <f t="shared" si="61"/>
        <v>応用 72</v>
      </c>
      <c r="F218" s="3" t="str">
        <f t="shared" si="62"/>
        <v xml:space="preserve">72 
</v>
      </c>
      <c r="G218" s="11" t="str">
        <f t="shared" si="63"/>
        <v xml:space="preserve">代理店自らお客さまに対し能動的なアフターフォローを行っている
※お客さまあて最新の商品・公的制度等の情報発信、定期的な加入契約状況のご案内等
＿ 
＿＿ </v>
      </c>
      <c r="H218" s="21" t="str">
        <f t="shared" si="58"/>
        <v>2023: 0
2024: ▼選択</v>
      </c>
      <c r="I218" s="21" t="str">
        <f t="shared" si="47"/>
        <v xml:space="preserve"> ― </v>
      </c>
      <c r="J218" s="21" t="str">
        <f t="shared" si="47"/>
        <v xml:space="preserve"> ― </v>
      </c>
      <c r="K218" s="21" t="str">
        <f t="shared" si="64"/>
        <v>▼選択</v>
      </c>
      <c r="L218" s="21" t="str">
        <f t="shared" si="65"/>
        <v>以下について、詳細説明欄の記載及び証跡資料「○○資料」P○により確認できた
・代理店としてお客さまに対し、能動的にアフターフォローを行っていること</v>
      </c>
      <c r="M218" s="21" t="str">
        <f t="shared" si="66"/>
        <v xml:space="preserve">
</v>
      </c>
      <c r="N218" s="3"/>
      <c r="O218" s="19" t="s">
        <v>2360</v>
      </c>
      <c r="P218" s="19" t="s">
        <v>2732</v>
      </c>
      <c r="Q218" s="19" t="s">
        <v>439</v>
      </c>
      <c r="R218" s="19"/>
      <c r="S218" s="19"/>
      <c r="T218" s="808"/>
      <c r="U218" s="809"/>
      <c r="V218" s="810"/>
      <c r="W218" s="811"/>
      <c r="X218" s="810"/>
      <c r="Y218" s="810"/>
      <c r="Z218" s="20"/>
      <c r="AA218" s="844" t="s">
        <v>438</v>
      </c>
      <c r="AB218" s="1204"/>
      <c r="AC218" s="844" t="s">
        <v>2000</v>
      </c>
      <c r="AD218" s="1207"/>
      <c r="AE218" s="844" t="s">
        <v>439</v>
      </c>
      <c r="AF218" s="1207"/>
      <c r="AG218" s="867" t="s">
        <v>140</v>
      </c>
      <c r="AH218" s="1237"/>
      <c r="AI218" s="637">
        <v>72</v>
      </c>
      <c r="AJ218" s="551" t="s">
        <v>26</v>
      </c>
      <c r="AK218" s="1212" t="s">
        <v>1341</v>
      </c>
      <c r="AL218" s="1218"/>
      <c r="AM218" s="1219"/>
      <c r="AN218" s="27">
        <f t="shared" si="60"/>
        <v>0</v>
      </c>
      <c r="AO218" s="27">
        <f t="shared" si="60"/>
        <v>0</v>
      </c>
      <c r="AP218" s="565">
        <f t="shared" si="60"/>
        <v>0</v>
      </c>
      <c r="AQ218" s="35">
        <f t="shared" si="59"/>
        <v>0</v>
      </c>
      <c r="AR218" s="566">
        <f t="shared" si="59"/>
        <v>0</v>
      </c>
      <c r="AS218" s="566">
        <f t="shared" si="59"/>
        <v>0</v>
      </c>
      <c r="AT218" s="35">
        <f t="shared" si="59"/>
        <v>0</v>
      </c>
      <c r="AU218" s="43">
        <f t="shared" si="59"/>
        <v>0</v>
      </c>
      <c r="AV218" s="649" t="s">
        <v>33</v>
      </c>
      <c r="AW218" s="614" t="s">
        <v>41</v>
      </c>
      <c r="AX218" s="614" t="s">
        <v>42</v>
      </c>
      <c r="AY218" s="614"/>
      <c r="AZ218" s="850" t="s">
        <v>33</v>
      </c>
      <c r="BA218" s="582" t="s">
        <v>337</v>
      </c>
      <c r="BB218" s="855"/>
      <c r="BC218" s="821"/>
      <c r="BD218" s="603" t="str">
        <f t="shared" si="67"/>
        <v>▼選択</v>
      </c>
      <c r="BE218" s="620" t="s">
        <v>33</v>
      </c>
      <c r="BF218" s="861" t="s">
        <v>16</v>
      </c>
      <c r="BG218" s="620" t="s">
        <v>31</v>
      </c>
      <c r="BH218" s="824" t="s">
        <v>6</v>
      </c>
      <c r="BI218" s="824" t="s">
        <v>7</v>
      </c>
      <c r="BJ218" s="620" t="s">
        <v>32</v>
      </c>
      <c r="BK218" s="620"/>
      <c r="BL218" s="546" t="s">
        <v>33</v>
      </c>
      <c r="BM218" s="828" t="s">
        <v>3344</v>
      </c>
      <c r="BN218" s="852"/>
      <c r="BO218" s="852"/>
      <c r="BP218" s="852"/>
      <c r="BQ218" s="852"/>
      <c r="BR218" s="852"/>
      <c r="BS218" s="547"/>
      <c r="BT218" s="547"/>
      <c r="BU218" s="547"/>
      <c r="BV218" s="548"/>
      <c r="BW218" s="549"/>
      <c r="BX218" s="547"/>
      <c r="BY218" s="495"/>
      <c r="BZ218" s="579" t="s">
        <v>2045</v>
      </c>
      <c r="CA218" s="853" t="s">
        <v>1342</v>
      </c>
      <c r="CB218" s="854" t="s">
        <v>1343</v>
      </c>
      <c r="CC218" s="55" t="s">
        <v>2360</v>
      </c>
      <c r="CD218" s="843" t="s">
        <v>1344</v>
      </c>
    </row>
    <row r="219" spans="1:82" ht="85.5" hidden="1" customHeight="1">
      <c r="A219" s="3"/>
      <c r="B219" s="5" t="s">
        <v>2962</v>
      </c>
      <c r="C219" s="3" t="str">
        <f t="shared" si="56"/>
        <v>Ⅱ.アフターフォロー (3)　アフターフォロー時の顧客対応態勢</v>
      </c>
      <c r="D219" s="3" t="str">
        <f t="shared" si="57"/>
        <v>⑫アフターフォロー時の顧客対応態勢の整備</v>
      </c>
      <c r="E219" s="3" t="str">
        <f t="shared" si="61"/>
        <v>応用 ⑫EX</v>
      </c>
      <c r="F219" s="3" t="str">
        <f t="shared" si="62"/>
        <v xml:space="preserve">⑫EX 
</v>
      </c>
      <c r="G219" s="11" t="str">
        <f t="shared" si="6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19" s="21" t="str">
        <f t="shared" si="58"/>
        <v>2023: 0
2024: 4.--</v>
      </c>
      <c r="I219" s="21" t="str">
        <f t="shared" si="47"/>
        <v xml:space="preserve"> ― </v>
      </c>
      <c r="J219" s="21" t="str">
        <f t="shared" si="47"/>
        <v xml:space="preserve"> ― </v>
      </c>
      <c r="K219" s="21" t="str">
        <f t="shared" si="64"/>
        <v>▼選択</v>
      </c>
      <c r="L219" s="21" t="str">
        <f t="shared" si="65"/>
        <v>⑫アフターフォロー時の顧客対応態勢の整備 に関する貴社取組み［お客さまへアピールしたい取組み／募集人等従業者に好評な取組み］として認識しました。（［ ］内は判定時に不要文言を削除する）</v>
      </c>
      <c r="M219" s="21" t="str">
        <f t="shared" si="66"/>
        <v xml:space="preserve">
</v>
      </c>
      <c r="N219" s="3"/>
      <c r="O219" s="19" t="s">
        <v>2361</v>
      </c>
      <c r="P219" s="19" t="s">
        <v>2732</v>
      </c>
      <c r="Q219" s="19" t="s">
        <v>439</v>
      </c>
      <c r="R219" s="19"/>
      <c r="S219" s="19"/>
      <c r="T219" s="808"/>
      <c r="U219" s="809"/>
      <c r="V219" s="810"/>
      <c r="W219" s="811"/>
      <c r="X219" s="810"/>
      <c r="Y219" s="810"/>
      <c r="Z219" s="20"/>
      <c r="AA219" s="864" t="s">
        <v>438</v>
      </c>
      <c r="AB219" s="1205"/>
      <c r="AC219" s="864" t="s">
        <v>2000</v>
      </c>
      <c r="AD219" s="1208"/>
      <c r="AE219" s="864" t="s">
        <v>439</v>
      </c>
      <c r="AF219" s="1208"/>
      <c r="AG219" s="868" t="s">
        <v>140</v>
      </c>
      <c r="AH219" s="1238"/>
      <c r="AI219" s="604" t="s">
        <v>451</v>
      </c>
      <c r="AJ219" s="601"/>
      <c r="AK219" s="1229" t="s">
        <v>2017</v>
      </c>
      <c r="AL219" s="1230"/>
      <c r="AM219" s="1231"/>
      <c r="AN219" s="30">
        <f t="shared" si="60"/>
        <v>0</v>
      </c>
      <c r="AO219" s="30">
        <f t="shared" si="60"/>
        <v>0</v>
      </c>
      <c r="AP219" s="605">
        <f t="shared" si="60"/>
        <v>0</v>
      </c>
      <c r="AQ219" s="35">
        <f t="shared" si="59"/>
        <v>0</v>
      </c>
      <c r="AR219" s="566">
        <f t="shared" si="59"/>
        <v>0</v>
      </c>
      <c r="AS219" s="566">
        <f t="shared" si="59"/>
        <v>0</v>
      </c>
      <c r="AT219" s="35">
        <f t="shared" si="59"/>
        <v>0</v>
      </c>
      <c r="AU219" s="43">
        <f t="shared" si="59"/>
        <v>0</v>
      </c>
      <c r="AV219" s="596" t="s">
        <v>33</v>
      </c>
      <c r="AW219" s="597" t="s">
        <v>41</v>
      </c>
      <c r="AX219" s="606" t="s">
        <v>877</v>
      </c>
      <c r="AY219" s="597"/>
      <c r="AZ219" s="850" t="s">
        <v>877</v>
      </c>
      <c r="BA219" s="607" t="s">
        <v>147</v>
      </c>
      <c r="BB219" s="851"/>
      <c r="BC219" s="547"/>
      <c r="BD219" s="549"/>
      <c r="BE219" s="620" t="str">
        <f>IF(AND(AL219=AV219,AV219="○",AZ219="1.はい"),"○","▼選択")</f>
        <v>▼選択</v>
      </c>
      <c r="BF219" s="861" t="s">
        <v>16</v>
      </c>
      <c r="BG219" s="620" t="s">
        <v>31</v>
      </c>
      <c r="BH219" s="824" t="s">
        <v>6</v>
      </c>
      <c r="BI219" s="824" t="s">
        <v>7</v>
      </c>
      <c r="BJ219" s="620" t="s">
        <v>32</v>
      </c>
      <c r="BK219" s="620"/>
      <c r="BL219" s="546" t="s">
        <v>33</v>
      </c>
      <c r="BM219" s="828" t="s">
        <v>3345</v>
      </c>
      <c r="BN219" s="829"/>
      <c r="BO219" s="829"/>
      <c r="BP219" s="829"/>
      <c r="BQ219" s="829"/>
      <c r="BR219" s="829"/>
      <c r="BS219" s="547"/>
      <c r="BT219" s="547"/>
      <c r="BU219" s="547"/>
      <c r="BV219" s="548"/>
      <c r="BW219" s="549"/>
      <c r="BX219" s="547"/>
      <c r="BY219" s="495"/>
      <c r="BZ219" s="579" t="s">
        <v>2046</v>
      </c>
      <c r="CA219" s="832" t="s">
        <v>1345</v>
      </c>
      <c r="CB219" s="854" t="s">
        <v>1346</v>
      </c>
      <c r="CC219" s="55" t="s">
        <v>2361</v>
      </c>
      <c r="CD219" s="843" t="s">
        <v>1347</v>
      </c>
    </row>
    <row r="220" spans="1:82" ht="47.25" hidden="1" customHeight="1">
      <c r="A220" s="3"/>
      <c r="B220" s="5" t="s">
        <v>2963</v>
      </c>
      <c r="C220" s="3" t="str">
        <f t="shared" si="56"/>
        <v>Ⅱ.アフターフォロー (4)　お客さまの声・苦情管理態勢</v>
      </c>
      <c r="D220" s="3" t="str">
        <f t="shared" si="57"/>
        <v>⑬お褒めの言葉も含めたお客さまの声・苦情管理態勢の整備（募集時／募集時以外含む）</v>
      </c>
      <c r="E220" s="3" t="str">
        <f t="shared" si="61"/>
        <v>基本 73</v>
      </c>
      <c r="F220" s="3" t="str">
        <f t="shared" si="62"/>
        <v xml:space="preserve">73 
</v>
      </c>
      <c r="G220" s="11" t="str">
        <f t="shared" si="63"/>
        <v xml:space="preserve">苦情の定義（お客さまからの不満足の表明等）が明文化されている
＿ 
＿＿ </v>
      </c>
      <c r="H220" s="21" t="str">
        <f t="shared" si="58"/>
        <v>2023: 0
2024: ▼選択</v>
      </c>
      <c r="I220" s="21" t="str">
        <f t="shared" ref="I220:J283" si="68">IF(AR220=0," ― ",CONCATENATE("2023: ",AR220,CHAR(10),CHAR(10),"2024: ",BB220))</f>
        <v xml:space="preserve"> ― </v>
      </c>
      <c r="J220" s="21" t="str">
        <f t="shared" si="68"/>
        <v xml:space="preserve"> ― </v>
      </c>
      <c r="K220" s="21" t="str">
        <f t="shared" si="64"/>
        <v>▼選択</v>
      </c>
      <c r="L220" s="21" t="str">
        <f t="shared" si="65"/>
        <v>以下について、詳細説明欄の記載及び証跡資料「○○資料」P○により確認できた
・苦情の定義</v>
      </c>
      <c r="M220" s="21" t="str">
        <f t="shared" si="66"/>
        <v xml:space="preserve">
</v>
      </c>
      <c r="N220" s="3"/>
      <c r="O220" s="19" t="s">
        <v>2362</v>
      </c>
      <c r="P220" s="19" t="s">
        <v>2733</v>
      </c>
      <c r="Q220" s="19" t="s">
        <v>455</v>
      </c>
      <c r="R220" s="19"/>
      <c r="S220" s="19"/>
      <c r="T220" s="808"/>
      <c r="U220" s="809"/>
      <c r="V220" s="810"/>
      <c r="W220" s="811"/>
      <c r="X220" s="810"/>
      <c r="Y220" s="810"/>
      <c r="Z220" s="20"/>
      <c r="AA220" s="869" t="s">
        <v>1997</v>
      </c>
      <c r="AB220" s="1203" t="s">
        <v>435</v>
      </c>
      <c r="AC220" s="879" t="s">
        <v>2001</v>
      </c>
      <c r="AD220" s="1206" t="s">
        <v>452</v>
      </c>
      <c r="AE220" s="869" t="s">
        <v>1981</v>
      </c>
      <c r="AF220" s="1272" t="s">
        <v>453</v>
      </c>
      <c r="AG220" s="837" t="s">
        <v>36</v>
      </c>
      <c r="AH220" s="1209" t="s">
        <v>25</v>
      </c>
      <c r="AI220" s="637">
        <v>73</v>
      </c>
      <c r="AJ220" s="551" t="s">
        <v>26</v>
      </c>
      <c r="AK220" s="1275" t="s">
        <v>454</v>
      </c>
      <c r="AL220" s="1234"/>
      <c r="AM220" s="1235"/>
      <c r="AN220" s="27">
        <f t="shared" si="60"/>
        <v>0</v>
      </c>
      <c r="AO220" s="27">
        <f t="shared" si="60"/>
        <v>0</v>
      </c>
      <c r="AP220" s="565">
        <f t="shared" si="60"/>
        <v>0</v>
      </c>
      <c r="AQ220" s="35">
        <f t="shared" si="59"/>
        <v>0</v>
      </c>
      <c r="AR220" s="566">
        <f t="shared" si="59"/>
        <v>0</v>
      </c>
      <c r="AS220" s="566">
        <f t="shared" si="59"/>
        <v>0</v>
      </c>
      <c r="AT220" s="35">
        <f t="shared" si="59"/>
        <v>0</v>
      </c>
      <c r="AU220" s="43">
        <f t="shared" si="59"/>
        <v>0</v>
      </c>
      <c r="AV220" s="596" t="s">
        <v>33</v>
      </c>
      <c r="AW220" s="597" t="s">
        <v>41</v>
      </c>
      <c r="AX220" s="597" t="s">
        <v>42</v>
      </c>
      <c r="AY220" s="597"/>
      <c r="AZ220" s="850" t="s">
        <v>33</v>
      </c>
      <c r="BA220" s="582" t="s">
        <v>343</v>
      </c>
      <c r="BB220" s="855"/>
      <c r="BC220" s="821"/>
      <c r="BD220" s="598" t="str">
        <f t="shared" ref="BD220:BD232" si="69">BL220</f>
        <v>▼選択</v>
      </c>
      <c r="BE220" s="859" t="s">
        <v>33</v>
      </c>
      <c r="BF220" s="633" t="s">
        <v>16</v>
      </c>
      <c r="BG220" s="859" t="s">
        <v>31</v>
      </c>
      <c r="BH220" s="824" t="s">
        <v>6</v>
      </c>
      <c r="BI220" s="824" t="s">
        <v>7</v>
      </c>
      <c r="BJ220" s="859" t="s">
        <v>32</v>
      </c>
      <c r="BK220" s="859"/>
      <c r="BL220" s="546" t="s">
        <v>33</v>
      </c>
      <c r="BM220" s="828" t="s">
        <v>3346</v>
      </c>
      <c r="BN220" s="852"/>
      <c r="BO220" s="852"/>
      <c r="BP220" s="852"/>
      <c r="BQ220" s="852"/>
      <c r="BR220" s="852"/>
      <c r="BS220" s="547"/>
      <c r="BT220" s="547"/>
      <c r="BU220" s="547"/>
      <c r="BV220" s="548"/>
      <c r="BW220" s="549"/>
      <c r="BX220" s="547"/>
      <c r="BY220" s="495"/>
      <c r="BZ220" s="579" t="s">
        <v>2047</v>
      </c>
      <c r="CA220" s="853" t="s">
        <v>1348</v>
      </c>
      <c r="CB220" s="854" t="s">
        <v>1349</v>
      </c>
      <c r="CC220" s="55" t="s">
        <v>2362</v>
      </c>
      <c r="CD220" s="843" t="s">
        <v>1350</v>
      </c>
    </row>
    <row r="221" spans="1:82" ht="57" hidden="1" customHeight="1">
      <c r="A221" s="3"/>
      <c r="B221" s="5" t="s">
        <v>2964</v>
      </c>
      <c r="C221" s="3" t="str">
        <f t="shared" si="56"/>
        <v>Ⅱ.アフターフォロー (4)　お客さまの声・苦情管理態勢</v>
      </c>
      <c r="D221" s="3" t="str">
        <f t="shared" si="57"/>
        <v>⑬お褒めの言葉も含めたお客さまの声・苦情管理態勢の整備（募集時／募集時以外含む）</v>
      </c>
      <c r="E221" s="3" t="str">
        <f t="shared" si="61"/>
        <v>基本 74</v>
      </c>
      <c r="F221" s="3" t="str">
        <f t="shared" si="62"/>
        <v xml:space="preserve">74 
</v>
      </c>
      <c r="G221" s="11" t="str">
        <f t="shared" si="63"/>
        <v xml:space="preserve">苦情の受付・お客さま対応・報告ルート（現地から本部、本部から保険会社）の一連の流れが明文化されている
＿ 
＿＿ </v>
      </c>
      <c r="H221" s="21" t="str">
        <f t="shared" si="58"/>
        <v>2023: 0
2024: ▼選択</v>
      </c>
      <c r="I221" s="21" t="str">
        <f t="shared" si="68"/>
        <v xml:space="preserve"> ― </v>
      </c>
      <c r="J221" s="21" t="str">
        <f t="shared" si="68"/>
        <v xml:space="preserve"> ― </v>
      </c>
      <c r="K221" s="21" t="str">
        <f t="shared" si="64"/>
        <v>▼選択</v>
      </c>
      <c r="L221" s="21" t="str">
        <f t="shared" si="65"/>
        <v>以下について、詳細説明欄の記載及び証跡資料「○○資料」P○により確認できた
・苦情に接した際の一連の流れ</v>
      </c>
      <c r="M221" s="21" t="str">
        <f t="shared" si="66"/>
        <v xml:space="preserve">
</v>
      </c>
      <c r="N221" s="3"/>
      <c r="O221" s="19" t="s">
        <v>2363</v>
      </c>
      <c r="P221" s="19" t="s">
        <v>2733</v>
      </c>
      <c r="Q221" s="19" t="s">
        <v>455</v>
      </c>
      <c r="R221" s="19"/>
      <c r="S221" s="19"/>
      <c r="T221" s="808"/>
      <c r="U221" s="809"/>
      <c r="V221" s="810"/>
      <c r="W221" s="811"/>
      <c r="X221" s="810"/>
      <c r="Y221" s="810"/>
      <c r="Z221" s="20"/>
      <c r="AA221" s="844" t="s">
        <v>438</v>
      </c>
      <c r="AB221" s="1276"/>
      <c r="AC221" s="870" t="s">
        <v>2001</v>
      </c>
      <c r="AD221" s="1278"/>
      <c r="AE221" s="870" t="s">
        <v>455</v>
      </c>
      <c r="AF221" s="1278"/>
      <c r="AG221" s="845" t="s">
        <v>36</v>
      </c>
      <c r="AH221" s="1210"/>
      <c r="AI221" s="637">
        <v>74</v>
      </c>
      <c r="AJ221" s="551" t="s">
        <v>26</v>
      </c>
      <c r="AK221" s="1212" t="s">
        <v>456</v>
      </c>
      <c r="AL221" s="1218"/>
      <c r="AM221" s="1219"/>
      <c r="AN221" s="27">
        <f t="shared" si="60"/>
        <v>0</v>
      </c>
      <c r="AO221" s="27">
        <f t="shared" si="60"/>
        <v>0</v>
      </c>
      <c r="AP221" s="565">
        <f t="shared" si="60"/>
        <v>0</v>
      </c>
      <c r="AQ221" s="35">
        <f t="shared" si="59"/>
        <v>0</v>
      </c>
      <c r="AR221" s="566">
        <f t="shared" si="59"/>
        <v>0</v>
      </c>
      <c r="AS221" s="566">
        <f t="shared" si="59"/>
        <v>0</v>
      </c>
      <c r="AT221" s="35">
        <f t="shared" si="59"/>
        <v>0</v>
      </c>
      <c r="AU221" s="43">
        <f t="shared" si="59"/>
        <v>0</v>
      </c>
      <c r="AV221" s="596" t="s">
        <v>33</v>
      </c>
      <c r="AW221" s="597" t="s">
        <v>41</v>
      </c>
      <c r="AX221" s="597" t="s">
        <v>42</v>
      </c>
      <c r="AY221" s="597"/>
      <c r="AZ221" s="850" t="s">
        <v>33</v>
      </c>
      <c r="BA221" s="582" t="s">
        <v>343</v>
      </c>
      <c r="BB221" s="855"/>
      <c r="BC221" s="821"/>
      <c r="BD221" s="598" t="str">
        <f t="shared" si="69"/>
        <v>▼選択</v>
      </c>
      <c r="BE221" s="859" t="s">
        <v>33</v>
      </c>
      <c r="BF221" s="633" t="s">
        <v>16</v>
      </c>
      <c r="BG221" s="859" t="s">
        <v>31</v>
      </c>
      <c r="BH221" s="824" t="s">
        <v>6</v>
      </c>
      <c r="BI221" s="824" t="s">
        <v>7</v>
      </c>
      <c r="BJ221" s="859" t="s">
        <v>32</v>
      </c>
      <c r="BK221" s="859"/>
      <c r="BL221" s="546" t="s">
        <v>33</v>
      </c>
      <c r="BM221" s="828" t="s">
        <v>3347</v>
      </c>
      <c r="BN221" s="852"/>
      <c r="BO221" s="852"/>
      <c r="BP221" s="852"/>
      <c r="BQ221" s="852"/>
      <c r="BR221" s="852"/>
      <c r="BS221" s="547"/>
      <c r="BT221" s="547"/>
      <c r="BU221" s="547"/>
      <c r="BV221" s="548"/>
      <c r="BW221" s="549"/>
      <c r="BX221" s="547"/>
      <c r="BY221" s="495"/>
      <c r="BZ221" s="579" t="s">
        <v>2048</v>
      </c>
      <c r="CA221" s="853" t="s">
        <v>1351</v>
      </c>
      <c r="CB221" s="854" t="s">
        <v>1352</v>
      </c>
      <c r="CC221" s="55" t="s">
        <v>2363</v>
      </c>
      <c r="CD221" s="843" t="s">
        <v>1353</v>
      </c>
    </row>
    <row r="222" spans="1:82" ht="63" hidden="1" customHeight="1">
      <c r="A222" s="3"/>
      <c r="B222" s="5" t="s">
        <v>2965</v>
      </c>
      <c r="C222" s="3" t="str">
        <f t="shared" si="56"/>
        <v>Ⅱ.アフターフォロー (4)　お客さまの声・苦情管理態勢</v>
      </c>
      <c r="D222" s="3" t="str">
        <f t="shared" si="57"/>
        <v>⑬お褒めの言葉も含めたお客さまの声・苦情管理態勢の整備（募集時／募集時以外含む）</v>
      </c>
      <c r="E222" s="3" t="str">
        <f t="shared" si="61"/>
        <v>基本 75</v>
      </c>
      <c r="F222" s="3" t="str">
        <f t="shared" si="62"/>
        <v xml:space="preserve">75 
</v>
      </c>
      <c r="G222" s="11" t="str">
        <f t="shared" si="63"/>
        <v xml:space="preserve">苦情を一元的に管理する、営業部門からの独立性を確保した担当部門・担当者が設置されている
＿ 
＿＿ </v>
      </c>
      <c r="H222" s="21" t="str">
        <f t="shared" si="58"/>
        <v>2023: 0
2024: ▼選択</v>
      </c>
      <c r="I222" s="21" t="str">
        <f t="shared" si="68"/>
        <v xml:space="preserve"> ― </v>
      </c>
      <c r="J222" s="21" t="str">
        <f t="shared" si="68"/>
        <v xml:space="preserve"> ― </v>
      </c>
      <c r="K222" s="21" t="str">
        <f t="shared" si="64"/>
        <v>▼選択</v>
      </c>
      <c r="L222" s="21" t="str">
        <f t="shared" si="65"/>
        <v>以下について、詳細説明欄の記載及び証跡資料「○○資料」P○により確認できた
・苦情を一元的に管理する部門または担当者がおり、かつ、当該部門または担当者が営業部門から独立していること</v>
      </c>
      <c r="M222" s="21" t="str">
        <f t="shared" si="66"/>
        <v xml:space="preserve">
</v>
      </c>
      <c r="N222" s="3"/>
      <c r="O222" s="19" t="s">
        <v>2364</v>
      </c>
      <c r="P222" s="19" t="s">
        <v>2733</v>
      </c>
      <c r="Q222" s="19" t="s">
        <v>455</v>
      </c>
      <c r="R222" s="19"/>
      <c r="S222" s="19"/>
      <c r="T222" s="808"/>
      <c r="U222" s="809"/>
      <c r="V222" s="810"/>
      <c r="W222" s="811"/>
      <c r="X222" s="810"/>
      <c r="Y222" s="810"/>
      <c r="Z222" s="20"/>
      <c r="AA222" s="844" t="s">
        <v>438</v>
      </c>
      <c r="AB222" s="1276"/>
      <c r="AC222" s="870" t="s">
        <v>2001</v>
      </c>
      <c r="AD222" s="1278"/>
      <c r="AE222" s="870" t="s">
        <v>455</v>
      </c>
      <c r="AF222" s="1278"/>
      <c r="AG222" s="845" t="s">
        <v>36</v>
      </c>
      <c r="AH222" s="1210"/>
      <c r="AI222" s="637">
        <v>75</v>
      </c>
      <c r="AJ222" s="551" t="s">
        <v>26</v>
      </c>
      <c r="AK222" s="1212" t="s">
        <v>457</v>
      </c>
      <c r="AL222" s="1218"/>
      <c r="AM222" s="1219"/>
      <c r="AN222" s="27">
        <f t="shared" si="60"/>
        <v>0</v>
      </c>
      <c r="AO222" s="27">
        <f t="shared" si="60"/>
        <v>0</v>
      </c>
      <c r="AP222" s="565">
        <f t="shared" si="60"/>
        <v>0</v>
      </c>
      <c r="AQ222" s="35">
        <f t="shared" si="59"/>
        <v>0</v>
      </c>
      <c r="AR222" s="566">
        <f t="shared" si="59"/>
        <v>0</v>
      </c>
      <c r="AS222" s="566">
        <f t="shared" si="59"/>
        <v>0</v>
      </c>
      <c r="AT222" s="35">
        <f t="shared" si="59"/>
        <v>0</v>
      </c>
      <c r="AU222" s="43">
        <f t="shared" si="59"/>
        <v>0</v>
      </c>
      <c r="AV222" s="596" t="s">
        <v>33</v>
      </c>
      <c r="AW222" s="597" t="s">
        <v>41</v>
      </c>
      <c r="AX222" s="597" t="s">
        <v>42</v>
      </c>
      <c r="AY222" s="597"/>
      <c r="AZ222" s="850" t="s">
        <v>33</v>
      </c>
      <c r="BA222" s="582" t="s">
        <v>343</v>
      </c>
      <c r="BB222" s="855"/>
      <c r="BC222" s="821"/>
      <c r="BD222" s="598" t="str">
        <f t="shared" si="69"/>
        <v>▼選択</v>
      </c>
      <c r="BE222" s="859" t="s">
        <v>33</v>
      </c>
      <c r="BF222" s="633" t="s">
        <v>16</v>
      </c>
      <c r="BG222" s="859" t="s">
        <v>31</v>
      </c>
      <c r="BH222" s="824" t="s">
        <v>6</v>
      </c>
      <c r="BI222" s="824" t="s">
        <v>7</v>
      </c>
      <c r="BJ222" s="859" t="s">
        <v>32</v>
      </c>
      <c r="BK222" s="859"/>
      <c r="BL222" s="546" t="s">
        <v>33</v>
      </c>
      <c r="BM222" s="828" t="s">
        <v>3348</v>
      </c>
      <c r="BN222" s="852"/>
      <c r="BO222" s="852"/>
      <c r="BP222" s="852"/>
      <c r="BQ222" s="852"/>
      <c r="BR222" s="852"/>
      <c r="BS222" s="547"/>
      <c r="BT222" s="547"/>
      <c r="BU222" s="547"/>
      <c r="BV222" s="548"/>
      <c r="BW222" s="549"/>
      <c r="BX222" s="547"/>
      <c r="BY222" s="495"/>
      <c r="BZ222" s="579" t="s">
        <v>1357</v>
      </c>
      <c r="CA222" s="853" t="s">
        <v>1354</v>
      </c>
      <c r="CB222" s="854" t="s">
        <v>1355</v>
      </c>
      <c r="CC222" s="55" t="s">
        <v>2364</v>
      </c>
      <c r="CD222" s="843" t="s">
        <v>1356</v>
      </c>
    </row>
    <row r="223" spans="1:82" ht="94.5" hidden="1" customHeight="1">
      <c r="A223" s="3"/>
      <c r="B223" s="5" t="s">
        <v>2966</v>
      </c>
      <c r="C223" s="3" t="str">
        <f t="shared" si="56"/>
        <v>Ⅱ.アフターフォロー (4)　お客さまの声・苦情管理態勢</v>
      </c>
      <c r="D223" s="3" t="str">
        <f t="shared" si="57"/>
        <v>⑬お褒めの言葉も含めたお客さまの声・苦情管理態勢の整備（募集時／募集時以外含む）</v>
      </c>
      <c r="E223" s="3" t="str">
        <f t="shared" si="61"/>
        <v>基本 76</v>
      </c>
      <c r="F223" s="3" t="str">
        <f t="shared" si="62"/>
        <v xml:space="preserve">76 
</v>
      </c>
      <c r="G223" s="11" t="str">
        <f t="shared" si="63"/>
        <v xml:space="preserve">苦情について申出内容・対応履歴を記録するとともに対応もれが発生しない態勢（チェックリストや自社役席者による確認等）を整備している
＿ 
＿＿ </v>
      </c>
      <c r="H223" s="21" t="str">
        <f t="shared" si="58"/>
        <v>2023: 0
2024: ▼選択</v>
      </c>
      <c r="I223" s="21" t="str">
        <f t="shared" si="68"/>
        <v xml:space="preserve"> ― </v>
      </c>
      <c r="J223" s="21" t="str">
        <f t="shared" si="68"/>
        <v xml:space="preserve"> ― </v>
      </c>
      <c r="K223" s="21" t="str">
        <f t="shared" si="64"/>
        <v>▼選択</v>
      </c>
      <c r="L223" s="21" t="str">
        <f t="shared" si="65"/>
        <v>以下について、詳細説明欄の記載及び証跡資料により確認できた
・苦情について申出内容や対応履歴を記録していることは、「○○資料」を確認
・担当者まかせではなく、組織として苦情の申出内容・対応履歴の記録に基づき、対応もれが発生しない仕組みがあることは、「○○資料」P○を確認</v>
      </c>
      <c r="M223" s="21" t="str">
        <f t="shared" si="66"/>
        <v xml:space="preserve">
</v>
      </c>
      <c r="N223" s="3"/>
      <c r="O223" s="19" t="s">
        <v>2365</v>
      </c>
      <c r="P223" s="19" t="s">
        <v>2733</v>
      </c>
      <c r="Q223" s="19" t="s">
        <v>455</v>
      </c>
      <c r="R223" s="19"/>
      <c r="S223" s="19"/>
      <c r="T223" s="808"/>
      <c r="U223" s="809"/>
      <c r="V223" s="810"/>
      <c r="W223" s="811"/>
      <c r="X223" s="810"/>
      <c r="Y223" s="810"/>
      <c r="Z223" s="20"/>
      <c r="AA223" s="844" t="s">
        <v>438</v>
      </c>
      <c r="AB223" s="1276"/>
      <c r="AC223" s="870" t="s">
        <v>2001</v>
      </c>
      <c r="AD223" s="1278"/>
      <c r="AE223" s="870" t="s">
        <v>455</v>
      </c>
      <c r="AF223" s="1278"/>
      <c r="AG223" s="845" t="s">
        <v>36</v>
      </c>
      <c r="AH223" s="1210"/>
      <c r="AI223" s="637">
        <v>76</v>
      </c>
      <c r="AJ223" s="551" t="s">
        <v>26</v>
      </c>
      <c r="AK223" s="1212" t="s">
        <v>458</v>
      </c>
      <c r="AL223" s="1218"/>
      <c r="AM223" s="1219"/>
      <c r="AN223" s="27">
        <f t="shared" si="60"/>
        <v>0</v>
      </c>
      <c r="AO223" s="27">
        <f t="shared" si="60"/>
        <v>0</v>
      </c>
      <c r="AP223" s="565">
        <f t="shared" si="60"/>
        <v>0</v>
      </c>
      <c r="AQ223" s="35">
        <f t="shared" si="59"/>
        <v>0</v>
      </c>
      <c r="AR223" s="566">
        <f t="shared" si="59"/>
        <v>0</v>
      </c>
      <c r="AS223" s="566">
        <f t="shared" si="59"/>
        <v>0</v>
      </c>
      <c r="AT223" s="35">
        <f t="shared" si="59"/>
        <v>0</v>
      </c>
      <c r="AU223" s="43">
        <f t="shared" si="59"/>
        <v>0</v>
      </c>
      <c r="AV223" s="596" t="s">
        <v>33</v>
      </c>
      <c r="AW223" s="597" t="s">
        <v>41</v>
      </c>
      <c r="AX223" s="597" t="s">
        <v>42</v>
      </c>
      <c r="AY223" s="597"/>
      <c r="AZ223" s="850" t="s">
        <v>33</v>
      </c>
      <c r="BA223" s="582" t="s">
        <v>459</v>
      </c>
      <c r="BB223" s="855"/>
      <c r="BC223" s="821"/>
      <c r="BD223" s="598" t="str">
        <f t="shared" si="69"/>
        <v>▼選択</v>
      </c>
      <c r="BE223" s="859" t="s">
        <v>33</v>
      </c>
      <c r="BF223" s="633" t="s">
        <v>16</v>
      </c>
      <c r="BG223" s="859" t="s">
        <v>31</v>
      </c>
      <c r="BH223" s="824" t="s">
        <v>6</v>
      </c>
      <c r="BI223" s="824" t="s">
        <v>7</v>
      </c>
      <c r="BJ223" s="859" t="s">
        <v>32</v>
      </c>
      <c r="BK223" s="859"/>
      <c r="BL223" s="546" t="s">
        <v>33</v>
      </c>
      <c r="BM223" s="828" t="s">
        <v>3455</v>
      </c>
      <c r="BN223" s="852"/>
      <c r="BO223" s="852"/>
      <c r="BP223" s="852"/>
      <c r="BQ223" s="852"/>
      <c r="BR223" s="852"/>
      <c r="BS223" s="547"/>
      <c r="BT223" s="547"/>
      <c r="BU223" s="547"/>
      <c r="BV223" s="548"/>
      <c r="BW223" s="549"/>
      <c r="BX223" s="547"/>
      <c r="BY223" s="495"/>
      <c r="BZ223" s="647" t="s">
        <v>3660</v>
      </c>
      <c r="CA223" s="853" t="s">
        <v>1358</v>
      </c>
      <c r="CB223" s="854" t="s">
        <v>1359</v>
      </c>
      <c r="CC223" s="55" t="s">
        <v>2365</v>
      </c>
      <c r="CD223" s="843" t="s">
        <v>1360</v>
      </c>
    </row>
    <row r="224" spans="1:82" ht="63" hidden="1" customHeight="1">
      <c r="A224" s="3"/>
      <c r="B224" s="5" t="s">
        <v>2967</v>
      </c>
      <c r="C224" s="3" t="str">
        <f t="shared" si="56"/>
        <v>Ⅱ.アフターフォロー (4)　お客さまの声・苦情管理態勢</v>
      </c>
      <c r="D224" s="3" t="str">
        <f t="shared" si="57"/>
        <v>⑬お褒めの言葉も含めたお客さまの声・苦情管理態勢の整備（募集時／募集時以外含む）</v>
      </c>
      <c r="E224" s="3" t="str">
        <f t="shared" si="61"/>
        <v>基本 77</v>
      </c>
      <c r="F224" s="3" t="str">
        <f t="shared" si="62"/>
        <v xml:space="preserve">77 
</v>
      </c>
      <c r="G224" s="11" t="str">
        <f t="shared" si="63"/>
        <v xml:space="preserve">苦情全件について発生経緯・原因を特定している
＿ 
＿＿ </v>
      </c>
      <c r="H224" s="21" t="str">
        <f t="shared" si="58"/>
        <v>2023: 0
2024: ▼選択</v>
      </c>
      <c r="I224" s="21" t="str">
        <f t="shared" si="68"/>
        <v xml:space="preserve"> ― </v>
      </c>
      <c r="J224" s="21" t="str">
        <f t="shared" si="68"/>
        <v xml:space="preserve"> ― </v>
      </c>
      <c r="K224" s="21" t="str">
        <f t="shared" si="64"/>
        <v>▼選択</v>
      </c>
      <c r="L224" s="21" t="str">
        <f t="shared" si="65"/>
        <v>以下について、詳細説明欄の記載及び証跡資料「○○資料」P○により確認できた
・代理店が受け付けた苦情について、発生の経緯や発生原因が全て記録される仕組みとなっていること</v>
      </c>
      <c r="M224" s="21" t="str">
        <f t="shared" si="66"/>
        <v xml:space="preserve">
</v>
      </c>
      <c r="N224" s="3"/>
      <c r="O224" s="19" t="s">
        <v>2366</v>
      </c>
      <c r="P224" s="19" t="s">
        <v>2733</v>
      </c>
      <c r="Q224" s="19" t="s">
        <v>455</v>
      </c>
      <c r="R224" s="19"/>
      <c r="S224" s="19"/>
      <c r="T224" s="808"/>
      <c r="U224" s="809"/>
      <c r="V224" s="810"/>
      <c r="W224" s="811"/>
      <c r="X224" s="810"/>
      <c r="Y224" s="810"/>
      <c r="Z224" s="20"/>
      <c r="AA224" s="844" t="s">
        <v>438</v>
      </c>
      <c r="AB224" s="1276"/>
      <c r="AC224" s="870" t="s">
        <v>2001</v>
      </c>
      <c r="AD224" s="1278"/>
      <c r="AE224" s="870" t="s">
        <v>455</v>
      </c>
      <c r="AF224" s="1278"/>
      <c r="AG224" s="845" t="s">
        <v>36</v>
      </c>
      <c r="AH224" s="1210"/>
      <c r="AI224" s="637">
        <v>77</v>
      </c>
      <c r="AJ224" s="551" t="s">
        <v>26</v>
      </c>
      <c r="AK224" s="1212" t="s">
        <v>460</v>
      </c>
      <c r="AL224" s="1218"/>
      <c r="AM224" s="1219"/>
      <c r="AN224" s="27">
        <f t="shared" si="60"/>
        <v>0</v>
      </c>
      <c r="AO224" s="27">
        <f t="shared" si="60"/>
        <v>0</v>
      </c>
      <c r="AP224" s="565">
        <f t="shared" si="60"/>
        <v>0</v>
      </c>
      <c r="AQ224" s="35">
        <f t="shared" si="59"/>
        <v>0</v>
      </c>
      <c r="AR224" s="566">
        <f t="shared" si="59"/>
        <v>0</v>
      </c>
      <c r="AS224" s="566">
        <f t="shared" si="59"/>
        <v>0</v>
      </c>
      <c r="AT224" s="35">
        <f t="shared" si="59"/>
        <v>0</v>
      </c>
      <c r="AU224" s="43">
        <f t="shared" si="59"/>
        <v>0</v>
      </c>
      <c r="AV224" s="596" t="s">
        <v>33</v>
      </c>
      <c r="AW224" s="597" t="s">
        <v>41</v>
      </c>
      <c r="AX224" s="597" t="s">
        <v>42</v>
      </c>
      <c r="AY224" s="597"/>
      <c r="AZ224" s="850" t="s">
        <v>33</v>
      </c>
      <c r="BA224" s="582" t="s">
        <v>459</v>
      </c>
      <c r="BB224" s="855"/>
      <c r="BC224" s="821"/>
      <c r="BD224" s="598" t="str">
        <f t="shared" si="69"/>
        <v>▼選択</v>
      </c>
      <c r="BE224" s="859" t="s">
        <v>33</v>
      </c>
      <c r="BF224" s="633" t="s">
        <v>16</v>
      </c>
      <c r="BG224" s="859" t="s">
        <v>31</v>
      </c>
      <c r="BH224" s="824" t="s">
        <v>6</v>
      </c>
      <c r="BI224" s="824" t="s">
        <v>7</v>
      </c>
      <c r="BJ224" s="859" t="s">
        <v>32</v>
      </c>
      <c r="BK224" s="859"/>
      <c r="BL224" s="546" t="s">
        <v>33</v>
      </c>
      <c r="BM224" s="828" t="s">
        <v>3349</v>
      </c>
      <c r="BN224" s="852"/>
      <c r="BO224" s="852"/>
      <c r="BP224" s="852"/>
      <c r="BQ224" s="852"/>
      <c r="BR224" s="852"/>
      <c r="BS224" s="547"/>
      <c r="BT224" s="547"/>
      <c r="BU224" s="547"/>
      <c r="BV224" s="548"/>
      <c r="BW224" s="549"/>
      <c r="BX224" s="547"/>
      <c r="BY224" s="495"/>
      <c r="BZ224" s="579" t="s">
        <v>2049</v>
      </c>
      <c r="CA224" s="853" t="s">
        <v>1361</v>
      </c>
      <c r="CB224" s="854" t="s">
        <v>1362</v>
      </c>
      <c r="CC224" s="55" t="s">
        <v>2366</v>
      </c>
      <c r="CD224" s="843" t="s">
        <v>1363</v>
      </c>
    </row>
    <row r="225" spans="1:82" ht="89.25" customHeight="1">
      <c r="A225" s="3"/>
      <c r="B225" s="5" t="s">
        <v>2968</v>
      </c>
      <c r="C225" s="3" t="str">
        <f t="shared" si="56"/>
        <v>Ⅱ.アフターフォロー (4)　お客さまの声・苦情管理態勢</v>
      </c>
      <c r="D225" s="3" t="str">
        <f t="shared" si="57"/>
        <v>⑬お褒めの言葉も含めたお客さまの声・苦情管理態勢の整備（募集時／募集時以外含む）</v>
      </c>
      <c r="E225" s="3" t="str">
        <f t="shared" si="61"/>
        <v>基本 78</v>
      </c>
      <c r="F225" s="3" t="str">
        <f t="shared" si="62"/>
        <v xml:space="preserve">78 
</v>
      </c>
      <c r="G225" s="11" t="str">
        <f t="shared" si="63"/>
        <v xml:space="preserve">苦情について経営層が報告を受け、必要に応じ社内共有化・再発防止策等を実施している
＿ 
＿＿ </v>
      </c>
      <c r="H225" s="21" t="str">
        <f t="shared" si="58"/>
        <v>2023: 0
2024: 1.はい</v>
      </c>
      <c r="I225" s="21" t="str">
        <f t="shared" si="68"/>
        <v xml:space="preserve"> ― </v>
      </c>
      <c r="J225" s="21" t="str">
        <f t="shared" si="68"/>
        <v xml:space="preserve"> ― </v>
      </c>
      <c r="K225" s="21" t="str">
        <f t="shared" si="64"/>
        <v>▼選択</v>
      </c>
      <c r="L225" s="21" t="str">
        <f t="shared" si="65"/>
        <v>以下について、詳細説明欄の記載及び証跡資料により確認できた
・苦情について発生状況を経営層に報告していることは、「○○資料」P○を確認
・苦情案件の内容に応じて、社内共有化や再発防止策が必要である場合、それらを実施していることは、「○○資料」を確認</v>
      </c>
      <c r="M225" s="21" t="str">
        <f t="shared" si="66"/>
        <v xml:space="preserve">
</v>
      </c>
      <c r="N225" s="3"/>
      <c r="O225" s="19" t="s">
        <v>2367</v>
      </c>
      <c r="P225" s="19" t="s">
        <v>2733</v>
      </c>
      <c r="Q225" s="19" t="s">
        <v>455</v>
      </c>
      <c r="R225" s="19"/>
      <c r="S225" s="19"/>
      <c r="T225" s="808"/>
      <c r="U225" s="809"/>
      <c r="V225" s="810"/>
      <c r="W225" s="811"/>
      <c r="X225" s="810"/>
      <c r="Y225" s="810"/>
      <c r="Z225" s="20"/>
      <c r="AA225" s="844" t="s">
        <v>438</v>
      </c>
      <c r="AB225" s="1276"/>
      <c r="AC225" s="870" t="s">
        <v>2001</v>
      </c>
      <c r="AD225" s="1278"/>
      <c r="AE225" s="870" t="s">
        <v>455</v>
      </c>
      <c r="AF225" s="1278"/>
      <c r="AG225" s="845" t="s">
        <v>36</v>
      </c>
      <c r="AH225" s="1210"/>
      <c r="AI225" s="602">
        <v>78</v>
      </c>
      <c r="AJ225" s="551" t="s">
        <v>26</v>
      </c>
      <c r="AK225" s="1212" t="s">
        <v>461</v>
      </c>
      <c r="AL225" s="1218"/>
      <c r="AM225" s="1219"/>
      <c r="AN225" s="27">
        <f t="shared" si="60"/>
        <v>0</v>
      </c>
      <c r="AO225" s="27">
        <f t="shared" si="60"/>
        <v>0</v>
      </c>
      <c r="AP225" s="565">
        <f t="shared" si="60"/>
        <v>0</v>
      </c>
      <c r="AQ225" s="35">
        <f t="shared" si="59"/>
        <v>0</v>
      </c>
      <c r="AR225" s="566">
        <f t="shared" si="59"/>
        <v>0</v>
      </c>
      <c r="AS225" s="566">
        <f t="shared" si="59"/>
        <v>0</v>
      </c>
      <c r="AT225" s="35">
        <f t="shared" si="59"/>
        <v>0</v>
      </c>
      <c r="AU225" s="43">
        <f t="shared" si="59"/>
        <v>0</v>
      </c>
      <c r="AV225" s="596" t="s">
        <v>33</v>
      </c>
      <c r="AW225" s="597" t="s">
        <v>41</v>
      </c>
      <c r="AX225" s="597" t="s">
        <v>42</v>
      </c>
      <c r="AY225" s="597"/>
      <c r="AZ225" s="850" t="s">
        <v>41</v>
      </c>
      <c r="BA225" s="582" t="s">
        <v>462</v>
      </c>
      <c r="BB225" s="547" t="s">
        <v>3661</v>
      </c>
      <c r="BC225" s="547" t="s">
        <v>3662</v>
      </c>
      <c r="BD225" s="598" t="str">
        <f t="shared" si="69"/>
        <v>▼選択</v>
      </c>
      <c r="BE225" s="859" t="s">
        <v>33</v>
      </c>
      <c r="BF225" s="633" t="s">
        <v>16</v>
      </c>
      <c r="BG225" s="859" t="s">
        <v>31</v>
      </c>
      <c r="BH225" s="824" t="s">
        <v>6</v>
      </c>
      <c r="BI225" s="824" t="s">
        <v>7</v>
      </c>
      <c r="BJ225" s="859" t="s">
        <v>32</v>
      </c>
      <c r="BK225" s="859"/>
      <c r="BL225" s="546" t="s">
        <v>33</v>
      </c>
      <c r="BM225" s="828" t="s">
        <v>3350</v>
      </c>
      <c r="BN225" s="852"/>
      <c r="BO225" s="852"/>
      <c r="BP225" s="852"/>
      <c r="BQ225" s="852"/>
      <c r="BR225" s="852"/>
      <c r="BS225" s="547"/>
      <c r="BT225" s="547"/>
      <c r="BU225" s="547"/>
      <c r="BV225" s="548"/>
      <c r="BW225" s="549"/>
      <c r="BX225" s="547"/>
      <c r="BY225" s="495"/>
      <c r="BZ225" s="579" t="s">
        <v>2050</v>
      </c>
      <c r="CA225" s="853" t="s">
        <v>1364</v>
      </c>
      <c r="CB225" s="854" t="s">
        <v>1365</v>
      </c>
      <c r="CC225" s="55" t="s">
        <v>2367</v>
      </c>
      <c r="CD225" s="843" t="s">
        <v>1366</v>
      </c>
    </row>
    <row r="226" spans="1:82" ht="78.75" hidden="1" customHeight="1">
      <c r="A226" s="3"/>
      <c r="B226" s="5" t="s">
        <v>2969</v>
      </c>
      <c r="C226" s="3" t="str">
        <f t="shared" si="56"/>
        <v>Ⅱ.アフターフォロー (4)　お客さまの声・苦情管理態勢</v>
      </c>
      <c r="D226" s="3" t="str">
        <f t="shared" si="57"/>
        <v>⑬お褒めの言葉も含めたお客さまの声・苦情管理態勢の整備（募集時／募集時以外含む）</v>
      </c>
      <c r="E226" s="3" t="str">
        <f t="shared" si="61"/>
        <v>基本 79</v>
      </c>
      <c r="F226" s="3" t="str">
        <f t="shared" si="62"/>
        <v xml:space="preserve">79 
</v>
      </c>
      <c r="G226" s="11" t="str">
        <f t="shared" si="63"/>
        <v xml:space="preserve">苦情管理に関し、実施すべき事項（No.74 ～79の内容）を募集人に徹底（年１回以上の研修実施等）している
＿ 
＿＿ </v>
      </c>
      <c r="H226" s="21" t="str">
        <f t="shared" si="58"/>
        <v>2023: 0
2024: ▼選択</v>
      </c>
      <c r="I226" s="21" t="str">
        <f t="shared" si="68"/>
        <v xml:space="preserve"> ― </v>
      </c>
      <c r="J226" s="21" t="str">
        <f t="shared" si="68"/>
        <v xml:space="preserve"> ― </v>
      </c>
      <c r="K226" s="21" t="str">
        <f t="shared" si="64"/>
        <v>▼選択</v>
      </c>
      <c r="L226" s="21" t="str">
        <f t="shared" si="65"/>
        <v>以下について、詳細説明欄の記載及び証跡資料により確認できた
・明らかに教育項目と教育内容が不足していないことは、「○○資料」および詳細説明欄の記載にて確認
・募集行為を行う従業員全員に対して教育を行っていることは、「○○資料」および詳細説明欄の記載にて確認</v>
      </c>
      <c r="M226" s="21" t="str">
        <f t="shared" si="66"/>
        <v xml:space="preserve">
</v>
      </c>
      <c r="N226" s="3"/>
      <c r="O226" s="19" t="s">
        <v>2368</v>
      </c>
      <c r="P226" s="19" t="s">
        <v>2733</v>
      </c>
      <c r="Q226" s="19" t="s">
        <v>455</v>
      </c>
      <c r="R226" s="19"/>
      <c r="S226" s="19"/>
      <c r="T226" s="808"/>
      <c r="U226" s="809"/>
      <c r="V226" s="810"/>
      <c r="W226" s="811"/>
      <c r="X226" s="810"/>
      <c r="Y226" s="810"/>
      <c r="Z226" s="20"/>
      <c r="AA226" s="864" t="s">
        <v>438</v>
      </c>
      <c r="AB226" s="1277"/>
      <c r="AC226" s="880" t="s">
        <v>2001</v>
      </c>
      <c r="AD226" s="1279"/>
      <c r="AE226" s="880" t="s">
        <v>455</v>
      </c>
      <c r="AF226" s="1279"/>
      <c r="AG226" s="865" t="s">
        <v>36</v>
      </c>
      <c r="AH226" s="1211"/>
      <c r="AI226" s="637">
        <v>79</v>
      </c>
      <c r="AJ226" s="601" t="s">
        <v>26</v>
      </c>
      <c r="AK226" s="1217" t="s">
        <v>3663</v>
      </c>
      <c r="AL226" s="1218"/>
      <c r="AM226" s="1219"/>
      <c r="AN226" s="27">
        <f t="shared" si="60"/>
        <v>0</v>
      </c>
      <c r="AO226" s="27">
        <f t="shared" si="60"/>
        <v>0</v>
      </c>
      <c r="AP226" s="565">
        <f t="shared" si="60"/>
        <v>0</v>
      </c>
      <c r="AQ226" s="35">
        <f t="shared" si="59"/>
        <v>0</v>
      </c>
      <c r="AR226" s="566">
        <f t="shared" si="59"/>
        <v>0</v>
      </c>
      <c r="AS226" s="566">
        <f t="shared" si="59"/>
        <v>0</v>
      </c>
      <c r="AT226" s="35">
        <f t="shared" si="59"/>
        <v>0</v>
      </c>
      <c r="AU226" s="43">
        <f t="shared" si="59"/>
        <v>0</v>
      </c>
      <c r="AV226" s="596" t="s">
        <v>33</v>
      </c>
      <c r="AW226" s="597" t="s">
        <v>41</v>
      </c>
      <c r="AX226" s="597" t="s">
        <v>42</v>
      </c>
      <c r="AY226" s="597"/>
      <c r="AZ226" s="850" t="s">
        <v>33</v>
      </c>
      <c r="BA226" s="582" t="s">
        <v>336</v>
      </c>
      <c r="BB226" s="855"/>
      <c r="BC226" s="821"/>
      <c r="BD226" s="598" t="str">
        <f t="shared" si="69"/>
        <v>▼選択</v>
      </c>
      <c r="BE226" s="859" t="s">
        <v>33</v>
      </c>
      <c r="BF226" s="633" t="s">
        <v>16</v>
      </c>
      <c r="BG226" s="859" t="s">
        <v>31</v>
      </c>
      <c r="BH226" s="824" t="s">
        <v>6</v>
      </c>
      <c r="BI226" s="824" t="s">
        <v>7</v>
      </c>
      <c r="BJ226" s="859" t="s">
        <v>32</v>
      </c>
      <c r="BK226" s="859"/>
      <c r="BL226" s="546" t="s">
        <v>33</v>
      </c>
      <c r="BM226" s="828" t="s">
        <v>3319</v>
      </c>
      <c r="BN226" s="852"/>
      <c r="BO226" s="852"/>
      <c r="BP226" s="852"/>
      <c r="BQ226" s="852"/>
      <c r="BR226" s="852"/>
      <c r="BS226" s="547"/>
      <c r="BT226" s="547"/>
      <c r="BU226" s="547"/>
      <c r="BV226" s="548"/>
      <c r="BW226" s="549"/>
      <c r="BX226" s="547"/>
      <c r="BY226" s="495"/>
      <c r="BZ226" s="579" t="s">
        <v>1225</v>
      </c>
      <c r="CA226" s="853" t="s">
        <v>1367</v>
      </c>
      <c r="CB226" s="854" t="s">
        <v>1368</v>
      </c>
      <c r="CC226" s="55" t="s">
        <v>2368</v>
      </c>
      <c r="CD226" s="843" t="s">
        <v>1369</v>
      </c>
    </row>
    <row r="227" spans="1:82" ht="94.5" hidden="1" customHeight="1">
      <c r="A227" s="3"/>
      <c r="B227" s="5" t="s">
        <v>2970</v>
      </c>
      <c r="C227" s="3" t="str">
        <f t="shared" si="56"/>
        <v>Ⅱ.アフターフォロー (4)　お客さまの声・苦情管理態勢</v>
      </c>
      <c r="D227" s="3" t="str">
        <f t="shared" si="57"/>
        <v>⑬お褒めの言葉も含めたお客さまの声・苦情管理態勢の整備（募集時／募集時以外含む）</v>
      </c>
      <c r="E227" s="3" t="str">
        <f t="shared" si="61"/>
        <v>応用 80</v>
      </c>
      <c r="F227" s="3" t="str">
        <f t="shared" si="62"/>
        <v xml:space="preserve">80 
</v>
      </c>
      <c r="G227" s="11" t="str">
        <f t="shared" si="63"/>
        <v xml:space="preserve">苦情について改善策を実施した場合、経営層がその後の改善状況を確認する態勢を整備している
＿ 
＿＿ </v>
      </c>
      <c r="H227" s="21" t="str">
        <f t="shared" si="58"/>
        <v>2023: 0
2024: ▼選択</v>
      </c>
      <c r="I227" s="21" t="str">
        <f t="shared" si="68"/>
        <v xml:space="preserve"> ― </v>
      </c>
      <c r="J227" s="21" t="str">
        <f t="shared" si="68"/>
        <v xml:space="preserve"> ― </v>
      </c>
      <c r="K227" s="21" t="str">
        <f t="shared" si="64"/>
        <v>▼選択</v>
      </c>
      <c r="L227" s="21" t="str">
        <f t="shared" si="65"/>
        <v>以下について、詳細説明欄の記載及び証跡資料により確認できた
・苦情について改善策を実施した場合、経営層がその後の改善状況を確認することのルール化は「○○資料」P○を確認
・苦情によって明らかになった課題に対して講じた改善策がある場合、その後の改善状況を経営層が確認していることは、「○○資料」を確認</v>
      </c>
      <c r="M227" s="21" t="str">
        <f t="shared" si="66"/>
        <v xml:space="preserve">
</v>
      </c>
      <c r="N227" s="3"/>
      <c r="O227" s="19" t="s">
        <v>2369</v>
      </c>
      <c r="P227" s="19" t="s">
        <v>2733</v>
      </c>
      <c r="Q227" s="19" t="s">
        <v>455</v>
      </c>
      <c r="R227" s="19"/>
      <c r="S227" s="19"/>
      <c r="T227" s="808"/>
      <c r="U227" s="809"/>
      <c r="V227" s="810"/>
      <c r="W227" s="811"/>
      <c r="X227" s="810"/>
      <c r="Y227" s="810"/>
      <c r="Z227" s="20"/>
      <c r="AA227" s="869" t="s">
        <v>1997</v>
      </c>
      <c r="AB227" s="1203" t="s">
        <v>435</v>
      </c>
      <c r="AC227" s="879" t="s">
        <v>2001</v>
      </c>
      <c r="AD227" s="1206" t="s">
        <v>452</v>
      </c>
      <c r="AE227" s="869" t="s">
        <v>1981</v>
      </c>
      <c r="AF227" s="1272" t="s">
        <v>453</v>
      </c>
      <c r="AG227" s="866" t="s">
        <v>140</v>
      </c>
      <c r="AH227" s="1236" t="s">
        <v>228</v>
      </c>
      <c r="AI227" s="637">
        <v>80</v>
      </c>
      <c r="AJ227" s="551" t="s">
        <v>26</v>
      </c>
      <c r="AK227" s="1212" t="s">
        <v>463</v>
      </c>
      <c r="AL227" s="1218"/>
      <c r="AM227" s="1219"/>
      <c r="AN227" s="27">
        <f t="shared" si="60"/>
        <v>0</v>
      </c>
      <c r="AO227" s="27">
        <f t="shared" si="60"/>
        <v>0</v>
      </c>
      <c r="AP227" s="565">
        <f t="shared" si="60"/>
        <v>0</v>
      </c>
      <c r="AQ227" s="35">
        <f t="shared" si="59"/>
        <v>0</v>
      </c>
      <c r="AR227" s="566">
        <f t="shared" si="59"/>
        <v>0</v>
      </c>
      <c r="AS227" s="566">
        <f t="shared" si="59"/>
        <v>0</v>
      </c>
      <c r="AT227" s="35">
        <f t="shared" si="59"/>
        <v>0</v>
      </c>
      <c r="AU227" s="43">
        <f t="shared" si="59"/>
        <v>0</v>
      </c>
      <c r="AV227" s="596" t="s">
        <v>33</v>
      </c>
      <c r="AW227" s="597" t="s">
        <v>41</v>
      </c>
      <c r="AX227" s="597" t="s">
        <v>42</v>
      </c>
      <c r="AY227" s="597"/>
      <c r="AZ227" s="850" t="s">
        <v>33</v>
      </c>
      <c r="BA227" s="582" t="s">
        <v>464</v>
      </c>
      <c r="BB227" s="851"/>
      <c r="BC227" s="547"/>
      <c r="BD227" s="603" t="str">
        <f t="shared" si="69"/>
        <v>▼選択</v>
      </c>
      <c r="BE227" s="859" t="s">
        <v>33</v>
      </c>
      <c r="BF227" s="633" t="s">
        <v>16</v>
      </c>
      <c r="BG227" s="859" t="s">
        <v>31</v>
      </c>
      <c r="BH227" s="824" t="s">
        <v>6</v>
      </c>
      <c r="BI227" s="824" t="s">
        <v>7</v>
      </c>
      <c r="BJ227" s="859" t="s">
        <v>32</v>
      </c>
      <c r="BK227" s="859"/>
      <c r="BL227" s="546" t="s">
        <v>33</v>
      </c>
      <c r="BM227" s="828" t="s">
        <v>3351</v>
      </c>
      <c r="BN227" s="547"/>
      <c r="BO227" s="547"/>
      <c r="BP227" s="547"/>
      <c r="BQ227" s="547"/>
      <c r="BR227" s="547"/>
      <c r="BS227" s="547"/>
      <c r="BT227" s="547"/>
      <c r="BU227" s="547"/>
      <c r="BV227" s="548"/>
      <c r="BW227" s="549"/>
      <c r="BX227" s="547"/>
      <c r="BY227" s="495"/>
      <c r="BZ227" s="579" t="s">
        <v>1373</v>
      </c>
      <c r="CA227" s="853" t="s">
        <v>1370</v>
      </c>
      <c r="CB227" s="854" t="s">
        <v>1371</v>
      </c>
      <c r="CC227" s="55" t="s">
        <v>2369</v>
      </c>
      <c r="CD227" s="843" t="s">
        <v>1372</v>
      </c>
    </row>
    <row r="228" spans="1:82" ht="71.25" hidden="1" customHeight="1">
      <c r="A228" s="3"/>
      <c r="B228" s="5" t="s">
        <v>2971</v>
      </c>
      <c r="C228" s="3" t="str">
        <f t="shared" si="56"/>
        <v>Ⅱ.アフターフォロー (4)　お客さまの声・苦情管理態勢</v>
      </c>
      <c r="D228" s="3" t="str">
        <f t="shared" si="57"/>
        <v>⑬お褒めの言葉も含めたお客さまの声・苦情管理態勢の整備（募集時／募集時以外含む）</v>
      </c>
      <c r="E228" s="3" t="str">
        <f t="shared" si="61"/>
        <v>応用 81</v>
      </c>
      <c r="F228" s="3" t="str">
        <f t="shared" si="62"/>
        <v xml:space="preserve">81 
</v>
      </c>
      <c r="G228" s="11" t="str">
        <f t="shared" si="63"/>
        <v xml:space="preserve">苦情・感謝の声等をお客さまが代理店に伝えるための、コールセンター・チャット等の対応窓口（委託を含む）を設置することで迅速なお客さま対応に努めている
＿ 
＿＿ </v>
      </c>
      <c r="H228" s="21" t="str">
        <f t="shared" si="58"/>
        <v>2023: 0
2024: ▼選択</v>
      </c>
      <c r="I228" s="21" t="str">
        <f t="shared" si="68"/>
        <v xml:space="preserve"> ― </v>
      </c>
      <c r="J228" s="21" t="str">
        <f t="shared" si="68"/>
        <v xml:space="preserve"> ― </v>
      </c>
      <c r="K228" s="21" t="str">
        <f t="shared" si="64"/>
        <v>▼選択</v>
      </c>
      <c r="L228" s="21" t="str">
        <f t="shared" si="65"/>
        <v>以下について、詳細説明欄の記載及び証跡資料「○○資料」P○により確認できた
・苦情・感謝の声等をお客さまが代理店に伝えるための窓口をお客さまに周知していること</v>
      </c>
      <c r="M228" s="21" t="str">
        <f t="shared" si="66"/>
        <v xml:space="preserve">
</v>
      </c>
      <c r="N228" s="3"/>
      <c r="O228" s="19" t="s">
        <v>2370</v>
      </c>
      <c r="P228" s="19" t="s">
        <v>2733</v>
      </c>
      <c r="Q228" s="19" t="s">
        <v>455</v>
      </c>
      <c r="R228" s="19"/>
      <c r="S228" s="19"/>
      <c r="T228" s="808"/>
      <c r="U228" s="809"/>
      <c r="V228" s="810"/>
      <c r="W228" s="811"/>
      <c r="X228" s="810"/>
      <c r="Y228" s="810"/>
      <c r="Z228" s="20"/>
      <c r="AA228" s="844" t="s">
        <v>438</v>
      </c>
      <c r="AB228" s="1276"/>
      <c r="AC228" s="870" t="s">
        <v>2001</v>
      </c>
      <c r="AD228" s="1278"/>
      <c r="AE228" s="870" t="s">
        <v>455</v>
      </c>
      <c r="AF228" s="1278"/>
      <c r="AG228" s="867" t="s">
        <v>140</v>
      </c>
      <c r="AH228" s="1237"/>
      <c r="AI228" s="637">
        <v>81</v>
      </c>
      <c r="AJ228" s="551" t="s">
        <v>26</v>
      </c>
      <c r="AK228" s="1212" t="s">
        <v>465</v>
      </c>
      <c r="AL228" s="1218"/>
      <c r="AM228" s="1219"/>
      <c r="AN228" s="27">
        <f t="shared" si="60"/>
        <v>0</v>
      </c>
      <c r="AO228" s="27">
        <f t="shared" si="60"/>
        <v>0</v>
      </c>
      <c r="AP228" s="565">
        <f t="shared" si="60"/>
        <v>0</v>
      </c>
      <c r="AQ228" s="35">
        <f t="shared" si="59"/>
        <v>0</v>
      </c>
      <c r="AR228" s="566">
        <f t="shared" si="59"/>
        <v>0</v>
      </c>
      <c r="AS228" s="566">
        <f t="shared" si="59"/>
        <v>0</v>
      </c>
      <c r="AT228" s="35">
        <f t="shared" si="59"/>
        <v>0</v>
      </c>
      <c r="AU228" s="43">
        <f t="shared" si="59"/>
        <v>0</v>
      </c>
      <c r="AV228" s="596" t="s">
        <v>33</v>
      </c>
      <c r="AW228" s="597" t="s">
        <v>41</v>
      </c>
      <c r="AX228" s="597" t="s">
        <v>42</v>
      </c>
      <c r="AY228" s="597"/>
      <c r="AZ228" s="850" t="s">
        <v>33</v>
      </c>
      <c r="BA228" s="582" t="s">
        <v>466</v>
      </c>
      <c r="BB228" s="855"/>
      <c r="BC228" s="821"/>
      <c r="BD228" s="603" t="str">
        <f t="shared" si="69"/>
        <v>▼選択</v>
      </c>
      <c r="BE228" s="859" t="s">
        <v>33</v>
      </c>
      <c r="BF228" s="633" t="s">
        <v>16</v>
      </c>
      <c r="BG228" s="859" t="s">
        <v>31</v>
      </c>
      <c r="BH228" s="824" t="s">
        <v>6</v>
      </c>
      <c r="BI228" s="824" t="s">
        <v>7</v>
      </c>
      <c r="BJ228" s="859" t="s">
        <v>32</v>
      </c>
      <c r="BK228" s="859"/>
      <c r="BL228" s="546" t="s">
        <v>33</v>
      </c>
      <c r="BM228" s="828" t="s">
        <v>3352</v>
      </c>
      <c r="BN228" s="852"/>
      <c r="BO228" s="852"/>
      <c r="BP228" s="852"/>
      <c r="BQ228" s="852"/>
      <c r="BR228" s="852"/>
      <c r="BS228" s="547"/>
      <c r="BT228" s="547"/>
      <c r="BU228" s="547"/>
      <c r="BV228" s="548"/>
      <c r="BW228" s="549"/>
      <c r="BX228" s="547"/>
      <c r="BY228" s="495"/>
      <c r="BZ228" s="579" t="s">
        <v>2051</v>
      </c>
      <c r="CA228" s="853" t="s">
        <v>1374</v>
      </c>
      <c r="CB228" s="854" t="s">
        <v>1375</v>
      </c>
      <c r="CC228" s="55" t="s">
        <v>2370</v>
      </c>
      <c r="CD228" s="843" t="s">
        <v>1376</v>
      </c>
    </row>
    <row r="229" spans="1:82" ht="157.5" hidden="1" customHeight="1">
      <c r="A229" s="3"/>
      <c r="B229" s="5" t="s">
        <v>2972</v>
      </c>
      <c r="C229" s="3" t="str">
        <f t="shared" si="56"/>
        <v>Ⅱ.アフターフォロー (4)　お客さまの声・苦情管理態勢</v>
      </c>
      <c r="D229" s="3" t="str">
        <f t="shared" si="57"/>
        <v>⑬お褒めの言葉も含めたお客さまの声・苦情管理態勢の整備（募集時／募集時以外含む）</v>
      </c>
      <c r="E229" s="3" t="str">
        <f t="shared" si="61"/>
        <v>応用 82</v>
      </c>
      <c r="F229" s="3" t="str">
        <f t="shared" si="62"/>
        <v xml:space="preserve">82 
</v>
      </c>
      <c r="G229" s="11" t="str">
        <f t="shared" si="63"/>
        <v xml:space="preserve">感謝の声（意見や要望を含む）について申出内容を記録するとともに適宜業務に反映させる態勢を整備している
＿ 
＿＿ </v>
      </c>
      <c r="H229" s="21" t="str">
        <f t="shared" si="58"/>
        <v>2023: 0
2024: ▼選択</v>
      </c>
      <c r="I229" s="21" t="str">
        <f t="shared" si="68"/>
        <v xml:space="preserve"> ― </v>
      </c>
      <c r="J229" s="21" t="str">
        <f t="shared" si="68"/>
        <v xml:space="preserve"> ― </v>
      </c>
      <c r="K229" s="21" t="str">
        <f t="shared" si="64"/>
        <v>▼選択</v>
      </c>
      <c r="L229" s="21" t="str">
        <f t="shared" si="65"/>
        <v xml:space="preserve">以下について、詳細説明欄の記載及び証跡資料により確認できた
・感謝の声（意見や要望を含む）について申出内容を記録し管理していることは、「○○資料」を確認
・感謝の声（意見や要望を含む）について申出内容を記録するとともに適宜業務に反映させることのルール化は「○○資料」P○を確認
・感謝の声（意見や要望を含む）によって判明した好取組事例を適宜業務に反映できるよう、感謝の声の管理部門等が好取組事例を関係部門に共有していることは、「○○資料」を確認
</v>
      </c>
      <c r="M229" s="21" t="str">
        <f t="shared" si="66"/>
        <v xml:space="preserve">
</v>
      </c>
      <c r="N229" s="3"/>
      <c r="O229" s="19" t="s">
        <v>2371</v>
      </c>
      <c r="P229" s="19" t="s">
        <v>2733</v>
      </c>
      <c r="Q229" s="19" t="s">
        <v>455</v>
      </c>
      <c r="R229" s="19"/>
      <c r="S229" s="19"/>
      <c r="T229" s="808"/>
      <c r="U229" s="809"/>
      <c r="V229" s="810"/>
      <c r="W229" s="811"/>
      <c r="X229" s="810"/>
      <c r="Y229" s="810"/>
      <c r="Z229" s="20"/>
      <c r="AA229" s="844" t="s">
        <v>438</v>
      </c>
      <c r="AB229" s="1276"/>
      <c r="AC229" s="844" t="s">
        <v>2001</v>
      </c>
      <c r="AD229" s="1278"/>
      <c r="AE229" s="844" t="s">
        <v>455</v>
      </c>
      <c r="AF229" s="1278"/>
      <c r="AG229" s="867" t="s">
        <v>140</v>
      </c>
      <c r="AH229" s="1237"/>
      <c r="AI229" s="637">
        <v>82</v>
      </c>
      <c r="AJ229" s="551" t="s">
        <v>26</v>
      </c>
      <c r="AK229" s="1212" t="s">
        <v>467</v>
      </c>
      <c r="AL229" s="1213"/>
      <c r="AM229" s="1214"/>
      <c r="AN229" s="27">
        <f t="shared" si="60"/>
        <v>0</v>
      </c>
      <c r="AO229" s="27">
        <f t="shared" si="60"/>
        <v>0</v>
      </c>
      <c r="AP229" s="565">
        <f t="shared" si="60"/>
        <v>0</v>
      </c>
      <c r="AQ229" s="35">
        <f t="shared" si="59"/>
        <v>0</v>
      </c>
      <c r="AR229" s="566">
        <f t="shared" si="59"/>
        <v>0</v>
      </c>
      <c r="AS229" s="566">
        <f t="shared" si="59"/>
        <v>0</v>
      </c>
      <c r="AT229" s="35">
        <f t="shared" si="59"/>
        <v>0</v>
      </c>
      <c r="AU229" s="43">
        <f t="shared" si="59"/>
        <v>0</v>
      </c>
      <c r="AV229" s="596" t="s">
        <v>33</v>
      </c>
      <c r="AW229" s="597" t="s">
        <v>41</v>
      </c>
      <c r="AX229" s="597" t="s">
        <v>42</v>
      </c>
      <c r="AY229" s="597"/>
      <c r="AZ229" s="850" t="s">
        <v>33</v>
      </c>
      <c r="BA229" s="582" t="s">
        <v>468</v>
      </c>
      <c r="BB229" s="851"/>
      <c r="BC229" s="547"/>
      <c r="BD229" s="603" t="str">
        <f t="shared" si="69"/>
        <v>▼選択</v>
      </c>
      <c r="BE229" s="859" t="s">
        <v>33</v>
      </c>
      <c r="BF229" s="633" t="s">
        <v>16</v>
      </c>
      <c r="BG229" s="859" t="s">
        <v>31</v>
      </c>
      <c r="BH229" s="824" t="s">
        <v>6</v>
      </c>
      <c r="BI229" s="824" t="s">
        <v>7</v>
      </c>
      <c r="BJ229" s="859" t="s">
        <v>32</v>
      </c>
      <c r="BK229" s="859"/>
      <c r="BL229" s="546" t="s">
        <v>33</v>
      </c>
      <c r="BM229" s="828" t="s">
        <v>3353</v>
      </c>
      <c r="BN229" s="547"/>
      <c r="BO229" s="547"/>
      <c r="BP229" s="547"/>
      <c r="BQ229" s="547"/>
      <c r="BR229" s="547"/>
      <c r="BS229" s="547"/>
      <c r="BT229" s="547"/>
      <c r="BU229" s="547"/>
      <c r="BV229" s="548"/>
      <c r="BW229" s="549"/>
      <c r="BX229" s="547"/>
      <c r="BY229" s="495"/>
      <c r="BZ229" s="579" t="s">
        <v>2052</v>
      </c>
      <c r="CA229" s="853" t="s">
        <v>1377</v>
      </c>
      <c r="CB229" s="854" t="s">
        <v>1378</v>
      </c>
      <c r="CC229" s="55" t="s">
        <v>2371</v>
      </c>
      <c r="CD229" s="843" t="s">
        <v>1379</v>
      </c>
    </row>
    <row r="230" spans="1:82" ht="157.5" hidden="1" customHeight="1">
      <c r="A230" s="3"/>
      <c r="B230" s="5" t="s">
        <v>2973</v>
      </c>
      <c r="C230" s="3" t="str">
        <f t="shared" si="56"/>
        <v>Ⅱ.アフターフォロー (4)　お客さまの声・苦情管理態勢</v>
      </c>
      <c r="D230" s="3" t="str">
        <f t="shared" si="57"/>
        <v>⑬お褒めの言葉も含めたお客さまの声・苦情管理態勢の整備（募集時／募集時以外含む）</v>
      </c>
      <c r="E230" s="3" t="str">
        <f t="shared" si="61"/>
        <v>応用 83</v>
      </c>
      <c r="F230" s="3" t="str">
        <f t="shared" si="62"/>
        <v xml:space="preserve">83 
</v>
      </c>
      <c r="G230" s="11" t="str">
        <f t="shared" si="63"/>
        <v xml:space="preserve">感謝の声（意見や要望を含む）について経営層が出席する会議等で共有化している
＿ 
＿＿ </v>
      </c>
      <c r="H230" s="21" t="str">
        <f t="shared" si="58"/>
        <v>2023: 0
2024: ▼選択</v>
      </c>
      <c r="I230" s="21" t="str">
        <f t="shared" si="68"/>
        <v xml:space="preserve"> ― </v>
      </c>
      <c r="J230" s="21" t="str">
        <f t="shared" si="68"/>
        <v xml:space="preserve"> ― </v>
      </c>
      <c r="K230" s="21" t="str">
        <f t="shared" si="64"/>
        <v>▼選択</v>
      </c>
      <c r="L230" s="21" t="str">
        <f t="shared" si="65"/>
        <v>以下について、詳細説明欄の記載及び証跡資料「○○資料」P○により確認できた
・感謝の声（意見や要望を含む）としていただいたご意見について、経営層に報告していること</v>
      </c>
      <c r="M230" s="21" t="str">
        <f t="shared" si="66"/>
        <v xml:space="preserve">
</v>
      </c>
      <c r="N230" s="3"/>
      <c r="O230" s="19" t="s">
        <v>2372</v>
      </c>
      <c r="P230" s="19" t="s">
        <v>2733</v>
      </c>
      <c r="Q230" s="19" t="s">
        <v>455</v>
      </c>
      <c r="R230" s="19"/>
      <c r="S230" s="19"/>
      <c r="T230" s="808"/>
      <c r="U230" s="809"/>
      <c r="V230" s="810"/>
      <c r="W230" s="811"/>
      <c r="X230" s="810"/>
      <c r="Y230" s="810"/>
      <c r="Z230" s="20"/>
      <c r="AA230" s="844" t="s">
        <v>438</v>
      </c>
      <c r="AB230" s="1276"/>
      <c r="AC230" s="844" t="s">
        <v>2001</v>
      </c>
      <c r="AD230" s="1278"/>
      <c r="AE230" s="844" t="s">
        <v>455</v>
      </c>
      <c r="AF230" s="1278"/>
      <c r="AG230" s="867" t="s">
        <v>140</v>
      </c>
      <c r="AH230" s="1237"/>
      <c r="AI230" s="637">
        <v>83</v>
      </c>
      <c r="AJ230" s="551" t="s">
        <v>26</v>
      </c>
      <c r="AK230" s="1217" t="s">
        <v>469</v>
      </c>
      <c r="AL230" s="1218"/>
      <c r="AM230" s="1219"/>
      <c r="AN230" s="27">
        <f t="shared" si="60"/>
        <v>0</v>
      </c>
      <c r="AO230" s="27">
        <f t="shared" si="60"/>
        <v>0</v>
      </c>
      <c r="AP230" s="565">
        <f t="shared" si="60"/>
        <v>0</v>
      </c>
      <c r="AQ230" s="35">
        <f t="shared" si="59"/>
        <v>0</v>
      </c>
      <c r="AR230" s="566">
        <f t="shared" si="59"/>
        <v>0</v>
      </c>
      <c r="AS230" s="566">
        <f t="shared" si="59"/>
        <v>0</v>
      </c>
      <c r="AT230" s="35">
        <f t="shared" si="59"/>
        <v>0</v>
      </c>
      <c r="AU230" s="43">
        <f t="shared" si="59"/>
        <v>0</v>
      </c>
      <c r="AV230" s="596" t="s">
        <v>33</v>
      </c>
      <c r="AW230" s="597" t="s">
        <v>41</v>
      </c>
      <c r="AX230" s="597" t="s">
        <v>42</v>
      </c>
      <c r="AY230" s="597"/>
      <c r="AZ230" s="850" t="s">
        <v>33</v>
      </c>
      <c r="BA230" s="582" t="s">
        <v>470</v>
      </c>
      <c r="BB230" s="851"/>
      <c r="BC230" s="547"/>
      <c r="BD230" s="603" t="str">
        <f t="shared" si="69"/>
        <v>▼選択</v>
      </c>
      <c r="BE230" s="859" t="s">
        <v>33</v>
      </c>
      <c r="BF230" s="633" t="s">
        <v>16</v>
      </c>
      <c r="BG230" s="859" t="s">
        <v>31</v>
      </c>
      <c r="BH230" s="824" t="s">
        <v>6</v>
      </c>
      <c r="BI230" s="824" t="s">
        <v>7</v>
      </c>
      <c r="BJ230" s="859" t="s">
        <v>32</v>
      </c>
      <c r="BK230" s="859"/>
      <c r="BL230" s="546" t="s">
        <v>33</v>
      </c>
      <c r="BM230" s="828" t="s">
        <v>3354</v>
      </c>
      <c r="BN230" s="547"/>
      <c r="BO230" s="547"/>
      <c r="BP230" s="547"/>
      <c r="BQ230" s="547"/>
      <c r="BR230" s="547"/>
      <c r="BS230" s="547"/>
      <c r="BT230" s="547"/>
      <c r="BU230" s="547"/>
      <c r="BV230" s="548"/>
      <c r="BW230" s="549"/>
      <c r="BX230" s="547"/>
      <c r="BY230" s="495"/>
      <c r="BZ230" s="579" t="s">
        <v>2053</v>
      </c>
      <c r="CA230" s="853" t="s">
        <v>1380</v>
      </c>
      <c r="CB230" s="854" t="s">
        <v>1381</v>
      </c>
      <c r="CC230" s="55" t="s">
        <v>2372</v>
      </c>
      <c r="CD230" s="843" t="s">
        <v>1382</v>
      </c>
    </row>
    <row r="231" spans="1:82" ht="47.25" hidden="1" customHeight="1">
      <c r="A231" s="3"/>
      <c r="B231" s="5" t="s">
        <v>2974</v>
      </c>
      <c r="C231" s="3" t="str">
        <f t="shared" si="56"/>
        <v>Ⅱ.アフターフォロー (4)　お客さまの声・苦情管理態勢</v>
      </c>
      <c r="D231" s="3" t="str">
        <f t="shared" si="57"/>
        <v>⑬お褒めの言葉も含めたお客さまの声・苦情管理態勢の整備（募集時／募集時以外含む）</v>
      </c>
      <c r="E231" s="3" t="str">
        <f t="shared" si="61"/>
        <v>応用 84</v>
      </c>
      <c r="F231" s="3" t="str">
        <f t="shared" si="62"/>
        <v xml:space="preserve">84 
</v>
      </c>
      <c r="G231" s="11" t="str">
        <f t="shared" si="63"/>
        <v xml:space="preserve">アンケート等の実施等により能動的にお客さまの声を収集する仕組みがある
＿ 
＿＿ </v>
      </c>
      <c r="H231" s="21" t="str">
        <f t="shared" si="58"/>
        <v>2023: 0
2024: ▼選択</v>
      </c>
      <c r="I231" s="21" t="str">
        <f t="shared" si="68"/>
        <v xml:space="preserve"> ― </v>
      </c>
      <c r="J231" s="21" t="str">
        <f t="shared" si="68"/>
        <v xml:space="preserve"> ― </v>
      </c>
      <c r="K231" s="21" t="str">
        <f t="shared" si="64"/>
        <v>▼選択</v>
      </c>
      <c r="L231" s="21" t="str">
        <f t="shared" si="65"/>
        <v>以下について、詳細説明欄の記載及び証跡資料「○○資料」P○により確認できた
・能動的にお客さまの声を収集する仕組みがあること</v>
      </c>
      <c r="M231" s="21" t="str">
        <f t="shared" si="66"/>
        <v xml:space="preserve">
</v>
      </c>
      <c r="N231" s="3"/>
      <c r="O231" s="19" t="s">
        <v>2373</v>
      </c>
      <c r="P231" s="19" t="s">
        <v>2733</v>
      </c>
      <c r="Q231" s="19" t="s">
        <v>455</v>
      </c>
      <c r="R231" s="19"/>
      <c r="S231" s="19"/>
      <c r="T231" s="808"/>
      <c r="U231" s="809"/>
      <c r="V231" s="810"/>
      <c r="W231" s="811"/>
      <c r="X231" s="810"/>
      <c r="Y231" s="810"/>
      <c r="Z231" s="20"/>
      <c r="AA231" s="844" t="s">
        <v>438</v>
      </c>
      <c r="AB231" s="1276"/>
      <c r="AC231" s="844" t="s">
        <v>2001</v>
      </c>
      <c r="AD231" s="1278"/>
      <c r="AE231" s="844" t="s">
        <v>455</v>
      </c>
      <c r="AF231" s="1278"/>
      <c r="AG231" s="867" t="s">
        <v>140</v>
      </c>
      <c r="AH231" s="1237"/>
      <c r="AI231" s="637">
        <v>84</v>
      </c>
      <c r="AJ231" s="551" t="s">
        <v>26</v>
      </c>
      <c r="AK231" s="1217" t="s">
        <v>471</v>
      </c>
      <c r="AL231" s="1218"/>
      <c r="AM231" s="1219"/>
      <c r="AN231" s="27">
        <f t="shared" si="60"/>
        <v>0</v>
      </c>
      <c r="AO231" s="27">
        <f t="shared" si="60"/>
        <v>0</v>
      </c>
      <c r="AP231" s="565">
        <f t="shared" si="60"/>
        <v>0</v>
      </c>
      <c r="AQ231" s="35">
        <f t="shared" si="59"/>
        <v>0</v>
      </c>
      <c r="AR231" s="566">
        <f t="shared" si="59"/>
        <v>0</v>
      </c>
      <c r="AS231" s="566">
        <f t="shared" si="59"/>
        <v>0</v>
      </c>
      <c r="AT231" s="35">
        <f t="shared" si="59"/>
        <v>0</v>
      </c>
      <c r="AU231" s="43">
        <f t="shared" si="59"/>
        <v>0</v>
      </c>
      <c r="AV231" s="596" t="s">
        <v>33</v>
      </c>
      <c r="AW231" s="597" t="s">
        <v>41</v>
      </c>
      <c r="AX231" s="597" t="s">
        <v>42</v>
      </c>
      <c r="AY231" s="597"/>
      <c r="AZ231" s="850" t="s">
        <v>33</v>
      </c>
      <c r="BA231" s="582" t="s">
        <v>472</v>
      </c>
      <c r="BB231" s="855"/>
      <c r="BC231" s="821"/>
      <c r="BD231" s="603" t="str">
        <f t="shared" si="69"/>
        <v>▼選択</v>
      </c>
      <c r="BE231" s="859" t="s">
        <v>33</v>
      </c>
      <c r="BF231" s="633" t="s">
        <v>16</v>
      </c>
      <c r="BG231" s="859" t="s">
        <v>31</v>
      </c>
      <c r="BH231" s="824" t="s">
        <v>6</v>
      </c>
      <c r="BI231" s="824" t="s">
        <v>7</v>
      </c>
      <c r="BJ231" s="859" t="s">
        <v>32</v>
      </c>
      <c r="BK231" s="859"/>
      <c r="BL231" s="546" t="s">
        <v>33</v>
      </c>
      <c r="BM231" s="828" t="s">
        <v>3355</v>
      </c>
      <c r="BN231" s="852"/>
      <c r="BO231" s="852"/>
      <c r="BP231" s="852"/>
      <c r="BQ231" s="852"/>
      <c r="BR231" s="852"/>
      <c r="BS231" s="547"/>
      <c r="BT231" s="547"/>
      <c r="BU231" s="547"/>
      <c r="BV231" s="548"/>
      <c r="BW231" s="549"/>
      <c r="BX231" s="547"/>
      <c r="BY231" s="495"/>
      <c r="BZ231" s="579" t="s">
        <v>2054</v>
      </c>
      <c r="CA231" s="853" t="s">
        <v>1383</v>
      </c>
      <c r="CB231" s="854" t="s">
        <v>1384</v>
      </c>
      <c r="CC231" s="55" t="s">
        <v>2373</v>
      </c>
      <c r="CD231" s="843" t="s">
        <v>1385</v>
      </c>
    </row>
    <row r="232" spans="1:82" ht="94.5" hidden="1" customHeight="1">
      <c r="A232" s="3"/>
      <c r="B232" s="5" t="s">
        <v>2975</v>
      </c>
      <c r="C232" s="3" t="str">
        <f t="shared" si="56"/>
        <v>Ⅱ.アフターフォロー (4)　お客さまの声・苦情管理態勢</v>
      </c>
      <c r="D232" s="3" t="str">
        <f t="shared" si="57"/>
        <v>⑬お褒めの言葉も含めたお客さまの声・苦情管理態勢の整備（募集時／募集時以外含む）</v>
      </c>
      <c r="E232" s="3" t="str">
        <f t="shared" si="61"/>
        <v>応用 85</v>
      </c>
      <c r="F232" s="3" t="str">
        <f t="shared" si="62"/>
        <v xml:space="preserve">85 
</v>
      </c>
      <c r="G232" s="11" t="str">
        <f t="shared" si="63"/>
        <v xml:space="preserve">アンケート等の実施等により収集したお客さまの声を社内共有化し適宜業務に反映させる態勢を整備している
＿ 
＿＿ </v>
      </c>
      <c r="H232" s="21" t="str">
        <f t="shared" si="58"/>
        <v>2023: 0
2024: ▼選択</v>
      </c>
      <c r="I232" s="21" t="str">
        <f t="shared" si="68"/>
        <v xml:space="preserve"> ― </v>
      </c>
      <c r="J232" s="21" t="str">
        <f t="shared" si="68"/>
        <v xml:space="preserve"> ― </v>
      </c>
      <c r="K232" s="21" t="str">
        <f t="shared" si="64"/>
        <v>▼選択</v>
      </c>
      <c r="L232" s="21" t="str">
        <f t="shared" si="65"/>
        <v>以下について、詳細説明欄の記載及び証跡資料により確認できた
・アンケート等の実施等により収集したお客さまの声を社内共有化し適宜業務に反映させることのルール化は「○○資料」P○を確認
・アンケートの実施等により収集したお客さまの声に基づき業務の改善要否を検討し、必要に応じて適宜改善を実施していることは、「○○資料」を確認</v>
      </c>
      <c r="M232" s="21" t="str">
        <f t="shared" si="66"/>
        <v xml:space="preserve">
</v>
      </c>
      <c r="N232" s="3"/>
      <c r="O232" s="19" t="s">
        <v>2374</v>
      </c>
      <c r="P232" s="19" t="s">
        <v>2733</v>
      </c>
      <c r="Q232" s="19" t="s">
        <v>455</v>
      </c>
      <c r="R232" s="19"/>
      <c r="S232" s="19"/>
      <c r="T232" s="808"/>
      <c r="U232" s="809"/>
      <c r="V232" s="810"/>
      <c r="W232" s="811"/>
      <c r="X232" s="810"/>
      <c r="Y232" s="810"/>
      <c r="Z232" s="20"/>
      <c r="AA232" s="844" t="s">
        <v>438</v>
      </c>
      <c r="AB232" s="1276"/>
      <c r="AC232" s="844" t="s">
        <v>2001</v>
      </c>
      <c r="AD232" s="1278"/>
      <c r="AE232" s="844" t="s">
        <v>455</v>
      </c>
      <c r="AF232" s="1278"/>
      <c r="AG232" s="867" t="s">
        <v>140</v>
      </c>
      <c r="AH232" s="1237"/>
      <c r="AI232" s="637">
        <v>85</v>
      </c>
      <c r="AJ232" s="551" t="s">
        <v>26</v>
      </c>
      <c r="AK232" s="1275" t="s">
        <v>473</v>
      </c>
      <c r="AL232" s="1234"/>
      <c r="AM232" s="1235"/>
      <c r="AN232" s="27">
        <f t="shared" si="60"/>
        <v>0</v>
      </c>
      <c r="AO232" s="27">
        <f t="shared" si="60"/>
        <v>0</v>
      </c>
      <c r="AP232" s="565">
        <f t="shared" si="60"/>
        <v>0</v>
      </c>
      <c r="AQ232" s="35">
        <f t="shared" si="59"/>
        <v>0</v>
      </c>
      <c r="AR232" s="566">
        <f t="shared" si="59"/>
        <v>0</v>
      </c>
      <c r="AS232" s="566">
        <f t="shared" si="59"/>
        <v>0</v>
      </c>
      <c r="AT232" s="35">
        <f t="shared" si="59"/>
        <v>0</v>
      </c>
      <c r="AU232" s="43">
        <f t="shared" si="59"/>
        <v>0</v>
      </c>
      <c r="AV232" s="596" t="s">
        <v>33</v>
      </c>
      <c r="AW232" s="597" t="s">
        <v>41</v>
      </c>
      <c r="AX232" s="597" t="s">
        <v>42</v>
      </c>
      <c r="AY232" s="597"/>
      <c r="AZ232" s="850" t="s">
        <v>33</v>
      </c>
      <c r="BA232" s="582" t="s">
        <v>474</v>
      </c>
      <c r="BB232" s="851"/>
      <c r="BC232" s="547"/>
      <c r="BD232" s="603" t="str">
        <f t="shared" si="69"/>
        <v>▼選択</v>
      </c>
      <c r="BE232" s="859" t="s">
        <v>33</v>
      </c>
      <c r="BF232" s="633" t="s">
        <v>16</v>
      </c>
      <c r="BG232" s="859" t="s">
        <v>31</v>
      </c>
      <c r="BH232" s="824" t="s">
        <v>6</v>
      </c>
      <c r="BI232" s="824" t="s">
        <v>7</v>
      </c>
      <c r="BJ232" s="859" t="s">
        <v>32</v>
      </c>
      <c r="BK232" s="859"/>
      <c r="BL232" s="546" t="s">
        <v>33</v>
      </c>
      <c r="BM232" s="828" t="s">
        <v>3356</v>
      </c>
      <c r="BN232" s="547"/>
      <c r="BO232" s="547"/>
      <c r="BP232" s="547"/>
      <c r="BQ232" s="547"/>
      <c r="BR232" s="547"/>
      <c r="BS232" s="547"/>
      <c r="BT232" s="547"/>
      <c r="BU232" s="547"/>
      <c r="BV232" s="548"/>
      <c r="BW232" s="549"/>
      <c r="BX232" s="547"/>
      <c r="BY232" s="495"/>
      <c r="BZ232" s="579" t="s">
        <v>1389</v>
      </c>
      <c r="CA232" s="853" t="s">
        <v>1386</v>
      </c>
      <c r="CB232" s="854" t="s">
        <v>1387</v>
      </c>
      <c r="CC232" s="55" t="s">
        <v>2374</v>
      </c>
      <c r="CD232" s="843" t="s">
        <v>1388</v>
      </c>
    </row>
    <row r="233" spans="1:82" ht="94.5" hidden="1" customHeight="1">
      <c r="A233" s="3"/>
      <c r="B233" s="5" t="s">
        <v>2976</v>
      </c>
      <c r="C233" s="3" t="str">
        <f t="shared" si="56"/>
        <v>Ⅱ.アフターフォロー (4)　お客さまの声・苦情管理態勢</v>
      </c>
      <c r="D233" s="3" t="str">
        <f t="shared" si="57"/>
        <v>⑬お褒めの言葉も含めたお客さまの声・苦情管理態勢の整備（募集時／募集時以外含む）</v>
      </c>
      <c r="E233" s="3" t="str">
        <f t="shared" si="61"/>
        <v>応用 ⑬EX</v>
      </c>
      <c r="F233" s="3" t="str">
        <f t="shared" si="62"/>
        <v xml:space="preserve">⑬EX 
</v>
      </c>
      <c r="G233" s="11" t="str">
        <f t="shared" si="6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3" s="21" t="str">
        <f t="shared" si="58"/>
        <v>2023: 0
2024: 4.--</v>
      </c>
      <c r="I233" s="21" t="str">
        <f t="shared" si="68"/>
        <v xml:space="preserve"> ― </v>
      </c>
      <c r="J233" s="21" t="str">
        <f t="shared" si="68"/>
        <v xml:space="preserve"> ― </v>
      </c>
      <c r="K233" s="21" t="str">
        <f t="shared" si="64"/>
        <v>▼選択</v>
      </c>
      <c r="L233" s="21" t="str">
        <f t="shared" si="65"/>
        <v>⑬お褒めの言葉も含めたお客さまの声・苦情管理態勢の整備（募集時／募集時以外含む） に関する貴社取組み［お客さまへアピールしたい取組み／募集人等従業者に好評な取組み］として認識しました。（［ ］内は判定時に不要文言を削除する）</v>
      </c>
      <c r="M233" s="21" t="str">
        <f t="shared" si="66"/>
        <v xml:space="preserve">
</v>
      </c>
      <c r="N233" s="3"/>
      <c r="O233" s="19" t="s">
        <v>2375</v>
      </c>
      <c r="P233" s="19" t="s">
        <v>2733</v>
      </c>
      <c r="Q233" s="19" t="s">
        <v>455</v>
      </c>
      <c r="R233" s="19"/>
      <c r="S233" s="19"/>
      <c r="T233" s="808"/>
      <c r="U233" s="809"/>
      <c r="V233" s="810"/>
      <c r="W233" s="811"/>
      <c r="X233" s="810"/>
      <c r="Y233" s="810"/>
      <c r="Z233" s="20"/>
      <c r="AA233" s="864" t="s">
        <v>438</v>
      </c>
      <c r="AB233" s="1277"/>
      <c r="AC233" s="864" t="s">
        <v>2001</v>
      </c>
      <c r="AD233" s="1279"/>
      <c r="AE233" s="864" t="s">
        <v>455</v>
      </c>
      <c r="AF233" s="1279"/>
      <c r="AG233" s="868" t="s">
        <v>140</v>
      </c>
      <c r="AH233" s="1238"/>
      <c r="AI233" s="604" t="s">
        <v>475</v>
      </c>
      <c r="AJ233" s="601"/>
      <c r="AK233" s="1229" t="s">
        <v>2017</v>
      </c>
      <c r="AL233" s="1230"/>
      <c r="AM233" s="1231"/>
      <c r="AN233" s="30">
        <f t="shared" si="60"/>
        <v>0</v>
      </c>
      <c r="AO233" s="30">
        <f t="shared" si="60"/>
        <v>0</v>
      </c>
      <c r="AP233" s="605">
        <f t="shared" si="60"/>
        <v>0</v>
      </c>
      <c r="AQ233" s="35">
        <f t="shared" si="59"/>
        <v>0</v>
      </c>
      <c r="AR233" s="566">
        <f t="shared" si="59"/>
        <v>0</v>
      </c>
      <c r="AS233" s="566">
        <f t="shared" si="59"/>
        <v>0</v>
      </c>
      <c r="AT233" s="35">
        <f t="shared" si="59"/>
        <v>0</v>
      </c>
      <c r="AU233" s="43">
        <f t="shared" si="59"/>
        <v>0</v>
      </c>
      <c r="AV233" s="596" t="s">
        <v>33</v>
      </c>
      <c r="AW233" s="597" t="s">
        <v>41</v>
      </c>
      <c r="AX233" s="606" t="s">
        <v>877</v>
      </c>
      <c r="AY233" s="597"/>
      <c r="AZ233" s="850" t="s">
        <v>877</v>
      </c>
      <c r="BA233" s="607" t="s">
        <v>147</v>
      </c>
      <c r="BB233" s="851"/>
      <c r="BC233" s="547"/>
      <c r="BD233" s="549"/>
      <c r="BE233" s="620" t="str">
        <f>IF(AND(AL233=AV233,AV233="○",AZ233="1.はい"),"○","▼選択")</f>
        <v>▼選択</v>
      </c>
      <c r="BF233" s="861" t="s">
        <v>16</v>
      </c>
      <c r="BG233" s="620" t="s">
        <v>31</v>
      </c>
      <c r="BH233" s="824" t="s">
        <v>6</v>
      </c>
      <c r="BI233" s="824" t="s">
        <v>7</v>
      </c>
      <c r="BJ233" s="620" t="s">
        <v>32</v>
      </c>
      <c r="BK233" s="620"/>
      <c r="BL233" s="546" t="s">
        <v>33</v>
      </c>
      <c r="BM233" s="828" t="s">
        <v>3357</v>
      </c>
      <c r="BN233" s="829"/>
      <c r="BO233" s="829"/>
      <c r="BP233" s="829"/>
      <c r="BQ233" s="829"/>
      <c r="BR233" s="829"/>
      <c r="BS233" s="547"/>
      <c r="BT233" s="547"/>
      <c r="BU233" s="547"/>
      <c r="BV233" s="548"/>
      <c r="BW233" s="549"/>
      <c r="BX233" s="547"/>
      <c r="BY233" s="495"/>
      <c r="BZ233" s="579" t="s">
        <v>2055</v>
      </c>
      <c r="CA233" s="832" t="s">
        <v>1390</v>
      </c>
      <c r="CB233" s="854" t="s">
        <v>1391</v>
      </c>
      <c r="CC233" s="55" t="s">
        <v>2375</v>
      </c>
      <c r="CD233" s="843" t="s">
        <v>1392</v>
      </c>
    </row>
    <row r="234" spans="1:82" ht="57" hidden="1" customHeight="1">
      <c r="A234" s="3"/>
      <c r="B234" s="5" t="s">
        <v>2977</v>
      </c>
      <c r="C234" s="3" t="str">
        <f t="shared" si="56"/>
        <v>Ⅱ.アフターフォロー (5)　顧客・契約情報管理</v>
      </c>
      <c r="D234" s="3" t="str">
        <f t="shared" si="57"/>
        <v>⑭顧客情報の適切な管理</v>
      </c>
      <c r="E234" s="3" t="str">
        <f t="shared" si="61"/>
        <v>基本 86</v>
      </c>
      <c r="F234" s="3" t="str">
        <f t="shared" si="62"/>
        <v xml:space="preserve">86 
</v>
      </c>
      <c r="G234" s="11" t="str">
        <f t="shared" si="63"/>
        <v xml:space="preserve">お客さま属性情報（氏名・住所等）を管理し最新の状態に保つ態勢（お客さま属性情報管理ルールの明文化と徹底等）を整備している
＿ 
＿＿ </v>
      </c>
      <c r="H234" s="21" t="str">
        <f t="shared" si="58"/>
        <v>2023: 0
2024: ▼選択</v>
      </c>
      <c r="I234" s="21" t="str">
        <f t="shared" si="68"/>
        <v xml:space="preserve"> ― </v>
      </c>
      <c r="J234" s="21" t="str">
        <f t="shared" si="68"/>
        <v xml:space="preserve"> ― </v>
      </c>
      <c r="K234" s="21" t="str">
        <f t="shared" si="64"/>
        <v>▼選択</v>
      </c>
      <c r="L234" s="21" t="str">
        <f t="shared" si="65"/>
        <v>以下について、詳細説明欄の記載及び証跡資料「○○資料」P○により確認できた
・お客さまの情報を最新の状態に保つようルール化されていること</v>
      </c>
      <c r="M234" s="21" t="str">
        <f t="shared" si="66"/>
        <v xml:space="preserve">
</v>
      </c>
      <c r="N234" s="3"/>
      <c r="O234" s="19" t="s">
        <v>2376</v>
      </c>
      <c r="P234" s="19" t="s">
        <v>2734</v>
      </c>
      <c r="Q234" s="19" t="s">
        <v>480</v>
      </c>
      <c r="R234" s="19"/>
      <c r="S234" s="19"/>
      <c r="T234" s="808"/>
      <c r="U234" s="809"/>
      <c r="V234" s="810"/>
      <c r="W234" s="811"/>
      <c r="X234" s="810"/>
      <c r="Y234" s="810"/>
      <c r="Z234" s="20"/>
      <c r="AA234" s="869" t="s">
        <v>1997</v>
      </c>
      <c r="AB234" s="1280" t="s">
        <v>435</v>
      </c>
      <c r="AC234" s="879" t="s">
        <v>2002</v>
      </c>
      <c r="AD234" s="1206" t="s">
        <v>476</v>
      </c>
      <c r="AE234" s="869" t="s">
        <v>1982</v>
      </c>
      <c r="AF234" s="1206" t="s">
        <v>477</v>
      </c>
      <c r="AG234" s="837" t="s">
        <v>36</v>
      </c>
      <c r="AH234" s="1209" t="s">
        <v>25</v>
      </c>
      <c r="AI234" s="637">
        <v>86</v>
      </c>
      <c r="AJ234" s="551" t="s">
        <v>26</v>
      </c>
      <c r="AK234" s="1275" t="s">
        <v>478</v>
      </c>
      <c r="AL234" s="1234"/>
      <c r="AM234" s="1235"/>
      <c r="AN234" s="27">
        <f t="shared" si="60"/>
        <v>0</v>
      </c>
      <c r="AO234" s="27">
        <f t="shared" si="60"/>
        <v>0</v>
      </c>
      <c r="AP234" s="565">
        <f t="shared" si="60"/>
        <v>0</v>
      </c>
      <c r="AQ234" s="35">
        <f t="shared" si="59"/>
        <v>0</v>
      </c>
      <c r="AR234" s="566">
        <f t="shared" si="59"/>
        <v>0</v>
      </c>
      <c r="AS234" s="566">
        <f t="shared" si="59"/>
        <v>0</v>
      </c>
      <c r="AT234" s="35">
        <f t="shared" si="59"/>
        <v>0</v>
      </c>
      <c r="AU234" s="43">
        <f t="shared" si="59"/>
        <v>0</v>
      </c>
      <c r="AV234" s="596" t="s">
        <v>33</v>
      </c>
      <c r="AW234" s="597" t="s">
        <v>41</v>
      </c>
      <c r="AX234" s="597" t="s">
        <v>42</v>
      </c>
      <c r="AY234" s="597"/>
      <c r="AZ234" s="850" t="s">
        <v>33</v>
      </c>
      <c r="BA234" s="582" t="s">
        <v>479</v>
      </c>
      <c r="BB234" s="855"/>
      <c r="BC234" s="821"/>
      <c r="BD234" s="598" t="str">
        <f t="shared" ref="BD234:BD236" si="70">BL234</f>
        <v>▼選択</v>
      </c>
      <c r="BE234" s="859" t="s">
        <v>33</v>
      </c>
      <c r="BF234" s="633" t="s">
        <v>16</v>
      </c>
      <c r="BG234" s="859" t="s">
        <v>31</v>
      </c>
      <c r="BH234" s="824" t="s">
        <v>6</v>
      </c>
      <c r="BI234" s="824" t="s">
        <v>7</v>
      </c>
      <c r="BJ234" s="859" t="s">
        <v>32</v>
      </c>
      <c r="BK234" s="859"/>
      <c r="BL234" s="546" t="s">
        <v>33</v>
      </c>
      <c r="BM234" s="828" t="s">
        <v>3358</v>
      </c>
      <c r="BN234" s="852"/>
      <c r="BO234" s="852"/>
      <c r="BP234" s="852"/>
      <c r="BQ234" s="852"/>
      <c r="BR234" s="852"/>
      <c r="BS234" s="547"/>
      <c r="BT234" s="547"/>
      <c r="BU234" s="547"/>
      <c r="BV234" s="548"/>
      <c r="BW234" s="549"/>
      <c r="BX234" s="547"/>
      <c r="BY234" s="495"/>
      <c r="BZ234" s="579" t="s">
        <v>2056</v>
      </c>
      <c r="CA234" s="853" t="s">
        <v>1393</v>
      </c>
      <c r="CB234" s="854" t="s">
        <v>1394</v>
      </c>
      <c r="CC234" s="55" t="s">
        <v>2376</v>
      </c>
      <c r="CD234" s="843" t="s">
        <v>1395</v>
      </c>
    </row>
    <row r="235" spans="1:82" ht="63" hidden="1" customHeight="1">
      <c r="A235" s="3"/>
      <c r="B235" s="5" t="s">
        <v>2978</v>
      </c>
      <c r="C235" s="3" t="str">
        <f t="shared" si="56"/>
        <v>Ⅱ.アフターフォロー (5)　顧客・契約情報管理</v>
      </c>
      <c r="D235" s="3" t="str">
        <f t="shared" si="57"/>
        <v>⑭顧客情報の適切な管理</v>
      </c>
      <c r="E235" s="3" t="str">
        <f t="shared" si="61"/>
        <v>基本 87</v>
      </c>
      <c r="F235" s="3" t="str">
        <f t="shared" si="62"/>
        <v xml:space="preserve">87 
</v>
      </c>
      <c r="G235" s="11" t="str">
        <f t="shared" si="63"/>
        <v xml:space="preserve">お客さまの契約内容を管理し最新の状態に保つ態勢を整備している
＿ 
＿＿ </v>
      </c>
      <c r="H235" s="21" t="str">
        <f t="shared" si="58"/>
        <v>2023: 0
2024: ▼選択</v>
      </c>
      <c r="I235" s="21" t="str">
        <f t="shared" si="68"/>
        <v xml:space="preserve"> ― </v>
      </c>
      <c r="J235" s="21" t="str">
        <f t="shared" si="68"/>
        <v xml:space="preserve"> ― </v>
      </c>
      <c r="K235" s="21" t="str">
        <f t="shared" si="64"/>
        <v>▼選択</v>
      </c>
      <c r="L235" s="21" t="str">
        <f t="shared" si="65"/>
        <v>以下について、詳細説明欄の記載及び証跡資料「○○資料」P○により確認できた
・お客さまの契約内容を最新の状態に保つようルール化されていること</v>
      </c>
      <c r="M235" s="21" t="str">
        <f t="shared" si="66"/>
        <v xml:space="preserve">
</v>
      </c>
      <c r="N235" s="3"/>
      <c r="O235" s="19" t="s">
        <v>2377</v>
      </c>
      <c r="P235" s="19" t="s">
        <v>2734</v>
      </c>
      <c r="Q235" s="19" t="s">
        <v>480</v>
      </c>
      <c r="R235" s="19"/>
      <c r="S235" s="19"/>
      <c r="T235" s="808"/>
      <c r="U235" s="809"/>
      <c r="V235" s="810"/>
      <c r="W235" s="811"/>
      <c r="X235" s="810"/>
      <c r="Y235" s="810"/>
      <c r="Z235" s="20"/>
      <c r="AA235" s="864" t="s">
        <v>438</v>
      </c>
      <c r="AB235" s="1281"/>
      <c r="AC235" s="880" t="s">
        <v>2002</v>
      </c>
      <c r="AD235" s="1208"/>
      <c r="AE235" s="880" t="s">
        <v>480</v>
      </c>
      <c r="AF235" s="1208"/>
      <c r="AG235" s="865" t="s">
        <v>36</v>
      </c>
      <c r="AH235" s="1211"/>
      <c r="AI235" s="637">
        <v>87</v>
      </c>
      <c r="AJ235" s="601" t="s">
        <v>26</v>
      </c>
      <c r="AK235" s="1217" t="s">
        <v>481</v>
      </c>
      <c r="AL235" s="1218"/>
      <c r="AM235" s="1219"/>
      <c r="AN235" s="27">
        <f t="shared" si="60"/>
        <v>0</v>
      </c>
      <c r="AO235" s="27">
        <f t="shared" si="60"/>
        <v>0</v>
      </c>
      <c r="AP235" s="565">
        <f t="shared" si="60"/>
        <v>0</v>
      </c>
      <c r="AQ235" s="35">
        <f t="shared" si="59"/>
        <v>0</v>
      </c>
      <c r="AR235" s="566">
        <f t="shared" si="59"/>
        <v>0</v>
      </c>
      <c r="AS235" s="566">
        <f t="shared" si="59"/>
        <v>0</v>
      </c>
      <c r="AT235" s="35">
        <f t="shared" si="59"/>
        <v>0</v>
      </c>
      <c r="AU235" s="43">
        <f t="shared" si="59"/>
        <v>0</v>
      </c>
      <c r="AV235" s="596" t="s">
        <v>33</v>
      </c>
      <c r="AW235" s="597" t="s">
        <v>41</v>
      </c>
      <c r="AX235" s="597" t="s">
        <v>42</v>
      </c>
      <c r="AY235" s="597"/>
      <c r="AZ235" s="850" t="s">
        <v>33</v>
      </c>
      <c r="BA235" s="582" t="s">
        <v>482</v>
      </c>
      <c r="BB235" s="855"/>
      <c r="BC235" s="821"/>
      <c r="BD235" s="598" t="str">
        <f t="shared" si="70"/>
        <v>▼選択</v>
      </c>
      <c r="BE235" s="859" t="s">
        <v>33</v>
      </c>
      <c r="BF235" s="633" t="s">
        <v>16</v>
      </c>
      <c r="BG235" s="859" t="s">
        <v>31</v>
      </c>
      <c r="BH235" s="824" t="s">
        <v>6</v>
      </c>
      <c r="BI235" s="824" t="s">
        <v>7</v>
      </c>
      <c r="BJ235" s="859" t="s">
        <v>32</v>
      </c>
      <c r="BK235" s="859"/>
      <c r="BL235" s="546" t="s">
        <v>33</v>
      </c>
      <c r="BM235" s="828" t="s">
        <v>3359</v>
      </c>
      <c r="BN235" s="852"/>
      <c r="BO235" s="852"/>
      <c r="BP235" s="852"/>
      <c r="BQ235" s="852"/>
      <c r="BR235" s="852"/>
      <c r="BS235" s="547"/>
      <c r="BT235" s="547"/>
      <c r="BU235" s="547"/>
      <c r="BV235" s="548"/>
      <c r="BW235" s="549"/>
      <c r="BX235" s="547"/>
      <c r="BY235" s="495"/>
      <c r="BZ235" s="579" t="s">
        <v>2057</v>
      </c>
      <c r="CA235" s="853" t="s">
        <v>1396</v>
      </c>
      <c r="CB235" s="854" t="s">
        <v>1397</v>
      </c>
      <c r="CC235" s="55" t="s">
        <v>2377</v>
      </c>
      <c r="CD235" s="843" t="s">
        <v>1398</v>
      </c>
    </row>
    <row r="236" spans="1:82" ht="71.25" hidden="1" customHeight="1">
      <c r="A236" s="3"/>
      <c r="B236" s="5" t="s">
        <v>2979</v>
      </c>
      <c r="C236" s="3" t="str">
        <f t="shared" si="56"/>
        <v>Ⅱ.アフターフォロー (5)　顧客・契約情報管理</v>
      </c>
      <c r="D236" s="3" t="str">
        <f t="shared" si="57"/>
        <v>⑭顧客情報の適切な管理</v>
      </c>
      <c r="E236" s="3" t="str">
        <f t="shared" si="61"/>
        <v>応用 88</v>
      </c>
      <c r="F236" s="3" t="str">
        <f t="shared" si="62"/>
        <v xml:space="preserve">88 
</v>
      </c>
      <c r="G236" s="11" t="str">
        <f t="shared" si="63"/>
        <v xml:space="preserve">お客さまに対し能動的に連絡を取り（既契約者あて訪問や郵送による現況確認等）、お客さま属性情報（氏名・住所等）に変更があれば連絡するよう案内している
＿ 
＿＿ </v>
      </c>
      <c r="H236" s="21" t="str">
        <f t="shared" si="58"/>
        <v>2023: 0
2024: ▼選択</v>
      </c>
      <c r="I236" s="21" t="str">
        <f t="shared" si="68"/>
        <v xml:space="preserve"> ― </v>
      </c>
      <c r="J236" s="21" t="str">
        <f t="shared" si="68"/>
        <v xml:space="preserve"> ― </v>
      </c>
      <c r="K236" s="21" t="str">
        <f t="shared" si="64"/>
        <v>▼選択</v>
      </c>
      <c r="L236" s="21" t="str">
        <f t="shared" si="65"/>
        <v>以下について、詳細説明欄の記載及び証跡資料「○○資料」P○により確認できた
・代理店としてお客さまに対し能動的にお客さま情報の変更の有無について確認していること</v>
      </c>
      <c r="M236" s="21" t="str">
        <f t="shared" si="66"/>
        <v xml:space="preserve">
</v>
      </c>
      <c r="N236" s="3"/>
      <c r="O236" s="19" t="s">
        <v>2378</v>
      </c>
      <c r="P236" s="19" t="s">
        <v>2734</v>
      </c>
      <c r="Q236" s="19" t="s">
        <v>480</v>
      </c>
      <c r="R236" s="19"/>
      <c r="S236" s="19"/>
      <c r="T236" s="808"/>
      <c r="U236" s="809"/>
      <c r="V236" s="810"/>
      <c r="W236" s="811"/>
      <c r="X236" s="810"/>
      <c r="Y236" s="810"/>
      <c r="Z236" s="20"/>
      <c r="AA236" s="869" t="s">
        <v>1997</v>
      </c>
      <c r="AB236" s="1203" t="s">
        <v>435</v>
      </c>
      <c r="AC236" s="879" t="s">
        <v>2002</v>
      </c>
      <c r="AD236" s="1206" t="s">
        <v>476</v>
      </c>
      <c r="AE236" s="869" t="s">
        <v>1982</v>
      </c>
      <c r="AF236" s="1206" t="s">
        <v>477</v>
      </c>
      <c r="AG236" s="866" t="s">
        <v>140</v>
      </c>
      <c r="AH236" s="1236" t="s">
        <v>228</v>
      </c>
      <c r="AI236" s="637">
        <v>88</v>
      </c>
      <c r="AJ236" s="551" t="s">
        <v>26</v>
      </c>
      <c r="AK236" s="1212" t="s">
        <v>483</v>
      </c>
      <c r="AL236" s="1218"/>
      <c r="AM236" s="1219"/>
      <c r="AN236" s="27">
        <f t="shared" si="60"/>
        <v>0</v>
      </c>
      <c r="AO236" s="27">
        <f t="shared" si="60"/>
        <v>0</v>
      </c>
      <c r="AP236" s="565">
        <f t="shared" si="60"/>
        <v>0</v>
      </c>
      <c r="AQ236" s="35">
        <f t="shared" si="59"/>
        <v>0</v>
      </c>
      <c r="AR236" s="566">
        <f t="shared" si="59"/>
        <v>0</v>
      </c>
      <c r="AS236" s="566">
        <f t="shared" si="59"/>
        <v>0</v>
      </c>
      <c r="AT236" s="35">
        <f t="shared" si="59"/>
        <v>0</v>
      </c>
      <c r="AU236" s="43">
        <f t="shared" si="59"/>
        <v>0</v>
      </c>
      <c r="AV236" s="596" t="s">
        <v>33</v>
      </c>
      <c r="AW236" s="597" t="s">
        <v>41</v>
      </c>
      <c r="AX236" s="597" t="s">
        <v>42</v>
      </c>
      <c r="AY236" s="597"/>
      <c r="AZ236" s="850" t="s">
        <v>33</v>
      </c>
      <c r="BA236" s="582" t="s">
        <v>337</v>
      </c>
      <c r="BB236" s="855"/>
      <c r="BC236" s="821"/>
      <c r="BD236" s="603" t="str">
        <f t="shared" si="70"/>
        <v>▼選択</v>
      </c>
      <c r="BE236" s="859" t="s">
        <v>33</v>
      </c>
      <c r="BF236" s="633" t="s">
        <v>16</v>
      </c>
      <c r="BG236" s="859" t="s">
        <v>31</v>
      </c>
      <c r="BH236" s="824" t="s">
        <v>6</v>
      </c>
      <c r="BI236" s="824" t="s">
        <v>7</v>
      </c>
      <c r="BJ236" s="859" t="s">
        <v>32</v>
      </c>
      <c r="BK236" s="859"/>
      <c r="BL236" s="546" t="s">
        <v>33</v>
      </c>
      <c r="BM236" s="828" t="s">
        <v>3360</v>
      </c>
      <c r="BN236" s="852"/>
      <c r="BO236" s="852"/>
      <c r="BP236" s="852"/>
      <c r="BQ236" s="852"/>
      <c r="BR236" s="852"/>
      <c r="BS236" s="547"/>
      <c r="BT236" s="547"/>
      <c r="BU236" s="547"/>
      <c r="BV236" s="548"/>
      <c r="BW236" s="549"/>
      <c r="BX236" s="547"/>
      <c r="BY236" s="495"/>
      <c r="BZ236" s="579" t="s">
        <v>2058</v>
      </c>
      <c r="CA236" s="853" t="s">
        <v>1399</v>
      </c>
      <c r="CB236" s="854" t="s">
        <v>1400</v>
      </c>
      <c r="CC236" s="55" t="s">
        <v>2378</v>
      </c>
      <c r="CD236" s="843" t="s">
        <v>1401</v>
      </c>
    </row>
    <row r="237" spans="1:82" ht="85.5" hidden="1" customHeight="1">
      <c r="A237" s="3"/>
      <c r="B237" s="5" t="s">
        <v>2980</v>
      </c>
      <c r="C237" s="3" t="str">
        <f t="shared" si="56"/>
        <v>Ⅱ.アフターフォロー (5)　顧客・契約情報管理</v>
      </c>
      <c r="D237" s="3" t="str">
        <f t="shared" si="57"/>
        <v>⑭顧客情報の適切な管理</v>
      </c>
      <c r="E237" s="3" t="str">
        <f t="shared" si="61"/>
        <v>応用 ⑭EX</v>
      </c>
      <c r="F237" s="3" t="str">
        <f t="shared" si="62"/>
        <v xml:space="preserve">⑭EX 
</v>
      </c>
      <c r="G237" s="11" t="str">
        <f t="shared" si="6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7" s="21" t="str">
        <f t="shared" si="58"/>
        <v>2023: 0
2024: 4.--</v>
      </c>
      <c r="I237" s="21" t="str">
        <f t="shared" si="68"/>
        <v xml:space="preserve"> ― </v>
      </c>
      <c r="J237" s="21" t="str">
        <f t="shared" si="68"/>
        <v xml:space="preserve"> ― </v>
      </c>
      <c r="K237" s="21" t="str">
        <f t="shared" si="64"/>
        <v>▼選択</v>
      </c>
      <c r="L237" s="21" t="str">
        <f t="shared" si="65"/>
        <v>⑭顧客情報の適切な管理 に関する貴社取組み［お客さまへアピールしたい取組み／募集人等従業者に好評な取組み］として認識しました。（［ ］内は判定時に不要文言を削除する）</v>
      </c>
      <c r="M237" s="21" t="str">
        <f t="shared" si="66"/>
        <v xml:space="preserve">
</v>
      </c>
      <c r="N237" s="3"/>
      <c r="O237" s="19" t="s">
        <v>2379</v>
      </c>
      <c r="P237" s="19" t="s">
        <v>2734</v>
      </c>
      <c r="Q237" s="19" t="s">
        <v>480</v>
      </c>
      <c r="R237" s="19"/>
      <c r="S237" s="19"/>
      <c r="T237" s="808"/>
      <c r="U237" s="809"/>
      <c r="V237" s="810"/>
      <c r="W237" s="811"/>
      <c r="X237" s="810"/>
      <c r="Y237" s="810"/>
      <c r="Z237" s="20"/>
      <c r="AA237" s="864" t="s">
        <v>438</v>
      </c>
      <c r="AB237" s="1205"/>
      <c r="AC237" s="864" t="s">
        <v>2002</v>
      </c>
      <c r="AD237" s="1208"/>
      <c r="AE237" s="864" t="s">
        <v>480</v>
      </c>
      <c r="AF237" s="1208"/>
      <c r="AG237" s="868" t="s">
        <v>140</v>
      </c>
      <c r="AH237" s="1238"/>
      <c r="AI237" s="604" t="s">
        <v>484</v>
      </c>
      <c r="AJ237" s="601"/>
      <c r="AK237" s="1229" t="s">
        <v>2017</v>
      </c>
      <c r="AL237" s="1230"/>
      <c r="AM237" s="1231"/>
      <c r="AN237" s="30">
        <f t="shared" si="60"/>
        <v>0</v>
      </c>
      <c r="AO237" s="30">
        <f t="shared" si="60"/>
        <v>0</v>
      </c>
      <c r="AP237" s="605">
        <f t="shared" si="60"/>
        <v>0</v>
      </c>
      <c r="AQ237" s="35">
        <f t="shared" si="59"/>
        <v>0</v>
      </c>
      <c r="AR237" s="566">
        <f t="shared" si="59"/>
        <v>0</v>
      </c>
      <c r="AS237" s="566">
        <f t="shared" si="59"/>
        <v>0</v>
      </c>
      <c r="AT237" s="35">
        <f t="shared" si="59"/>
        <v>0</v>
      </c>
      <c r="AU237" s="43">
        <f t="shared" si="59"/>
        <v>0</v>
      </c>
      <c r="AV237" s="596" t="s">
        <v>33</v>
      </c>
      <c r="AW237" s="597" t="s">
        <v>41</v>
      </c>
      <c r="AX237" s="606" t="s">
        <v>877</v>
      </c>
      <c r="AY237" s="597"/>
      <c r="AZ237" s="850" t="s">
        <v>877</v>
      </c>
      <c r="BA237" s="607" t="s">
        <v>147</v>
      </c>
      <c r="BB237" s="851"/>
      <c r="BC237" s="547"/>
      <c r="BD237" s="549"/>
      <c r="BE237" s="620" t="str">
        <f>IF(AND(AL237=AV237,AV237="○",AZ237="1.はい"),"○","▼選択")</f>
        <v>▼選択</v>
      </c>
      <c r="BF237" s="861" t="s">
        <v>16</v>
      </c>
      <c r="BG237" s="620" t="s">
        <v>31</v>
      </c>
      <c r="BH237" s="824" t="s">
        <v>6</v>
      </c>
      <c r="BI237" s="824" t="s">
        <v>7</v>
      </c>
      <c r="BJ237" s="620" t="s">
        <v>32</v>
      </c>
      <c r="BK237" s="620"/>
      <c r="BL237" s="546" t="s">
        <v>33</v>
      </c>
      <c r="BM237" s="828" t="s">
        <v>3361</v>
      </c>
      <c r="BN237" s="829"/>
      <c r="BO237" s="829"/>
      <c r="BP237" s="829"/>
      <c r="BQ237" s="829"/>
      <c r="BR237" s="829"/>
      <c r="BS237" s="547"/>
      <c r="BT237" s="547"/>
      <c r="BU237" s="547"/>
      <c r="BV237" s="548"/>
      <c r="BW237" s="549"/>
      <c r="BX237" s="547"/>
      <c r="BY237" s="495"/>
      <c r="BZ237" s="579" t="s">
        <v>2059</v>
      </c>
      <c r="CA237" s="832" t="s">
        <v>1402</v>
      </c>
      <c r="CB237" s="854" t="s">
        <v>1403</v>
      </c>
      <c r="CC237" s="55" t="s">
        <v>2379</v>
      </c>
      <c r="CD237" s="843" t="s">
        <v>1404</v>
      </c>
    </row>
    <row r="238" spans="1:82" ht="114.75" customHeight="1">
      <c r="A238" s="3"/>
      <c r="B238" s="5" t="s">
        <v>2981</v>
      </c>
      <c r="C238" s="3" t="str">
        <f t="shared" si="56"/>
        <v>Ⅱ.アフターフォロー (6)　継続率</v>
      </c>
      <c r="D238" s="3" t="str">
        <f t="shared" si="57"/>
        <v>⑮継続率の把握</v>
      </c>
      <c r="E238" s="3" t="str">
        <f t="shared" si="61"/>
        <v>基本 89</v>
      </c>
      <c r="F238" s="3" t="str">
        <f t="shared" si="62"/>
        <v xml:space="preserve">89 
</v>
      </c>
      <c r="G238" s="11" t="str">
        <f t="shared" si="63"/>
        <v xml:space="preserve">継続率を定期的に把握・分析し、解約理由・経緯等を踏まえ、必要に応じて改善策（募集人への指導等）を実施している
＿ 
＿＿ </v>
      </c>
      <c r="H238" s="21" t="str">
        <f t="shared" si="58"/>
        <v>2023: 0
2024: 1.はい</v>
      </c>
      <c r="I238" s="21" t="str">
        <f t="shared" si="68"/>
        <v xml:space="preserve"> ― </v>
      </c>
      <c r="J238" s="21" t="str">
        <f t="shared" si="68"/>
        <v xml:space="preserve"> ― </v>
      </c>
      <c r="K238" s="21" t="str">
        <f t="shared" si="64"/>
        <v>▼選択</v>
      </c>
      <c r="L238" s="21" t="str">
        <f t="shared" si="65"/>
        <v>以下について、詳細説明欄の記載及び証跡資料により確認できた
・継続率を定期的に把握・分析していることは、「○○資料」を確認
・継続率の把握・分析の結果、継続率が相対的に低い等、問題があった場合は当該募集人への指導等の改善策を講じていることは、「○○資料」を確認</v>
      </c>
      <c r="M238" s="21" t="str">
        <f t="shared" si="66"/>
        <v xml:space="preserve">
</v>
      </c>
      <c r="N238" s="3"/>
      <c r="O238" s="19" t="s">
        <v>2380</v>
      </c>
      <c r="P238" s="19" t="s">
        <v>2735</v>
      </c>
      <c r="Q238" s="19" t="s">
        <v>2736</v>
      </c>
      <c r="R238" s="19"/>
      <c r="S238" s="19"/>
      <c r="T238" s="808"/>
      <c r="U238" s="809"/>
      <c r="V238" s="810"/>
      <c r="W238" s="811"/>
      <c r="X238" s="810"/>
      <c r="Y238" s="810"/>
      <c r="Z238" s="20"/>
      <c r="AA238" s="877" t="s">
        <v>1997</v>
      </c>
      <c r="AB238" s="919" t="s">
        <v>435</v>
      </c>
      <c r="AC238" s="920" t="s">
        <v>2003</v>
      </c>
      <c r="AD238" s="876" t="s">
        <v>485</v>
      </c>
      <c r="AE238" s="877" t="s">
        <v>1983</v>
      </c>
      <c r="AF238" s="876" t="s">
        <v>486</v>
      </c>
      <c r="AG238" s="895" t="s">
        <v>36</v>
      </c>
      <c r="AH238" s="643" t="s">
        <v>25</v>
      </c>
      <c r="AI238" s="602">
        <v>89</v>
      </c>
      <c r="AJ238" s="601" t="s">
        <v>26</v>
      </c>
      <c r="AK238" s="1233" t="s">
        <v>487</v>
      </c>
      <c r="AL238" s="1234"/>
      <c r="AM238" s="1235"/>
      <c r="AN238" s="27">
        <f t="shared" si="60"/>
        <v>0</v>
      </c>
      <c r="AO238" s="27">
        <f t="shared" si="60"/>
        <v>0</v>
      </c>
      <c r="AP238" s="565">
        <f t="shared" si="60"/>
        <v>0</v>
      </c>
      <c r="AQ238" s="35">
        <f t="shared" si="59"/>
        <v>0</v>
      </c>
      <c r="AR238" s="566">
        <f t="shared" si="59"/>
        <v>0</v>
      </c>
      <c r="AS238" s="566">
        <f t="shared" si="59"/>
        <v>0</v>
      </c>
      <c r="AT238" s="35">
        <f t="shared" si="59"/>
        <v>0</v>
      </c>
      <c r="AU238" s="43">
        <f t="shared" si="59"/>
        <v>0</v>
      </c>
      <c r="AV238" s="596" t="s">
        <v>33</v>
      </c>
      <c r="AW238" s="597" t="s">
        <v>41</v>
      </c>
      <c r="AX238" s="597" t="s">
        <v>42</v>
      </c>
      <c r="AY238" s="597"/>
      <c r="AZ238" s="850" t="s">
        <v>41</v>
      </c>
      <c r="BA238" s="582" t="s">
        <v>488</v>
      </c>
      <c r="BB238" s="547" t="s">
        <v>3664</v>
      </c>
      <c r="BC238" s="547" t="s">
        <v>3665</v>
      </c>
      <c r="BD238" s="598" t="str">
        <f>BL238</f>
        <v>▼選択</v>
      </c>
      <c r="BE238" s="859" t="s">
        <v>33</v>
      </c>
      <c r="BF238" s="633" t="s">
        <v>16</v>
      </c>
      <c r="BG238" s="859" t="s">
        <v>31</v>
      </c>
      <c r="BH238" s="824" t="s">
        <v>6</v>
      </c>
      <c r="BI238" s="824" t="s">
        <v>7</v>
      </c>
      <c r="BJ238" s="859" t="s">
        <v>32</v>
      </c>
      <c r="BK238" s="859"/>
      <c r="BL238" s="546" t="s">
        <v>33</v>
      </c>
      <c r="BM238" s="828" t="s">
        <v>3362</v>
      </c>
      <c r="BN238" s="852"/>
      <c r="BO238" s="852"/>
      <c r="BP238" s="852"/>
      <c r="BQ238" s="852"/>
      <c r="BR238" s="852"/>
      <c r="BS238" s="547"/>
      <c r="BT238" s="547"/>
      <c r="BU238" s="547"/>
      <c r="BV238" s="548"/>
      <c r="BW238" s="549"/>
      <c r="BX238" s="547"/>
      <c r="BY238" s="495"/>
      <c r="BZ238" s="579" t="s">
        <v>2060</v>
      </c>
      <c r="CA238" s="853" t="s">
        <v>1405</v>
      </c>
      <c r="CB238" s="854" t="s">
        <v>1406</v>
      </c>
      <c r="CC238" s="55" t="s">
        <v>2380</v>
      </c>
      <c r="CD238" s="843" t="s">
        <v>1407</v>
      </c>
    </row>
    <row r="239" spans="1:82" ht="127.5" hidden="1" customHeight="1">
      <c r="A239" s="3"/>
      <c r="B239" s="5" t="s">
        <v>2982</v>
      </c>
      <c r="C239" s="3" t="str">
        <f t="shared" si="56"/>
        <v>Ⅱ.アフターフォロー (6)　継続率</v>
      </c>
      <c r="D239" s="3" t="str">
        <f t="shared" si="57"/>
        <v>⑮継続率の把握</v>
      </c>
      <c r="E239" s="3" t="str">
        <f t="shared" si="61"/>
        <v>応用 ⑮EX</v>
      </c>
      <c r="F239" s="3" t="str">
        <f t="shared" si="62"/>
        <v xml:space="preserve">⑮EX 
</v>
      </c>
      <c r="G239" s="11" t="str">
        <f t="shared" si="63"/>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39" s="21" t="str">
        <f t="shared" si="58"/>
        <v>2023: 0
2024: 4.--</v>
      </c>
      <c r="I239" s="21" t="str">
        <f t="shared" si="68"/>
        <v xml:space="preserve"> ― </v>
      </c>
      <c r="J239" s="21" t="str">
        <f t="shared" si="68"/>
        <v xml:space="preserve"> ― </v>
      </c>
      <c r="K239" s="21" t="str">
        <f t="shared" si="64"/>
        <v>▼選択</v>
      </c>
      <c r="L239" s="21" t="str">
        <f t="shared" si="65"/>
        <v>⑮継続率の把握 に関する貴社取組み［お客さまへアピールしたい取組み／募集人等従業者に好評な取組み］として認識しました。（［ ］内は判定時に不要文言を削除する）</v>
      </c>
      <c r="M239" s="21" t="str">
        <f t="shared" si="66"/>
        <v xml:space="preserve">
</v>
      </c>
      <c r="N239" s="3"/>
      <c r="O239" s="19" t="s">
        <v>2381</v>
      </c>
      <c r="P239" s="19" t="s">
        <v>2735</v>
      </c>
      <c r="Q239" s="19" t="s">
        <v>2736</v>
      </c>
      <c r="R239" s="19"/>
      <c r="S239" s="19"/>
      <c r="T239" s="808"/>
      <c r="U239" s="809"/>
      <c r="V239" s="810"/>
      <c r="W239" s="811"/>
      <c r="X239" s="810"/>
      <c r="Y239" s="810"/>
      <c r="Z239" s="20"/>
      <c r="AA239" s="877" t="s">
        <v>1997</v>
      </c>
      <c r="AB239" s="919" t="s">
        <v>435</v>
      </c>
      <c r="AC239" s="920" t="s">
        <v>2003</v>
      </c>
      <c r="AD239" s="876" t="s">
        <v>485</v>
      </c>
      <c r="AE239" s="877" t="s">
        <v>1983</v>
      </c>
      <c r="AF239" s="876" t="s">
        <v>486</v>
      </c>
      <c r="AG239" s="878" t="s">
        <v>140</v>
      </c>
      <c r="AH239" s="616" t="s">
        <v>187</v>
      </c>
      <c r="AI239" s="604" t="s">
        <v>489</v>
      </c>
      <c r="AJ239" s="601"/>
      <c r="AK239" s="1229" t="s">
        <v>2017</v>
      </c>
      <c r="AL239" s="1230"/>
      <c r="AM239" s="1231"/>
      <c r="AN239" s="30">
        <f t="shared" si="60"/>
        <v>0</v>
      </c>
      <c r="AO239" s="30">
        <f t="shared" si="60"/>
        <v>0</v>
      </c>
      <c r="AP239" s="605">
        <f t="shared" si="60"/>
        <v>0</v>
      </c>
      <c r="AQ239" s="35">
        <f t="shared" si="59"/>
        <v>0</v>
      </c>
      <c r="AR239" s="566">
        <f t="shared" si="59"/>
        <v>0</v>
      </c>
      <c r="AS239" s="566">
        <f t="shared" si="59"/>
        <v>0</v>
      </c>
      <c r="AT239" s="35">
        <f t="shared" si="59"/>
        <v>0</v>
      </c>
      <c r="AU239" s="43">
        <f t="shared" si="59"/>
        <v>0</v>
      </c>
      <c r="AV239" s="596" t="s">
        <v>33</v>
      </c>
      <c r="AW239" s="597" t="s">
        <v>41</v>
      </c>
      <c r="AX239" s="606" t="s">
        <v>877</v>
      </c>
      <c r="AY239" s="597"/>
      <c r="AZ239" s="850" t="s">
        <v>877</v>
      </c>
      <c r="BA239" s="607" t="s">
        <v>147</v>
      </c>
      <c r="BB239" s="851"/>
      <c r="BC239" s="547"/>
      <c r="BD239" s="549"/>
      <c r="BE239" s="620" t="str">
        <f>IF(AND(AL239=AV239,AV239="○",AZ239="1.はい"),"○","▼選択")</f>
        <v>▼選択</v>
      </c>
      <c r="BF239" s="861" t="s">
        <v>16</v>
      </c>
      <c r="BG239" s="620" t="s">
        <v>31</v>
      </c>
      <c r="BH239" s="824" t="s">
        <v>6</v>
      </c>
      <c r="BI239" s="824" t="s">
        <v>7</v>
      </c>
      <c r="BJ239" s="620" t="s">
        <v>32</v>
      </c>
      <c r="BK239" s="620"/>
      <c r="BL239" s="546" t="s">
        <v>33</v>
      </c>
      <c r="BM239" s="828" t="s">
        <v>3363</v>
      </c>
      <c r="BN239" s="829"/>
      <c r="BO239" s="829"/>
      <c r="BP239" s="829"/>
      <c r="BQ239" s="829"/>
      <c r="BR239" s="829"/>
      <c r="BS239" s="547"/>
      <c r="BT239" s="547"/>
      <c r="BU239" s="547"/>
      <c r="BV239" s="548"/>
      <c r="BW239" s="549"/>
      <c r="BX239" s="547"/>
      <c r="BY239" s="495"/>
      <c r="BZ239" s="579" t="s">
        <v>2061</v>
      </c>
      <c r="CA239" s="832" t="s">
        <v>1408</v>
      </c>
      <c r="CB239" s="854" t="s">
        <v>1409</v>
      </c>
      <c r="CC239" s="55" t="s">
        <v>2381</v>
      </c>
      <c r="CD239" s="843" t="s">
        <v>1410</v>
      </c>
    </row>
    <row r="240" spans="1:82" ht="57" customHeight="1">
      <c r="A240" s="3"/>
      <c r="B240" s="5" t="s">
        <v>2983</v>
      </c>
      <c r="C240" s="3" t="str">
        <f t="shared" si="56"/>
        <v>Ⅲ.個人情報保護 (7)　個人情報保護に係る態勢整備・業務運営</v>
      </c>
      <c r="D240" s="3" t="str">
        <f t="shared" si="57"/>
        <v>⑯個人情報保護に係る態勢の整備</v>
      </c>
      <c r="E240" s="3" t="str">
        <f t="shared" si="61"/>
        <v>基本 90</v>
      </c>
      <c r="F240" s="3" t="str">
        <f t="shared" si="62"/>
        <v xml:space="preserve">90 
</v>
      </c>
      <c r="G240" s="11" t="str">
        <f t="shared" si="63"/>
        <v xml:space="preserve">個人情報の保護に関する法律等の法令等に則った以下項目が明文化されている　※全て「1.はい」であれば達成
＿ 
＿＿ </v>
      </c>
      <c r="H240" s="21" t="str">
        <f t="shared" si="58"/>
        <v>2023: 0
2024: －</v>
      </c>
      <c r="I240" s="21" t="str">
        <f t="shared" si="68"/>
        <v xml:space="preserve"> ― </v>
      </c>
      <c r="J240" s="21" t="str">
        <f t="shared" si="68"/>
        <v xml:space="preserve"> ― </v>
      </c>
      <c r="K240" s="21" t="str">
        <f t="shared" si="64"/>
        <v>▼選択</v>
      </c>
      <c r="L240" s="21">
        <f t="shared" si="65"/>
        <v>0</v>
      </c>
      <c r="M240" s="21" t="str">
        <f t="shared" si="66"/>
        <v xml:space="preserve">
</v>
      </c>
      <c r="N240" s="3"/>
      <c r="O240" s="19" t="s">
        <v>2382</v>
      </c>
      <c r="P240" s="19" t="s">
        <v>2737</v>
      </c>
      <c r="Q240" s="19" t="s">
        <v>495</v>
      </c>
      <c r="R240" s="19"/>
      <c r="S240" s="19"/>
      <c r="T240" s="808"/>
      <c r="U240" s="809"/>
      <c r="V240" s="810"/>
      <c r="W240" s="811"/>
      <c r="X240" s="810"/>
      <c r="Y240" s="810"/>
      <c r="Z240" s="20"/>
      <c r="AA240" s="869" t="s">
        <v>490</v>
      </c>
      <c r="AB240" s="1203" t="s">
        <v>491</v>
      </c>
      <c r="AC240" s="879" t="s">
        <v>2004</v>
      </c>
      <c r="AD240" s="1206" t="s">
        <v>492</v>
      </c>
      <c r="AE240" s="869" t="s">
        <v>1984</v>
      </c>
      <c r="AF240" s="1272" t="s">
        <v>493</v>
      </c>
      <c r="AG240" s="837" t="s">
        <v>36</v>
      </c>
      <c r="AH240" s="1209" t="s">
        <v>25</v>
      </c>
      <c r="AI240" s="550">
        <v>90</v>
      </c>
      <c r="AJ240" s="551" t="s">
        <v>26</v>
      </c>
      <c r="AK240" s="1275" t="s">
        <v>1411</v>
      </c>
      <c r="AL240" s="1234"/>
      <c r="AM240" s="1235"/>
      <c r="AN240" s="27">
        <f t="shared" si="60"/>
        <v>0</v>
      </c>
      <c r="AO240" s="27">
        <f t="shared" si="60"/>
        <v>0</v>
      </c>
      <c r="AP240" s="565">
        <f t="shared" si="60"/>
        <v>0</v>
      </c>
      <c r="AQ240" s="35">
        <f t="shared" si="59"/>
        <v>0</v>
      </c>
      <c r="AR240" s="566">
        <f t="shared" si="59"/>
        <v>0</v>
      </c>
      <c r="AS240" s="566">
        <f t="shared" si="59"/>
        <v>0</v>
      </c>
      <c r="AT240" s="35">
        <f t="shared" si="59"/>
        <v>0</v>
      </c>
      <c r="AU240" s="43">
        <f t="shared" si="59"/>
        <v>0</v>
      </c>
      <c r="AV240" s="608"/>
      <c r="AW240" s="609"/>
      <c r="AX240" s="609"/>
      <c r="AY240" s="609"/>
      <c r="AZ240" s="822" t="s">
        <v>661</v>
      </c>
      <c r="BA240" s="559" t="s">
        <v>29</v>
      </c>
      <c r="BB240" s="562"/>
      <c r="BC240" s="562"/>
      <c r="BD240" s="598" t="str">
        <f>BL240</f>
        <v>▼選択</v>
      </c>
      <c r="BE240" s="859" t="s">
        <v>33</v>
      </c>
      <c r="BF240" s="633" t="s">
        <v>16</v>
      </c>
      <c r="BG240" s="859" t="s">
        <v>31</v>
      </c>
      <c r="BH240" s="824" t="s">
        <v>6</v>
      </c>
      <c r="BI240" s="824" t="s">
        <v>7</v>
      </c>
      <c r="BJ240" s="859" t="s">
        <v>32</v>
      </c>
      <c r="BK240" s="859"/>
      <c r="BL240" s="561" t="s">
        <v>33</v>
      </c>
      <c r="BM240" s="839"/>
      <c r="BN240" s="840"/>
      <c r="BO240" s="840"/>
      <c r="BP240" s="840"/>
      <c r="BQ240" s="840"/>
      <c r="BR240" s="840"/>
      <c r="BS240" s="562"/>
      <c r="BT240" s="562"/>
      <c r="BU240" s="562"/>
      <c r="BV240" s="548"/>
      <c r="BW240" s="549"/>
      <c r="BX240" s="547"/>
      <c r="BY240" s="495"/>
      <c r="BZ240" s="562"/>
      <c r="CA240" s="841"/>
      <c r="CB240" s="842"/>
      <c r="CC240" s="55" t="s">
        <v>2382</v>
      </c>
      <c r="CD240" s="843" t="s">
        <v>1412</v>
      </c>
    </row>
    <row r="241" spans="1:82" ht="102.75" customHeight="1">
      <c r="A241" s="3"/>
      <c r="B241" s="5" t="s">
        <v>2984</v>
      </c>
      <c r="C241" s="3" t="str">
        <f t="shared" si="56"/>
        <v>Ⅲ.個人情報保護 (7)　個人情報保護に係る態勢整備・業務運営</v>
      </c>
      <c r="D241" s="3" t="str">
        <f t="shared" si="57"/>
        <v>⑯個人情報保護に係る態勢の整備</v>
      </c>
      <c r="E241" s="3" t="str">
        <f t="shared" si="61"/>
        <v>基本 90</v>
      </c>
      <c r="F241" s="3" t="str">
        <f t="shared" si="62"/>
        <v>90 
90-1</v>
      </c>
      <c r="G241" s="11" t="str">
        <f t="shared" si="63"/>
        <v xml:space="preserve">
＿ 個人情報の定義
＿＿ </v>
      </c>
      <c r="H241" s="21" t="str">
        <f t="shared" si="58"/>
        <v>2023: 0
2024: 1.はい</v>
      </c>
      <c r="I241" s="21" t="str">
        <f t="shared" si="68"/>
        <v xml:space="preserve"> ― </v>
      </c>
      <c r="J241" s="21" t="str">
        <f t="shared" si="68"/>
        <v xml:space="preserve"> ― </v>
      </c>
      <c r="K241" s="21" t="str">
        <f t="shared" si="64"/>
        <v>▼選択</v>
      </c>
      <c r="L241" s="21" t="str">
        <f t="shared" si="65"/>
        <v>以下、個人情報の定義として、詳細説明欄の記載及び証跡資料「○○資料」P○により確認できた
　ア.氏名のみでも個人情報に該当すること
　イ.証券記号番号等の個人識別符号も個人情報に該当する旨</v>
      </c>
      <c r="M241" s="21" t="str">
        <f t="shared" si="66"/>
        <v xml:space="preserve">
</v>
      </c>
      <c r="N241" s="3"/>
      <c r="O241" s="19" t="s">
        <v>2383</v>
      </c>
      <c r="P241" s="19" t="s">
        <v>2737</v>
      </c>
      <c r="Q241" s="19" t="s">
        <v>495</v>
      </c>
      <c r="R241" s="19"/>
      <c r="S241" s="19"/>
      <c r="T241" s="808"/>
      <c r="U241" s="809"/>
      <c r="V241" s="810"/>
      <c r="W241" s="811"/>
      <c r="X241" s="810"/>
      <c r="Y241" s="810"/>
      <c r="Z241" s="20"/>
      <c r="AA241" s="870" t="s">
        <v>494</v>
      </c>
      <c r="AB241" s="1276"/>
      <c r="AC241" s="870" t="s">
        <v>2004</v>
      </c>
      <c r="AD241" s="1278"/>
      <c r="AE241" s="870" t="s">
        <v>495</v>
      </c>
      <c r="AF241" s="1278"/>
      <c r="AG241" s="845" t="s">
        <v>36</v>
      </c>
      <c r="AH241" s="1210"/>
      <c r="AI241" s="563">
        <v>90</v>
      </c>
      <c r="AJ241" s="659" t="s">
        <v>2652</v>
      </c>
      <c r="AK241" s="848"/>
      <c r="AL241" s="1220" t="s">
        <v>496</v>
      </c>
      <c r="AM241" s="1221"/>
      <c r="AN241" s="27">
        <f t="shared" si="60"/>
        <v>0</v>
      </c>
      <c r="AO241" s="27">
        <f t="shared" si="60"/>
        <v>0</v>
      </c>
      <c r="AP241" s="565">
        <f t="shared" si="60"/>
        <v>0</v>
      </c>
      <c r="AQ241" s="35">
        <f t="shared" si="59"/>
        <v>0</v>
      </c>
      <c r="AR241" s="566">
        <f t="shared" si="59"/>
        <v>0</v>
      </c>
      <c r="AS241" s="566">
        <f t="shared" si="59"/>
        <v>0</v>
      </c>
      <c r="AT241" s="35">
        <f t="shared" si="59"/>
        <v>0</v>
      </c>
      <c r="AU241" s="43">
        <f t="shared" si="59"/>
        <v>0</v>
      </c>
      <c r="AV241" s="586" t="s">
        <v>33</v>
      </c>
      <c r="AW241" s="587" t="s">
        <v>41</v>
      </c>
      <c r="AX241" s="587" t="s">
        <v>42</v>
      </c>
      <c r="AY241" s="587"/>
      <c r="AZ241" s="850" t="s">
        <v>41</v>
      </c>
      <c r="BA241" s="582" t="s">
        <v>343</v>
      </c>
      <c r="BB241" s="547" t="s">
        <v>3666</v>
      </c>
      <c r="BC241" s="547" t="s">
        <v>3667</v>
      </c>
      <c r="BD241" s="549"/>
      <c r="BE241" s="620" t="str">
        <f t="shared" ref="BE241:BE257" si="71">IF(AND(AL241=AV241,AV241="○",AZ241="1.はい"),"○","▼選択")</f>
        <v>▼選択</v>
      </c>
      <c r="BF241" s="861" t="s">
        <v>16</v>
      </c>
      <c r="BG241" s="620" t="s">
        <v>31</v>
      </c>
      <c r="BH241" s="824" t="s">
        <v>6</v>
      </c>
      <c r="BI241" s="824" t="s">
        <v>7</v>
      </c>
      <c r="BJ241" s="620" t="s">
        <v>32</v>
      </c>
      <c r="BK241" s="620"/>
      <c r="BL241" s="546" t="s">
        <v>33</v>
      </c>
      <c r="BM241" s="828" t="s">
        <v>3364</v>
      </c>
      <c r="BN241" s="852"/>
      <c r="BO241" s="852"/>
      <c r="BP241" s="852"/>
      <c r="BQ241" s="852"/>
      <c r="BR241" s="852"/>
      <c r="BS241" s="547"/>
      <c r="BT241" s="547"/>
      <c r="BU241" s="547"/>
      <c r="BV241" s="548"/>
      <c r="BW241" s="549"/>
      <c r="BX241" s="547"/>
      <c r="BY241" s="495"/>
      <c r="BZ241" s="579" t="s">
        <v>1415</v>
      </c>
      <c r="CA241" s="853" t="s">
        <v>1009</v>
      </c>
      <c r="CB241" s="854" t="s">
        <v>1413</v>
      </c>
      <c r="CC241" s="55" t="s">
        <v>2383</v>
      </c>
      <c r="CD241" s="843" t="s">
        <v>1414</v>
      </c>
    </row>
    <row r="242" spans="1:82" ht="47.25" hidden="1" customHeight="1">
      <c r="A242" s="3"/>
      <c r="B242" s="5" t="s">
        <v>2985</v>
      </c>
      <c r="C242" s="3" t="str">
        <f t="shared" si="56"/>
        <v>Ⅲ.個人情報保護 (7)　個人情報保護に係る態勢整備・業務運営</v>
      </c>
      <c r="D242" s="3" t="str">
        <f t="shared" si="57"/>
        <v>⑯個人情報保護に係る態勢の整備</v>
      </c>
      <c r="E242" s="3" t="str">
        <f t="shared" si="61"/>
        <v>基本 90</v>
      </c>
      <c r="F242" s="3" t="str">
        <f t="shared" si="62"/>
        <v>90 
90-2</v>
      </c>
      <c r="G242" s="11" t="str">
        <f t="shared" si="63"/>
        <v xml:space="preserve">
＿ 収集する個人情報の利用目的
＿＿ </v>
      </c>
      <c r="H242" s="21" t="str">
        <f t="shared" si="58"/>
        <v>2023: 0
2024: ▼選択</v>
      </c>
      <c r="I242" s="21" t="str">
        <f t="shared" si="68"/>
        <v xml:space="preserve"> ― </v>
      </c>
      <c r="J242" s="21" t="str">
        <f t="shared" si="68"/>
        <v xml:space="preserve"> ― </v>
      </c>
      <c r="K242" s="21" t="str">
        <f t="shared" si="64"/>
        <v>▼選択</v>
      </c>
      <c r="L242" s="21" t="str">
        <f t="shared" si="65"/>
        <v>以下について、詳細説明欄の記載及び証跡資料「○○資料」P○により確認できた
・生命保険販売に関する利用目的</v>
      </c>
      <c r="M242" s="21" t="str">
        <f t="shared" si="66"/>
        <v xml:space="preserve">
</v>
      </c>
      <c r="N242" s="3"/>
      <c r="O242" s="19" t="s">
        <v>2384</v>
      </c>
      <c r="P242" s="19" t="s">
        <v>2737</v>
      </c>
      <c r="Q242" s="19" t="s">
        <v>495</v>
      </c>
      <c r="R242" s="19"/>
      <c r="S242" s="19"/>
      <c r="T242" s="808"/>
      <c r="U242" s="809"/>
      <c r="V242" s="810"/>
      <c r="W242" s="811"/>
      <c r="X242" s="810"/>
      <c r="Y242" s="810"/>
      <c r="Z242" s="20"/>
      <c r="AA242" s="870" t="s">
        <v>494</v>
      </c>
      <c r="AB242" s="1276"/>
      <c r="AC242" s="870" t="s">
        <v>2004</v>
      </c>
      <c r="AD242" s="1278"/>
      <c r="AE242" s="870" t="s">
        <v>495</v>
      </c>
      <c r="AF242" s="1278"/>
      <c r="AG242" s="845" t="s">
        <v>36</v>
      </c>
      <c r="AH242" s="1210"/>
      <c r="AI242" s="563">
        <v>90</v>
      </c>
      <c r="AJ242" s="661" t="s">
        <v>2653</v>
      </c>
      <c r="AK242" s="848"/>
      <c r="AL242" s="1220" t="s">
        <v>497</v>
      </c>
      <c r="AM242" s="1221"/>
      <c r="AN242" s="27">
        <f t="shared" si="60"/>
        <v>0</v>
      </c>
      <c r="AO242" s="27">
        <f t="shared" si="60"/>
        <v>0</v>
      </c>
      <c r="AP242" s="565">
        <f t="shared" si="60"/>
        <v>0</v>
      </c>
      <c r="AQ242" s="35">
        <f t="shared" si="59"/>
        <v>0</v>
      </c>
      <c r="AR242" s="566">
        <f t="shared" si="59"/>
        <v>0</v>
      </c>
      <c r="AS242" s="566">
        <f t="shared" si="59"/>
        <v>0</v>
      </c>
      <c r="AT242" s="35">
        <f t="shared" si="59"/>
        <v>0</v>
      </c>
      <c r="AU242" s="43">
        <f t="shared" si="59"/>
        <v>0</v>
      </c>
      <c r="AV242" s="586" t="s">
        <v>33</v>
      </c>
      <c r="AW242" s="587" t="s">
        <v>41</v>
      </c>
      <c r="AX242" s="587" t="s">
        <v>42</v>
      </c>
      <c r="AY242" s="587"/>
      <c r="AZ242" s="850" t="s">
        <v>33</v>
      </c>
      <c r="BA242" s="582" t="s">
        <v>343</v>
      </c>
      <c r="BB242" s="855"/>
      <c r="BC242" s="821"/>
      <c r="BD242" s="549"/>
      <c r="BE242" s="620" t="str">
        <f t="shared" si="71"/>
        <v>▼選択</v>
      </c>
      <c r="BF242" s="861" t="s">
        <v>16</v>
      </c>
      <c r="BG242" s="620" t="s">
        <v>31</v>
      </c>
      <c r="BH242" s="824" t="s">
        <v>6</v>
      </c>
      <c r="BI242" s="824" t="s">
        <v>7</v>
      </c>
      <c r="BJ242" s="620" t="s">
        <v>32</v>
      </c>
      <c r="BK242" s="620"/>
      <c r="BL242" s="546" t="s">
        <v>33</v>
      </c>
      <c r="BM242" s="828" t="s">
        <v>3365</v>
      </c>
      <c r="BN242" s="852"/>
      <c r="BO242" s="852"/>
      <c r="BP242" s="852"/>
      <c r="BQ242" s="852"/>
      <c r="BR242" s="852"/>
      <c r="BS242" s="547"/>
      <c r="BT242" s="547"/>
      <c r="BU242" s="547"/>
      <c r="BV242" s="548"/>
      <c r="BW242" s="549"/>
      <c r="BX242" s="547"/>
      <c r="BY242" s="495"/>
      <c r="BZ242" s="579" t="s">
        <v>2062</v>
      </c>
      <c r="CA242" s="853" t="s">
        <v>1009</v>
      </c>
      <c r="CB242" s="854" t="s">
        <v>1416</v>
      </c>
      <c r="CC242" s="55" t="s">
        <v>2384</v>
      </c>
      <c r="CD242" s="843" t="s">
        <v>1417</v>
      </c>
    </row>
    <row r="243" spans="1:82" ht="119.25" customHeight="1">
      <c r="A243" s="3"/>
      <c r="B243" s="5" t="s">
        <v>2986</v>
      </c>
      <c r="C243" s="3" t="str">
        <f t="shared" si="56"/>
        <v>Ⅲ.個人情報保護 (7)　個人情報保護に係る態勢整備・業務運営</v>
      </c>
      <c r="D243" s="3" t="str">
        <f t="shared" si="57"/>
        <v>⑯個人情報保護に係る態勢の整備</v>
      </c>
      <c r="E243" s="3" t="str">
        <f t="shared" si="61"/>
        <v>基本 90</v>
      </c>
      <c r="F243" s="3" t="str">
        <f t="shared" si="62"/>
        <v>90 
90-3</v>
      </c>
      <c r="G243" s="11" t="str">
        <f t="shared" si="63"/>
        <v xml:space="preserve">
＿ 個人情報の開示を求める手続き
＿＿ </v>
      </c>
      <c r="H243" s="21" t="str">
        <f t="shared" si="58"/>
        <v>2023: 0
2024: 1.はい</v>
      </c>
      <c r="I243" s="21" t="str">
        <f t="shared" si="68"/>
        <v xml:space="preserve"> ― </v>
      </c>
      <c r="J243" s="21" t="str">
        <f t="shared" si="68"/>
        <v xml:space="preserve"> ― </v>
      </c>
      <c r="K243" s="21" t="str">
        <f t="shared" si="64"/>
        <v>▼選択</v>
      </c>
      <c r="L243" s="21" t="str">
        <f t="shared" si="65"/>
        <v>以下について、詳細説明欄の記載及び証跡資料により確認できた
・開示等の請求等の申出先
・開示等の請求等に際して提出すべき書面（電磁的記録を含む。）の様式、その他の開示
等の請求等の受付方法
・開示等の請求等をする者が本人又はその代理人であることの確認の方法
・保有個人データの利用目的の通知又は保有個人データの開示をする際に徴収する手数料の徴収方法（手数料を徴収しない場合は不要）
上記４点につき「○○資料」P○を確認</v>
      </c>
      <c r="M243" s="21" t="str">
        <f t="shared" si="66"/>
        <v xml:space="preserve">
</v>
      </c>
      <c r="N243" s="3"/>
      <c r="O243" s="19" t="s">
        <v>2385</v>
      </c>
      <c r="P243" s="19" t="s">
        <v>2737</v>
      </c>
      <c r="Q243" s="19" t="s">
        <v>495</v>
      </c>
      <c r="R243" s="19"/>
      <c r="S243" s="19"/>
      <c r="T243" s="808"/>
      <c r="U243" s="809"/>
      <c r="V243" s="810"/>
      <c r="W243" s="811"/>
      <c r="X243" s="810"/>
      <c r="Y243" s="810"/>
      <c r="Z243" s="20"/>
      <c r="AA243" s="870" t="s">
        <v>494</v>
      </c>
      <c r="AB243" s="1276"/>
      <c r="AC243" s="870" t="s">
        <v>2004</v>
      </c>
      <c r="AD243" s="1278"/>
      <c r="AE243" s="870" t="s">
        <v>495</v>
      </c>
      <c r="AF243" s="1278"/>
      <c r="AG243" s="845" t="s">
        <v>36</v>
      </c>
      <c r="AH243" s="1210"/>
      <c r="AI243" s="563">
        <v>90</v>
      </c>
      <c r="AJ243" s="659" t="s">
        <v>2654</v>
      </c>
      <c r="AK243" s="848"/>
      <c r="AL243" s="1220" t="s">
        <v>498</v>
      </c>
      <c r="AM243" s="1221"/>
      <c r="AN243" s="27">
        <f t="shared" si="60"/>
        <v>0</v>
      </c>
      <c r="AO243" s="27">
        <f t="shared" si="60"/>
        <v>0</v>
      </c>
      <c r="AP243" s="565">
        <f t="shared" si="60"/>
        <v>0</v>
      </c>
      <c r="AQ243" s="35">
        <f t="shared" si="59"/>
        <v>0</v>
      </c>
      <c r="AR243" s="566">
        <f t="shared" si="59"/>
        <v>0</v>
      </c>
      <c r="AS243" s="566">
        <f t="shared" si="59"/>
        <v>0</v>
      </c>
      <c r="AT243" s="35">
        <f t="shared" si="59"/>
        <v>0</v>
      </c>
      <c r="AU243" s="43">
        <f t="shared" si="59"/>
        <v>0</v>
      </c>
      <c r="AV243" s="586" t="s">
        <v>33</v>
      </c>
      <c r="AW243" s="587" t="s">
        <v>41</v>
      </c>
      <c r="AX243" s="587" t="s">
        <v>42</v>
      </c>
      <c r="AY243" s="587"/>
      <c r="AZ243" s="850" t="s">
        <v>41</v>
      </c>
      <c r="BA243" s="582" t="s">
        <v>343</v>
      </c>
      <c r="BB243" s="547" t="s">
        <v>3668</v>
      </c>
      <c r="BC243" s="547" t="s">
        <v>3667</v>
      </c>
      <c r="BD243" s="549"/>
      <c r="BE243" s="620" t="str">
        <f t="shared" si="71"/>
        <v>▼選択</v>
      </c>
      <c r="BF243" s="861" t="s">
        <v>16</v>
      </c>
      <c r="BG243" s="620" t="s">
        <v>31</v>
      </c>
      <c r="BH243" s="824" t="s">
        <v>6</v>
      </c>
      <c r="BI243" s="824" t="s">
        <v>7</v>
      </c>
      <c r="BJ243" s="620" t="s">
        <v>32</v>
      </c>
      <c r="BK243" s="620"/>
      <c r="BL243" s="546" t="s">
        <v>33</v>
      </c>
      <c r="BM243" s="828" t="s">
        <v>3669</v>
      </c>
      <c r="BN243" s="852"/>
      <c r="BO243" s="852"/>
      <c r="BP243" s="852"/>
      <c r="BQ243" s="852"/>
      <c r="BR243" s="852"/>
      <c r="BS243" s="547"/>
      <c r="BT243" s="547"/>
      <c r="BU243" s="547"/>
      <c r="BV243" s="548"/>
      <c r="BW243" s="549"/>
      <c r="BX243" s="547"/>
      <c r="BY243" s="495"/>
      <c r="BZ243" s="579" t="s">
        <v>3670</v>
      </c>
      <c r="CA243" s="853" t="s">
        <v>1009</v>
      </c>
      <c r="CB243" s="854" t="s">
        <v>1418</v>
      </c>
      <c r="CC243" s="55" t="s">
        <v>2385</v>
      </c>
      <c r="CD243" s="843" t="s">
        <v>1419</v>
      </c>
    </row>
    <row r="244" spans="1:82" ht="63" hidden="1" customHeight="1">
      <c r="A244" s="3"/>
      <c r="B244" s="5" t="s">
        <v>2987</v>
      </c>
      <c r="C244" s="3" t="str">
        <f t="shared" si="56"/>
        <v>Ⅲ.個人情報保護 (7)　個人情報保護に係る態勢整備・業務運営</v>
      </c>
      <c r="D244" s="3" t="str">
        <f t="shared" si="57"/>
        <v>⑯個人情報保護に係る態勢の整備</v>
      </c>
      <c r="E244" s="3" t="str">
        <f t="shared" si="61"/>
        <v>基本 90</v>
      </c>
      <c r="F244" s="3" t="str">
        <f t="shared" si="62"/>
        <v>90 
90-4</v>
      </c>
      <c r="G244" s="11" t="str">
        <f t="shared" si="63"/>
        <v xml:space="preserve">
＿ 個人情報の第三者提供時の取扱い
＿＿ </v>
      </c>
      <c r="H244" s="21" t="str">
        <f t="shared" si="58"/>
        <v>2023: 0
2024: ▼選択</v>
      </c>
      <c r="I244" s="21" t="str">
        <f t="shared" si="68"/>
        <v xml:space="preserve"> ― </v>
      </c>
      <c r="J244" s="21" t="str">
        <f t="shared" si="68"/>
        <v xml:space="preserve"> ― </v>
      </c>
      <c r="K244" s="21" t="str">
        <f t="shared" si="64"/>
        <v>▼選択</v>
      </c>
      <c r="L244" s="21" t="str">
        <f t="shared" si="65"/>
        <v>以下について、詳細説明欄の記載及び証跡資料「○○資料」P○により確認できた
・あらかじめ契約者等の本人の同意なく、個人情報を第三者に提供してはならない旨</v>
      </c>
      <c r="M244" s="21" t="str">
        <f t="shared" si="66"/>
        <v xml:space="preserve">
</v>
      </c>
      <c r="N244" s="3"/>
      <c r="O244" s="19" t="s">
        <v>2386</v>
      </c>
      <c r="P244" s="19" t="s">
        <v>2737</v>
      </c>
      <c r="Q244" s="19" t="s">
        <v>495</v>
      </c>
      <c r="R244" s="19"/>
      <c r="S244" s="19"/>
      <c r="T244" s="808"/>
      <c r="U244" s="809"/>
      <c r="V244" s="810"/>
      <c r="W244" s="811"/>
      <c r="X244" s="810"/>
      <c r="Y244" s="810"/>
      <c r="Z244" s="20"/>
      <c r="AA244" s="870" t="s">
        <v>494</v>
      </c>
      <c r="AB244" s="1276"/>
      <c r="AC244" s="870" t="s">
        <v>2004</v>
      </c>
      <c r="AD244" s="1278"/>
      <c r="AE244" s="844" t="s">
        <v>495</v>
      </c>
      <c r="AF244" s="1278"/>
      <c r="AG244" s="845" t="s">
        <v>36</v>
      </c>
      <c r="AH244" s="1210"/>
      <c r="AI244" s="563">
        <v>90</v>
      </c>
      <c r="AJ244" s="661" t="s">
        <v>2655</v>
      </c>
      <c r="AK244" s="848"/>
      <c r="AL244" s="1220" t="s">
        <v>499</v>
      </c>
      <c r="AM244" s="1221"/>
      <c r="AN244" s="27">
        <f t="shared" si="60"/>
        <v>0</v>
      </c>
      <c r="AO244" s="27">
        <f t="shared" si="60"/>
        <v>0</v>
      </c>
      <c r="AP244" s="565">
        <f t="shared" si="60"/>
        <v>0</v>
      </c>
      <c r="AQ244" s="35">
        <f t="shared" si="59"/>
        <v>0</v>
      </c>
      <c r="AR244" s="566">
        <f t="shared" si="59"/>
        <v>0</v>
      </c>
      <c r="AS244" s="566">
        <f t="shared" si="59"/>
        <v>0</v>
      </c>
      <c r="AT244" s="35">
        <f t="shared" si="59"/>
        <v>0</v>
      </c>
      <c r="AU244" s="43">
        <f t="shared" si="59"/>
        <v>0</v>
      </c>
      <c r="AV244" s="586" t="s">
        <v>33</v>
      </c>
      <c r="AW244" s="587" t="s">
        <v>41</v>
      </c>
      <c r="AX244" s="587" t="s">
        <v>42</v>
      </c>
      <c r="AY244" s="587"/>
      <c r="AZ244" s="850" t="s">
        <v>33</v>
      </c>
      <c r="BA244" s="582" t="s">
        <v>343</v>
      </c>
      <c r="BB244" s="855"/>
      <c r="BC244" s="821"/>
      <c r="BD244" s="549"/>
      <c r="BE244" s="620" t="str">
        <f t="shared" si="71"/>
        <v>▼選択</v>
      </c>
      <c r="BF244" s="861" t="s">
        <v>16</v>
      </c>
      <c r="BG244" s="620" t="s">
        <v>31</v>
      </c>
      <c r="BH244" s="824" t="s">
        <v>6</v>
      </c>
      <c r="BI244" s="824" t="s">
        <v>7</v>
      </c>
      <c r="BJ244" s="620" t="s">
        <v>32</v>
      </c>
      <c r="BK244" s="620"/>
      <c r="BL244" s="546" t="s">
        <v>33</v>
      </c>
      <c r="BM244" s="828" t="s">
        <v>3366</v>
      </c>
      <c r="BN244" s="852"/>
      <c r="BO244" s="852"/>
      <c r="BP244" s="852"/>
      <c r="BQ244" s="852"/>
      <c r="BR244" s="852"/>
      <c r="BS244" s="547"/>
      <c r="BT244" s="547"/>
      <c r="BU244" s="547"/>
      <c r="BV244" s="548"/>
      <c r="BW244" s="549"/>
      <c r="BX244" s="547"/>
      <c r="BY244" s="495"/>
      <c r="BZ244" s="579" t="s">
        <v>2063</v>
      </c>
      <c r="CA244" s="853" t="s">
        <v>1009</v>
      </c>
      <c r="CB244" s="854" t="s">
        <v>1420</v>
      </c>
      <c r="CC244" s="55" t="s">
        <v>2386</v>
      </c>
      <c r="CD244" s="843" t="s">
        <v>1421</v>
      </c>
    </row>
    <row r="245" spans="1:82" ht="122.25" customHeight="1">
      <c r="A245" s="3"/>
      <c r="B245" s="5" t="s">
        <v>2988</v>
      </c>
      <c r="C245" s="3" t="str">
        <f t="shared" si="56"/>
        <v>Ⅲ.個人情報保護 (7)　個人情報保護に係る態勢整備・業務運営</v>
      </c>
      <c r="D245" s="3" t="str">
        <f t="shared" si="57"/>
        <v>⑯個人情報保護に係る態勢の整備</v>
      </c>
      <c r="E245" s="3" t="str">
        <f t="shared" si="61"/>
        <v>基本 90</v>
      </c>
      <c r="F245" s="3" t="str">
        <f t="shared" si="62"/>
        <v>90 
90-5</v>
      </c>
      <c r="G245" s="11" t="str">
        <f t="shared" si="63"/>
        <v xml:space="preserve">
＿ 個人情報の外部委託時の外部委託先の管理・監督
＿＿ </v>
      </c>
      <c r="H245" s="21" t="str">
        <f t="shared" si="58"/>
        <v>2023: 0
2024: 1.はい</v>
      </c>
      <c r="I245" s="21" t="str">
        <f t="shared" si="68"/>
        <v xml:space="preserve"> ― </v>
      </c>
      <c r="J245" s="21" t="str">
        <f t="shared" si="68"/>
        <v xml:space="preserve"> ― </v>
      </c>
      <c r="K245" s="21" t="str">
        <f t="shared" si="64"/>
        <v>対象外</v>
      </c>
      <c r="L245" s="21" t="str">
        <f t="shared" si="65"/>
        <v>以下について、詳細説明欄の記載及び証跡資料により確認できた
・委託先の選定基準は、「○○資料」P○を確認
・委託契約書の内容については、「○○資料」を確認
・委託契約後に委託先選定の基準に定める事項の委託先における遵守状況を定期的又は随時に確認するとともに、委託先が当該基準を満たしていない場合には、委託先が当該基準を満たすよう監督しなければならない旨は、「○○資料」P○を確認</v>
      </c>
      <c r="M245" s="21" t="str">
        <f t="shared" si="66"/>
        <v xml:space="preserve">
</v>
      </c>
      <c r="N245" s="3"/>
      <c r="O245" s="19" t="s">
        <v>2387</v>
      </c>
      <c r="P245" s="19" t="s">
        <v>2737</v>
      </c>
      <c r="Q245" s="19" t="s">
        <v>495</v>
      </c>
      <c r="R245" s="19"/>
      <c r="S245" s="19"/>
      <c r="T245" s="808"/>
      <c r="U245" s="809"/>
      <c r="V245" s="810"/>
      <c r="W245" s="811"/>
      <c r="X245" s="810"/>
      <c r="Y245" s="810"/>
      <c r="Z245" s="20"/>
      <c r="AA245" s="870" t="s">
        <v>494</v>
      </c>
      <c r="AB245" s="1276"/>
      <c r="AC245" s="870" t="s">
        <v>2004</v>
      </c>
      <c r="AD245" s="1278"/>
      <c r="AE245" s="844" t="s">
        <v>495</v>
      </c>
      <c r="AF245" s="1278"/>
      <c r="AG245" s="845" t="s">
        <v>36</v>
      </c>
      <c r="AH245" s="1210"/>
      <c r="AI245" s="563">
        <v>90</v>
      </c>
      <c r="AJ245" s="659" t="s">
        <v>2656</v>
      </c>
      <c r="AK245" s="848"/>
      <c r="AL245" s="1220" t="s">
        <v>500</v>
      </c>
      <c r="AM245" s="1221"/>
      <c r="AN245" s="27">
        <f t="shared" si="60"/>
        <v>0</v>
      </c>
      <c r="AO245" s="27">
        <f t="shared" si="60"/>
        <v>0</v>
      </c>
      <c r="AP245" s="565">
        <f t="shared" si="60"/>
        <v>0</v>
      </c>
      <c r="AQ245" s="35">
        <f t="shared" si="59"/>
        <v>0</v>
      </c>
      <c r="AR245" s="566">
        <f t="shared" si="59"/>
        <v>0</v>
      </c>
      <c r="AS245" s="566">
        <f t="shared" si="59"/>
        <v>0</v>
      </c>
      <c r="AT245" s="35">
        <f t="shared" si="59"/>
        <v>0</v>
      </c>
      <c r="AU245" s="43">
        <f t="shared" si="59"/>
        <v>0</v>
      </c>
      <c r="AV245" s="586" t="s">
        <v>33</v>
      </c>
      <c r="AW245" s="587" t="s">
        <v>41</v>
      </c>
      <c r="AX245" s="587" t="s">
        <v>42</v>
      </c>
      <c r="AY245" s="587" t="s">
        <v>195</v>
      </c>
      <c r="AZ245" s="850" t="s">
        <v>41</v>
      </c>
      <c r="BA245" s="582" t="s">
        <v>343</v>
      </c>
      <c r="BB245" s="547" t="s">
        <v>3671</v>
      </c>
      <c r="BC245" s="547" t="s">
        <v>3667</v>
      </c>
      <c r="BD245" s="549"/>
      <c r="BE245" s="620" t="str">
        <f t="shared" si="71"/>
        <v>▼選択</v>
      </c>
      <c r="BF245" s="861" t="s">
        <v>16</v>
      </c>
      <c r="BG245" s="620" t="s">
        <v>31</v>
      </c>
      <c r="BH245" s="824" t="s">
        <v>6</v>
      </c>
      <c r="BI245" s="824" t="s">
        <v>7</v>
      </c>
      <c r="BJ245" s="620" t="s">
        <v>32</v>
      </c>
      <c r="BK245" s="620" t="s">
        <v>897</v>
      </c>
      <c r="BL245" s="546" t="s">
        <v>203</v>
      </c>
      <c r="BM245" s="828" t="s">
        <v>1424</v>
      </c>
      <c r="BN245" s="852"/>
      <c r="BO245" s="852"/>
      <c r="BP245" s="852"/>
      <c r="BQ245" s="852"/>
      <c r="BR245" s="852"/>
      <c r="BS245" s="547"/>
      <c r="BT245" s="547"/>
      <c r="BU245" s="547"/>
      <c r="BV245" s="548"/>
      <c r="BW245" s="549"/>
      <c r="BX245" s="547"/>
      <c r="BY245" s="495"/>
      <c r="BZ245" s="579" t="s">
        <v>1424</v>
      </c>
      <c r="CA245" s="853" t="s">
        <v>1009</v>
      </c>
      <c r="CB245" s="854" t="s">
        <v>1422</v>
      </c>
      <c r="CC245" s="55" t="s">
        <v>2387</v>
      </c>
      <c r="CD245" s="843" t="s">
        <v>1423</v>
      </c>
    </row>
    <row r="246" spans="1:82" ht="63" hidden="1" customHeight="1">
      <c r="A246" s="3"/>
      <c r="B246" s="5" t="s">
        <v>2989</v>
      </c>
      <c r="C246" s="3" t="str">
        <f t="shared" si="56"/>
        <v>Ⅲ.個人情報保護 (7)　個人情報保護に係る態勢整備・業務運営</v>
      </c>
      <c r="D246" s="3" t="str">
        <f t="shared" si="57"/>
        <v>⑯個人情報保護に係る態勢の整備</v>
      </c>
      <c r="E246" s="3" t="str">
        <f t="shared" si="61"/>
        <v>基本 90</v>
      </c>
      <c r="F246" s="3" t="str">
        <f t="shared" si="62"/>
        <v>90 
90-6</v>
      </c>
      <c r="G246" s="11" t="str">
        <f t="shared" si="63"/>
        <v xml:space="preserve">
＿ 個人情報の安全管理措置
＿＿ </v>
      </c>
      <c r="H246" s="21" t="str">
        <f t="shared" si="58"/>
        <v>2023: 0
2024: ▼選択</v>
      </c>
      <c r="I246" s="21" t="str">
        <f t="shared" si="68"/>
        <v xml:space="preserve"> ― </v>
      </c>
      <c r="J246" s="21" t="str">
        <f t="shared" si="68"/>
        <v xml:space="preserve"> ― </v>
      </c>
      <c r="K246" s="21" t="str">
        <f t="shared" si="64"/>
        <v>▼選択</v>
      </c>
      <c r="L246" s="21" t="str">
        <f t="shared" si="65"/>
        <v>以下について、詳細説明欄の記載及び証跡資料「○○資料」P○により確認できた
・個人データの取扱いにおける各段階に応じた「組織的安全管理措置」、「人的安全管理措置」及び「技術的安全管理措置」について</v>
      </c>
      <c r="M246" s="21" t="str">
        <f t="shared" si="66"/>
        <v xml:space="preserve">
</v>
      </c>
      <c r="N246" s="3"/>
      <c r="O246" s="19" t="s">
        <v>2388</v>
      </c>
      <c r="P246" s="19" t="s">
        <v>2737</v>
      </c>
      <c r="Q246" s="19" t="s">
        <v>495</v>
      </c>
      <c r="R246" s="19"/>
      <c r="S246" s="19"/>
      <c r="T246" s="808"/>
      <c r="U246" s="809"/>
      <c r="V246" s="810"/>
      <c r="W246" s="811"/>
      <c r="X246" s="810"/>
      <c r="Y246" s="810"/>
      <c r="Z246" s="20"/>
      <c r="AA246" s="870" t="s">
        <v>494</v>
      </c>
      <c r="AB246" s="1276"/>
      <c r="AC246" s="870" t="s">
        <v>2004</v>
      </c>
      <c r="AD246" s="1278"/>
      <c r="AE246" s="844" t="s">
        <v>495</v>
      </c>
      <c r="AF246" s="1278"/>
      <c r="AG246" s="845" t="s">
        <v>36</v>
      </c>
      <c r="AH246" s="1210"/>
      <c r="AI246" s="563">
        <v>90</v>
      </c>
      <c r="AJ246" s="661" t="s">
        <v>2657</v>
      </c>
      <c r="AK246" s="848"/>
      <c r="AL246" s="1220" t="s">
        <v>501</v>
      </c>
      <c r="AM246" s="1221"/>
      <c r="AN246" s="27">
        <f t="shared" si="60"/>
        <v>0</v>
      </c>
      <c r="AO246" s="27">
        <f t="shared" si="60"/>
        <v>0</v>
      </c>
      <c r="AP246" s="565">
        <f t="shared" si="60"/>
        <v>0</v>
      </c>
      <c r="AQ246" s="35">
        <f t="shared" si="59"/>
        <v>0</v>
      </c>
      <c r="AR246" s="566">
        <f t="shared" si="59"/>
        <v>0</v>
      </c>
      <c r="AS246" s="566">
        <f t="shared" si="59"/>
        <v>0</v>
      </c>
      <c r="AT246" s="35">
        <f t="shared" si="59"/>
        <v>0</v>
      </c>
      <c r="AU246" s="43">
        <f t="shared" si="59"/>
        <v>0</v>
      </c>
      <c r="AV246" s="586" t="s">
        <v>33</v>
      </c>
      <c r="AW246" s="587" t="s">
        <v>41</v>
      </c>
      <c r="AX246" s="587" t="s">
        <v>42</v>
      </c>
      <c r="AY246" s="587"/>
      <c r="AZ246" s="850" t="s">
        <v>33</v>
      </c>
      <c r="BA246" s="582" t="s">
        <v>343</v>
      </c>
      <c r="BB246" s="855"/>
      <c r="BC246" s="821"/>
      <c r="BD246" s="549"/>
      <c r="BE246" s="620" t="str">
        <f t="shared" si="71"/>
        <v>▼選択</v>
      </c>
      <c r="BF246" s="861" t="s">
        <v>16</v>
      </c>
      <c r="BG246" s="620" t="s">
        <v>31</v>
      </c>
      <c r="BH246" s="824" t="s">
        <v>6</v>
      </c>
      <c r="BI246" s="824" t="s">
        <v>7</v>
      </c>
      <c r="BJ246" s="620" t="s">
        <v>32</v>
      </c>
      <c r="BK246" s="620"/>
      <c r="BL246" s="546" t="s">
        <v>33</v>
      </c>
      <c r="BM246" s="828" t="s">
        <v>3672</v>
      </c>
      <c r="BN246" s="852"/>
      <c r="BO246" s="852"/>
      <c r="BP246" s="852"/>
      <c r="BQ246" s="852"/>
      <c r="BR246" s="852"/>
      <c r="BS246" s="547"/>
      <c r="BT246" s="547"/>
      <c r="BU246" s="547"/>
      <c r="BV246" s="548"/>
      <c r="BW246" s="549"/>
      <c r="BX246" s="547"/>
      <c r="BY246" s="495"/>
      <c r="BZ246" s="579" t="s">
        <v>3673</v>
      </c>
      <c r="CA246" s="853" t="s">
        <v>1009</v>
      </c>
      <c r="CB246" s="854" t="s">
        <v>1425</v>
      </c>
      <c r="CC246" s="55" t="s">
        <v>2388</v>
      </c>
      <c r="CD246" s="843" t="s">
        <v>1426</v>
      </c>
    </row>
    <row r="247" spans="1:82" ht="78.75" hidden="1" customHeight="1">
      <c r="A247" s="3"/>
      <c r="B247" s="5" t="s">
        <v>2990</v>
      </c>
      <c r="C247" s="3" t="str">
        <f t="shared" si="56"/>
        <v>Ⅲ.個人情報保護 (7)　個人情報保護に係る態勢整備・業務運営</v>
      </c>
      <c r="D247" s="3" t="str">
        <f t="shared" si="57"/>
        <v>⑯個人情報保護に係る態勢の整備</v>
      </c>
      <c r="E247" s="3" t="str">
        <f t="shared" si="61"/>
        <v>基本 90</v>
      </c>
      <c r="F247" s="3" t="str">
        <f t="shared" si="62"/>
        <v>90 
90-7</v>
      </c>
      <c r="G247" s="11" t="str">
        <f t="shared" si="63"/>
        <v xml:space="preserve">
＿ 個人データ管理台帳の作成
＿＿ </v>
      </c>
      <c r="H247" s="21" t="str">
        <f t="shared" si="58"/>
        <v>2023: 0
2024: ▼選択</v>
      </c>
      <c r="I247" s="21" t="str">
        <f t="shared" si="68"/>
        <v xml:space="preserve"> ― </v>
      </c>
      <c r="J247" s="21" t="str">
        <f t="shared" si="68"/>
        <v xml:space="preserve"> ― </v>
      </c>
      <c r="K247" s="21" t="str">
        <f t="shared" si="64"/>
        <v>▼選択</v>
      </c>
      <c r="L247" s="21" t="str">
        <f t="shared" si="65"/>
        <v>以下について、詳細説明欄の記載及び証跡資料により確認できた
・個人データの追加、削除・廃棄等が発生した際に台帳へ反映することは、「○○資料」P○を確認
・定期的（年に１回以上）に棚卸を行うことは、「○○資料」P○を確認</v>
      </c>
      <c r="M247" s="21" t="str">
        <f t="shared" si="66"/>
        <v xml:space="preserve">
</v>
      </c>
      <c r="N247" s="3"/>
      <c r="O247" s="19" t="s">
        <v>2389</v>
      </c>
      <c r="P247" s="19" t="s">
        <v>2737</v>
      </c>
      <c r="Q247" s="19" t="s">
        <v>495</v>
      </c>
      <c r="R247" s="19"/>
      <c r="S247" s="19"/>
      <c r="T247" s="808"/>
      <c r="U247" s="809"/>
      <c r="V247" s="810"/>
      <c r="W247" s="811"/>
      <c r="X247" s="810"/>
      <c r="Y247" s="810"/>
      <c r="Z247" s="20"/>
      <c r="AA247" s="870" t="s">
        <v>494</v>
      </c>
      <c r="AB247" s="1276"/>
      <c r="AC247" s="870" t="s">
        <v>2004</v>
      </c>
      <c r="AD247" s="1278"/>
      <c r="AE247" s="844" t="s">
        <v>495</v>
      </c>
      <c r="AF247" s="1278"/>
      <c r="AG247" s="845" t="s">
        <v>36</v>
      </c>
      <c r="AH247" s="1210"/>
      <c r="AI247" s="563">
        <v>90</v>
      </c>
      <c r="AJ247" s="661" t="s">
        <v>2658</v>
      </c>
      <c r="AK247" s="848"/>
      <c r="AL247" s="1220" t="s">
        <v>502</v>
      </c>
      <c r="AM247" s="1221"/>
      <c r="AN247" s="27">
        <f t="shared" si="60"/>
        <v>0</v>
      </c>
      <c r="AO247" s="27">
        <f t="shared" si="60"/>
        <v>0</v>
      </c>
      <c r="AP247" s="565">
        <f t="shared" si="60"/>
        <v>0</v>
      </c>
      <c r="AQ247" s="35">
        <f t="shared" si="59"/>
        <v>0</v>
      </c>
      <c r="AR247" s="566">
        <f t="shared" si="59"/>
        <v>0</v>
      </c>
      <c r="AS247" s="566">
        <f t="shared" si="59"/>
        <v>0</v>
      </c>
      <c r="AT247" s="35">
        <f t="shared" si="59"/>
        <v>0</v>
      </c>
      <c r="AU247" s="43">
        <f t="shared" si="59"/>
        <v>0</v>
      </c>
      <c r="AV247" s="586" t="s">
        <v>33</v>
      </c>
      <c r="AW247" s="587" t="s">
        <v>41</v>
      </c>
      <c r="AX247" s="587" t="s">
        <v>42</v>
      </c>
      <c r="AY247" s="587"/>
      <c r="AZ247" s="850" t="s">
        <v>33</v>
      </c>
      <c r="BA247" s="582" t="s">
        <v>343</v>
      </c>
      <c r="BB247" s="855"/>
      <c r="BC247" s="821"/>
      <c r="BD247" s="549"/>
      <c r="BE247" s="620" t="str">
        <f t="shared" si="71"/>
        <v>▼選択</v>
      </c>
      <c r="BF247" s="861" t="s">
        <v>16</v>
      </c>
      <c r="BG247" s="620" t="s">
        <v>31</v>
      </c>
      <c r="BH247" s="824" t="s">
        <v>6</v>
      </c>
      <c r="BI247" s="824" t="s">
        <v>7</v>
      </c>
      <c r="BJ247" s="620" t="s">
        <v>32</v>
      </c>
      <c r="BK247" s="620"/>
      <c r="BL247" s="546" t="s">
        <v>33</v>
      </c>
      <c r="BM247" s="828" t="s">
        <v>3367</v>
      </c>
      <c r="BN247" s="852"/>
      <c r="BO247" s="852"/>
      <c r="BP247" s="852"/>
      <c r="BQ247" s="852"/>
      <c r="BR247" s="852"/>
      <c r="BS247" s="547"/>
      <c r="BT247" s="547"/>
      <c r="BU247" s="547"/>
      <c r="BV247" s="548"/>
      <c r="BW247" s="549"/>
      <c r="BX247" s="547"/>
      <c r="BY247" s="495"/>
      <c r="BZ247" s="579" t="s">
        <v>2064</v>
      </c>
      <c r="CA247" s="853" t="s">
        <v>1009</v>
      </c>
      <c r="CB247" s="854" t="s">
        <v>1427</v>
      </c>
      <c r="CC247" s="55" t="s">
        <v>2389</v>
      </c>
      <c r="CD247" s="843" t="s">
        <v>1428</v>
      </c>
    </row>
    <row r="248" spans="1:82" ht="63" hidden="1" customHeight="1">
      <c r="A248" s="3"/>
      <c r="B248" s="5" t="s">
        <v>2991</v>
      </c>
      <c r="C248" s="3" t="str">
        <f t="shared" si="56"/>
        <v>Ⅲ.個人情報保護 (7)　個人情報保護に係る態勢整備・業務運営</v>
      </c>
      <c r="D248" s="3" t="str">
        <f t="shared" si="57"/>
        <v>⑯個人情報保護に係る態勢の整備</v>
      </c>
      <c r="E248" s="3" t="str">
        <f t="shared" si="61"/>
        <v>基本 90</v>
      </c>
      <c r="F248" s="3" t="str">
        <f t="shared" si="62"/>
        <v>90 
90-8</v>
      </c>
      <c r="G248" s="11" t="str">
        <f t="shared" si="63"/>
        <v xml:space="preserve">
＿ 個人情報の目的外利用の禁止
＿＿ </v>
      </c>
      <c r="H248" s="21" t="str">
        <f t="shared" si="58"/>
        <v>2023: 0
2024: ▼選択</v>
      </c>
      <c r="I248" s="21" t="str">
        <f t="shared" si="68"/>
        <v xml:space="preserve"> ― </v>
      </c>
      <c r="J248" s="21" t="str">
        <f t="shared" si="68"/>
        <v xml:space="preserve"> ― </v>
      </c>
      <c r="K248" s="21" t="str">
        <f t="shared" si="64"/>
        <v>▼選択</v>
      </c>
      <c r="L248" s="21" t="str">
        <f t="shared" si="65"/>
        <v>以下について、詳細説明欄の記載及び証跡資料「○○資料」P○により確認できた
・自代理店で定めた利用目的を超えた個人情報の利用を禁止している旨</v>
      </c>
      <c r="M248" s="21" t="str">
        <f t="shared" si="66"/>
        <v xml:space="preserve">
</v>
      </c>
      <c r="N248" s="3"/>
      <c r="O248" s="19" t="s">
        <v>2390</v>
      </c>
      <c r="P248" s="19" t="s">
        <v>2737</v>
      </c>
      <c r="Q248" s="19" t="s">
        <v>495</v>
      </c>
      <c r="R248" s="19"/>
      <c r="S248" s="19"/>
      <c r="T248" s="808"/>
      <c r="U248" s="809"/>
      <c r="V248" s="810"/>
      <c r="W248" s="811"/>
      <c r="X248" s="810"/>
      <c r="Y248" s="810"/>
      <c r="Z248" s="20"/>
      <c r="AA248" s="870" t="s">
        <v>494</v>
      </c>
      <c r="AB248" s="1276"/>
      <c r="AC248" s="870" t="s">
        <v>2004</v>
      </c>
      <c r="AD248" s="1278"/>
      <c r="AE248" s="844" t="s">
        <v>495</v>
      </c>
      <c r="AF248" s="1278"/>
      <c r="AG248" s="845" t="s">
        <v>36</v>
      </c>
      <c r="AH248" s="1210"/>
      <c r="AI248" s="563">
        <v>90</v>
      </c>
      <c r="AJ248" s="661" t="s">
        <v>2659</v>
      </c>
      <c r="AK248" s="848"/>
      <c r="AL248" s="1220" t="s">
        <v>503</v>
      </c>
      <c r="AM248" s="1221"/>
      <c r="AN248" s="27">
        <f t="shared" si="60"/>
        <v>0</v>
      </c>
      <c r="AO248" s="27">
        <f t="shared" si="60"/>
        <v>0</v>
      </c>
      <c r="AP248" s="565">
        <f t="shared" si="60"/>
        <v>0</v>
      </c>
      <c r="AQ248" s="35">
        <f t="shared" si="59"/>
        <v>0</v>
      </c>
      <c r="AR248" s="566">
        <f t="shared" si="59"/>
        <v>0</v>
      </c>
      <c r="AS248" s="566">
        <f t="shared" si="59"/>
        <v>0</v>
      </c>
      <c r="AT248" s="35">
        <f t="shared" si="59"/>
        <v>0</v>
      </c>
      <c r="AU248" s="43">
        <f t="shared" si="59"/>
        <v>0</v>
      </c>
      <c r="AV248" s="586" t="s">
        <v>33</v>
      </c>
      <c r="AW248" s="587" t="s">
        <v>41</v>
      </c>
      <c r="AX248" s="587" t="s">
        <v>42</v>
      </c>
      <c r="AY248" s="587"/>
      <c r="AZ248" s="850" t="s">
        <v>33</v>
      </c>
      <c r="BA248" s="582" t="s">
        <v>343</v>
      </c>
      <c r="BB248" s="855"/>
      <c r="BC248" s="821"/>
      <c r="BD248" s="549"/>
      <c r="BE248" s="620" t="str">
        <f t="shared" si="71"/>
        <v>▼選択</v>
      </c>
      <c r="BF248" s="861" t="s">
        <v>16</v>
      </c>
      <c r="BG248" s="620" t="s">
        <v>31</v>
      </c>
      <c r="BH248" s="824" t="s">
        <v>6</v>
      </c>
      <c r="BI248" s="824" t="s">
        <v>7</v>
      </c>
      <c r="BJ248" s="620" t="s">
        <v>32</v>
      </c>
      <c r="BK248" s="620"/>
      <c r="BL248" s="546" t="s">
        <v>33</v>
      </c>
      <c r="BM248" s="828" t="s">
        <v>3368</v>
      </c>
      <c r="BN248" s="852"/>
      <c r="BO248" s="852"/>
      <c r="BP248" s="852"/>
      <c r="BQ248" s="852"/>
      <c r="BR248" s="852"/>
      <c r="BS248" s="547"/>
      <c r="BT248" s="547"/>
      <c r="BU248" s="547"/>
      <c r="BV248" s="548"/>
      <c r="BW248" s="549"/>
      <c r="BX248" s="547"/>
      <c r="BY248" s="495"/>
      <c r="BZ248" s="579" t="s">
        <v>2065</v>
      </c>
      <c r="CA248" s="853" t="s">
        <v>1009</v>
      </c>
      <c r="CB248" s="854" t="s">
        <v>1429</v>
      </c>
      <c r="CC248" s="55" t="s">
        <v>2390</v>
      </c>
      <c r="CD248" s="843" t="s">
        <v>1430</v>
      </c>
    </row>
    <row r="249" spans="1:82" ht="47.25" hidden="1" customHeight="1">
      <c r="A249" s="3"/>
      <c r="B249" s="5" t="s">
        <v>2992</v>
      </c>
      <c r="C249" s="3" t="str">
        <f t="shared" si="56"/>
        <v>Ⅲ.個人情報保護 (7)　個人情報保護に係る態勢整備・業務運営</v>
      </c>
      <c r="D249" s="3" t="str">
        <f t="shared" si="57"/>
        <v>⑯個人情報保護に係る態勢の整備</v>
      </c>
      <c r="E249" s="3" t="str">
        <f t="shared" si="61"/>
        <v>基本 90</v>
      </c>
      <c r="F249" s="3" t="str">
        <f t="shared" si="62"/>
        <v>90 
90-9</v>
      </c>
      <c r="G249" s="11" t="str">
        <f t="shared" si="63"/>
        <v xml:space="preserve">
＿ 募集人退職時に顧客リスト等の個人情報を破棄させる旨
＿＿ </v>
      </c>
      <c r="H249" s="21" t="str">
        <f t="shared" si="58"/>
        <v>2023: 0
2024: ▼選択</v>
      </c>
      <c r="I249" s="21" t="str">
        <f t="shared" si="68"/>
        <v xml:space="preserve"> ― </v>
      </c>
      <c r="J249" s="21" t="str">
        <f t="shared" si="68"/>
        <v xml:space="preserve"> ― </v>
      </c>
      <c r="K249" s="21" t="str">
        <f t="shared" si="64"/>
        <v>▼選択</v>
      </c>
      <c r="L249" s="21" t="str">
        <f t="shared" si="65"/>
        <v>以下について、詳細説明欄の記載及び証跡資料「○○資料」P○により確認できた
・募集人が退職時に個人情報を全て破棄する旨</v>
      </c>
      <c r="M249" s="21" t="str">
        <f t="shared" si="66"/>
        <v xml:space="preserve">
</v>
      </c>
      <c r="N249" s="3"/>
      <c r="O249" s="19" t="s">
        <v>2391</v>
      </c>
      <c r="P249" s="19" t="s">
        <v>2737</v>
      </c>
      <c r="Q249" s="19" t="s">
        <v>495</v>
      </c>
      <c r="R249" s="19"/>
      <c r="S249" s="19"/>
      <c r="T249" s="808"/>
      <c r="U249" s="809"/>
      <c r="V249" s="810"/>
      <c r="W249" s="811"/>
      <c r="X249" s="810"/>
      <c r="Y249" s="810"/>
      <c r="Z249" s="20"/>
      <c r="AA249" s="844" t="s">
        <v>494</v>
      </c>
      <c r="AB249" s="1276"/>
      <c r="AC249" s="870" t="s">
        <v>2004</v>
      </c>
      <c r="AD249" s="1278"/>
      <c r="AE249" s="844" t="s">
        <v>495</v>
      </c>
      <c r="AF249" s="1278"/>
      <c r="AG249" s="845" t="s">
        <v>36</v>
      </c>
      <c r="AH249" s="1210"/>
      <c r="AI249" s="563">
        <v>90</v>
      </c>
      <c r="AJ249" s="661" t="s">
        <v>2660</v>
      </c>
      <c r="AK249" s="848"/>
      <c r="AL249" s="1220" t="s">
        <v>504</v>
      </c>
      <c r="AM249" s="1221"/>
      <c r="AN249" s="27">
        <f t="shared" si="60"/>
        <v>0</v>
      </c>
      <c r="AO249" s="27">
        <f t="shared" si="60"/>
        <v>0</v>
      </c>
      <c r="AP249" s="565">
        <f t="shared" si="60"/>
        <v>0</v>
      </c>
      <c r="AQ249" s="35">
        <f t="shared" si="59"/>
        <v>0</v>
      </c>
      <c r="AR249" s="566">
        <f t="shared" si="59"/>
        <v>0</v>
      </c>
      <c r="AS249" s="566">
        <f t="shared" si="59"/>
        <v>0</v>
      </c>
      <c r="AT249" s="35">
        <f t="shared" si="59"/>
        <v>0</v>
      </c>
      <c r="AU249" s="43">
        <f t="shared" si="59"/>
        <v>0</v>
      </c>
      <c r="AV249" s="586" t="s">
        <v>33</v>
      </c>
      <c r="AW249" s="587" t="s">
        <v>41</v>
      </c>
      <c r="AX249" s="587" t="s">
        <v>42</v>
      </c>
      <c r="AY249" s="587"/>
      <c r="AZ249" s="850" t="s">
        <v>33</v>
      </c>
      <c r="BA249" s="582" t="s">
        <v>343</v>
      </c>
      <c r="BB249" s="855"/>
      <c r="BC249" s="821"/>
      <c r="BD249" s="549"/>
      <c r="BE249" s="620" t="str">
        <f t="shared" si="71"/>
        <v>▼選択</v>
      </c>
      <c r="BF249" s="861" t="s">
        <v>16</v>
      </c>
      <c r="BG249" s="620" t="s">
        <v>31</v>
      </c>
      <c r="BH249" s="824" t="s">
        <v>6</v>
      </c>
      <c r="BI249" s="824" t="s">
        <v>7</v>
      </c>
      <c r="BJ249" s="620" t="s">
        <v>32</v>
      </c>
      <c r="BK249" s="620"/>
      <c r="BL249" s="546" t="s">
        <v>33</v>
      </c>
      <c r="BM249" s="828" t="s">
        <v>3369</v>
      </c>
      <c r="BN249" s="852"/>
      <c r="BO249" s="852"/>
      <c r="BP249" s="852"/>
      <c r="BQ249" s="852"/>
      <c r="BR249" s="852"/>
      <c r="BS249" s="547"/>
      <c r="BT249" s="547"/>
      <c r="BU249" s="547"/>
      <c r="BV249" s="548"/>
      <c r="BW249" s="549"/>
      <c r="BX249" s="547"/>
      <c r="BY249" s="495"/>
      <c r="BZ249" s="579" t="s">
        <v>2066</v>
      </c>
      <c r="CA249" s="853" t="s">
        <v>1009</v>
      </c>
      <c r="CB249" s="854" t="s">
        <v>1431</v>
      </c>
      <c r="CC249" s="55" t="s">
        <v>2391</v>
      </c>
      <c r="CD249" s="843" t="s">
        <v>1432</v>
      </c>
    </row>
    <row r="250" spans="1:82" ht="63" customHeight="1">
      <c r="A250" s="3"/>
      <c r="B250" s="5" t="s">
        <v>2993</v>
      </c>
      <c r="C250" s="3" t="str">
        <f t="shared" si="56"/>
        <v>Ⅲ.個人情報保護 (7)　個人情報保護に係る態勢整備・業務運営</v>
      </c>
      <c r="D250" s="3" t="str">
        <f t="shared" si="57"/>
        <v>⑯個人情報保護に係る態勢の整備</v>
      </c>
      <c r="E250" s="3" t="str">
        <f t="shared" si="61"/>
        <v>基本 90</v>
      </c>
      <c r="F250" s="3" t="str">
        <f t="shared" si="62"/>
        <v>90 
90-10</v>
      </c>
      <c r="G250" s="11" t="str">
        <f t="shared" si="63"/>
        <v xml:space="preserve">
＿ お客さまのマイナンバーを誤って取得した際の取扱い（マイナンバーのマスキング、マイナンバー記載書類の廃棄等）
＿＿ </v>
      </c>
      <c r="H250" s="21" t="str">
        <f t="shared" si="58"/>
        <v>2023: 0
2024: 1.はい</v>
      </c>
      <c r="I250" s="21" t="str">
        <f t="shared" si="68"/>
        <v xml:space="preserve"> ― </v>
      </c>
      <c r="J250" s="21" t="str">
        <f t="shared" si="68"/>
        <v xml:space="preserve"> ― </v>
      </c>
      <c r="K250" s="21" t="str">
        <f t="shared" si="64"/>
        <v>▼選択</v>
      </c>
      <c r="L250" s="21" t="str">
        <f t="shared" si="65"/>
        <v>以下について、詳細説明欄の記載及び証跡資料「○○資料」P○により確認できた
・マイナンバーを万が一取得した際には、速やかにマイナンバー記載部分をマスキングする旨</v>
      </c>
      <c r="M250" s="21" t="str">
        <f t="shared" si="66"/>
        <v xml:space="preserve">
</v>
      </c>
      <c r="N250" s="3"/>
      <c r="O250" s="19" t="s">
        <v>2392</v>
      </c>
      <c r="P250" s="19" t="s">
        <v>2737</v>
      </c>
      <c r="Q250" s="19" t="s">
        <v>495</v>
      </c>
      <c r="R250" s="19"/>
      <c r="S250" s="19"/>
      <c r="T250" s="808"/>
      <c r="U250" s="809"/>
      <c r="V250" s="810"/>
      <c r="W250" s="811"/>
      <c r="X250" s="810"/>
      <c r="Y250" s="810"/>
      <c r="Z250" s="20"/>
      <c r="AA250" s="844" t="s">
        <v>494</v>
      </c>
      <c r="AB250" s="1276"/>
      <c r="AC250" s="844" t="s">
        <v>2004</v>
      </c>
      <c r="AD250" s="1278"/>
      <c r="AE250" s="844" t="s">
        <v>495</v>
      </c>
      <c r="AF250" s="1278"/>
      <c r="AG250" s="845" t="s">
        <v>36</v>
      </c>
      <c r="AH250" s="1210"/>
      <c r="AI250" s="563">
        <v>90</v>
      </c>
      <c r="AJ250" s="659" t="s">
        <v>2661</v>
      </c>
      <c r="AK250" s="848"/>
      <c r="AL250" s="1220" t="s">
        <v>505</v>
      </c>
      <c r="AM250" s="1221"/>
      <c r="AN250" s="27">
        <f t="shared" si="60"/>
        <v>0</v>
      </c>
      <c r="AO250" s="27">
        <f t="shared" si="60"/>
        <v>0</v>
      </c>
      <c r="AP250" s="565">
        <f t="shared" si="60"/>
        <v>0</v>
      </c>
      <c r="AQ250" s="35">
        <f t="shared" si="59"/>
        <v>0</v>
      </c>
      <c r="AR250" s="566">
        <f t="shared" si="59"/>
        <v>0</v>
      </c>
      <c r="AS250" s="566">
        <f t="shared" si="59"/>
        <v>0</v>
      </c>
      <c r="AT250" s="35">
        <f t="shared" si="59"/>
        <v>0</v>
      </c>
      <c r="AU250" s="43">
        <f t="shared" si="59"/>
        <v>0</v>
      </c>
      <c r="AV250" s="586" t="s">
        <v>33</v>
      </c>
      <c r="AW250" s="587" t="s">
        <v>41</v>
      </c>
      <c r="AX250" s="587" t="s">
        <v>42</v>
      </c>
      <c r="AY250" s="587"/>
      <c r="AZ250" s="850" t="s">
        <v>41</v>
      </c>
      <c r="BA250" s="582" t="s">
        <v>343</v>
      </c>
      <c r="BB250" s="547" t="s">
        <v>3674</v>
      </c>
      <c r="BC250" s="547" t="s">
        <v>3667</v>
      </c>
      <c r="BD250" s="549"/>
      <c r="BE250" s="620" t="str">
        <f t="shared" si="71"/>
        <v>▼選択</v>
      </c>
      <c r="BF250" s="861" t="s">
        <v>16</v>
      </c>
      <c r="BG250" s="620" t="s">
        <v>31</v>
      </c>
      <c r="BH250" s="824" t="s">
        <v>6</v>
      </c>
      <c r="BI250" s="824" t="s">
        <v>7</v>
      </c>
      <c r="BJ250" s="620" t="s">
        <v>32</v>
      </c>
      <c r="BK250" s="620"/>
      <c r="BL250" s="546" t="s">
        <v>33</v>
      </c>
      <c r="BM250" s="828" t="s">
        <v>3370</v>
      </c>
      <c r="BN250" s="852"/>
      <c r="BO250" s="852"/>
      <c r="BP250" s="852"/>
      <c r="BQ250" s="852"/>
      <c r="BR250" s="852"/>
      <c r="BS250" s="547"/>
      <c r="BT250" s="547"/>
      <c r="BU250" s="547"/>
      <c r="BV250" s="548"/>
      <c r="BW250" s="549"/>
      <c r="BX250" s="547"/>
      <c r="BY250" s="495"/>
      <c r="BZ250" s="579" t="s">
        <v>2067</v>
      </c>
      <c r="CA250" s="853" t="s">
        <v>1009</v>
      </c>
      <c r="CB250" s="854" t="s">
        <v>1433</v>
      </c>
      <c r="CC250" s="55" t="s">
        <v>2392</v>
      </c>
      <c r="CD250" s="843" t="s">
        <v>1434</v>
      </c>
    </row>
    <row r="251" spans="1:82" ht="47.25" customHeight="1">
      <c r="A251" s="3"/>
      <c r="B251" s="5" t="s">
        <v>2994</v>
      </c>
      <c r="C251" s="3" t="str">
        <f t="shared" si="56"/>
        <v>Ⅲ.個人情報保護 (7)　個人情報保護に係る態勢整備・業務運営</v>
      </c>
      <c r="D251" s="3" t="str">
        <f t="shared" si="57"/>
        <v>⑯個人情報保護に係る態勢の整備</v>
      </c>
      <c r="E251" s="3" t="str">
        <f t="shared" si="61"/>
        <v>基本 90</v>
      </c>
      <c r="F251" s="3" t="str">
        <f t="shared" si="62"/>
        <v>90 
90-11</v>
      </c>
      <c r="G251" s="11" t="str">
        <f t="shared" si="63"/>
        <v xml:space="preserve">
＿ 個人情報の利用目的に応じた保存期間の設定
＿＿ </v>
      </c>
      <c r="H251" s="21" t="str">
        <f t="shared" si="58"/>
        <v>2023: 0
2024: 1.はい</v>
      </c>
      <c r="I251" s="21" t="str">
        <f t="shared" si="68"/>
        <v xml:space="preserve"> ― </v>
      </c>
      <c r="J251" s="21" t="str">
        <f t="shared" si="68"/>
        <v xml:space="preserve"> ― </v>
      </c>
      <c r="K251" s="21" t="str">
        <f t="shared" si="64"/>
        <v>▼選択</v>
      </c>
      <c r="L251" s="21" t="str">
        <f t="shared" si="65"/>
        <v>以下について、詳細説明欄の記載及び証跡資料「○○資料」P○により確認できた
・個人情報の利用目的に応じた保存期間を設定すること</v>
      </c>
      <c r="M251" s="21" t="str">
        <f t="shared" si="66"/>
        <v xml:space="preserve">
</v>
      </c>
      <c r="N251" s="3"/>
      <c r="O251" s="19" t="s">
        <v>2393</v>
      </c>
      <c r="P251" s="19" t="s">
        <v>2737</v>
      </c>
      <c r="Q251" s="19" t="s">
        <v>495</v>
      </c>
      <c r="R251" s="19"/>
      <c r="S251" s="19"/>
      <c r="T251" s="808"/>
      <c r="U251" s="809"/>
      <c r="V251" s="810"/>
      <c r="W251" s="811"/>
      <c r="X251" s="810"/>
      <c r="Y251" s="810"/>
      <c r="Z251" s="20"/>
      <c r="AA251" s="844" t="s">
        <v>494</v>
      </c>
      <c r="AB251" s="1276"/>
      <c r="AC251" s="844" t="s">
        <v>2004</v>
      </c>
      <c r="AD251" s="1278"/>
      <c r="AE251" s="844" t="s">
        <v>495</v>
      </c>
      <c r="AF251" s="1278"/>
      <c r="AG251" s="845" t="s">
        <v>36</v>
      </c>
      <c r="AH251" s="1210"/>
      <c r="AI251" s="563">
        <v>90</v>
      </c>
      <c r="AJ251" s="659" t="s">
        <v>2662</v>
      </c>
      <c r="AK251" s="848"/>
      <c r="AL251" s="1220" t="s">
        <v>506</v>
      </c>
      <c r="AM251" s="1221"/>
      <c r="AN251" s="27">
        <f t="shared" si="60"/>
        <v>0</v>
      </c>
      <c r="AO251" s="27">
        <f t="shared" si="60"/>
        <v>0</v>
      </c>
      <c r="AP251" s="565">
        <f t="shared" si="60"/>
        <v>0</v>
      </c>
      <c r="AQ251" s="35">
        <f t="shared" si="59"/>
        <v>0</v>
      </c>
      <c r="AR251" s="566">
        <f t="shared" si="59"/>
        <v>0</v>
      </c>
      <c r="AS251" s="566">
        <f t="shared" si="59"/>
        <v>0</v>
      </c>
      <c r="AT251" s="35">
        <f t="shared" si="59"/>
        <v>0</v>
      </c>
      <c r="AU251" s="43">
        <f t="shared" si="59"/>
        <v>0</v>
      </c>
      <c r="AV251" s="586" t="s">
        <v>33</v>
      </c>
      <c r="AW251" s="587" t="s">
        <v>41</v>
      </c>
      <c r="AX251" s="587" t="s">
        <v>42</v>
      </c>
      <c r="AY251" s="587"/>
      <c r="AZ251" s="850" t="s">
        <v>41</v>
      </c>
      <c r="BA251" s="582" t="s">
        <v>343</v>
      </c>
      <c r="BB251" s="547" t="s">
        <v>3675</v>
      </c>
      <c r="BC251" s="547" t="s">
        <v>3667</v>
      </c>
      <c r="BD251" s="549"/>
      <c r="BE251" s="620" t="str">
        <f t="shared" si="71"/>
        <v>▼選択</v>
      </c>
      <c r="BF251" s="861" t="s">
        <v>16</v>
      </c>
      <c r="BG251" s="620" t="s">
        <v>31</v>
      </c>
      <c r="BH251" s="824" t="s">
        <v>6</v>
      </c>
      <c r="BI251" s="824" t="s">
        <v>7</v>
      </c>
      <c r="BJ251" s="620" t="s">
        <v>32</v>
      </c>
      <c r="BK251" s="620"/>
      <c r="BL251" s="546" t="s">
        <v>33</v>
      </c>
      <c r="BM251" s="828" t="s">
        <v>3371</v>
      </c>
      <c r="BN251" s="852"/>
      <c r="BO251" s="852"/>
      <c r="BP251" s="852"/>
      <c r="BQ251" s="852"/>
      <c r="BR251" s="852"/>
      <c r="BS251" s="547"/>
      <c r="BT251" s="547"/>
      <c r="BU251" s="547"/>
      <c r="BV251" s="548"/>
      <c r="BW251" s="549"/>
      <c r="BX251" s="547"/>
      <c r="BY251" s="495"/>
      <c r="BZ251" s="579" t="s">
        <v>2068</v>
      </c>
      <c r="CA251" s="853" t="s">
        <v>1009</v>
      </c>
      <c r="CB251" s="854" t="s">
        <v>1435</v>
      </c>
      <c r="CC251" s="55" t="s">
        <v>2393</v>
      </c>
      <c r="CD251" s="843" t="s">
        <v>1436</v>
      </c>
    </row>
    <row r="252" spans="1:82" ht="47.25" hidden="1" customHeight="1">
      <c r="A252" s="3"/>
      <c r="B252" s="5" t="s">
        <v>2995</v>
      </c>
      <c r="C252" s="3" t="str">
        <f t="shared" si="56"/>
        <v>Ⅲ.個人情報保護 (7)　個人情報保護に係る態勢整備・業務運営</v>
      </c>
      <c r="D252" s="3" t="str">
        <f t="shared" si="57"/>
        <v>⑯個人情報保護に係る態勢の整備</v>
      </c>
      <c r="E252" s="3" t="str">
        <f t="shared" si="61"/>
        <v>基本 90</v>
      </c>
      <c r="F252" s="3" t="str">
        <f t="shared" si="62"/>
        <v>90 
90-12</v>
      </c>
      <c r="G252" s="11" t="str">
        <f t="shared" si="63"/>
        <v xml:space="preserve">
＿ 保存期間経過後の廃棄・削除
＿＿ </v>
      </c>
      <c r="H252" s="21" t="str">
        <f t="shared" si="58"/>
        <v>2023: 0
2024: ▼選択</v>
      </c>
      <c r="I252" s="21" t="str">
        <f t="shared" si="68"/>
        <v xml:space="preserve"> ― </v>
      </c>
      <c r="J252" s="21" t="str">
        <f t="shared" si="68"/>
        <v xml:space="preserve"> ― </v>
      </c>
      <c r="K252" s="21" t="str">
        <f t="shared" si="64"/>
        <v>▼選択</v>
      </c>
      <c r="L252" s="21" t="str">
        <f t="shared" si="65"/>
        <v>以下について、詳細説明欄の記載及び証跡資料「○○資料」P○により確認できた
・保存期間経過後は遅滞なく廃棄・削除する旨</v>
      </c>
      <c r="M252" s="21" t="str">
        <f t="shared" si="66"/>
        <v xml:space="preserve">
</v>
      </c>
      <c r="N252" s="3"/>
      <c r="O252" s="19" t="s">
        <v>2394</v>
      </c>
      <c r="P252" s="19" t="s">
        <v>2737</v>
      </c>
      <c r="Q252" s="19" t="s">
        <v>495</v>
      </c>
      <c r="R252" s="19"/>
      <c r="S252" s="19"/>
      <c r="T252" s="808"/>
      <c r="U252" s="809"/>
      <c r="V252" s="810"/>
      <c r="W252" s="811"/>
      <c r="X252" s="810"/>
      <c r="Y252" s="810"/>
      <c r="Z252" s="20"/>
      <c r="AA252" s="844" t="s">
        <v>494</v>
      </c>
      <c r="AB252" s="1276"/>
      <c r="AC252" s="844" t="s">
        <v>2004</v>
      </c>
      <c r="AD252" s="1278"/>
      <c r="AE252" s="844" t="s">
        <v>495</v>
      </c>
      <c r="AF252" s="1278"/>
      <c r="AG252" s="845" t="s">
        <v>36</v>
      </c>
      <c r="AH252" s="1210"/>
      <c r="AI252" s="563">
        <v>90</v>
      </c>
      <c r="AJ252" s="661" t="s">
        <v>2663</v>
      </c>
      <c r="AK252" s="848"/>
      <c r="AL252" s="1220" t="s">
        <v>507</v>
      </c>
      <c r="AM252" s="1221"/>
      <c r="AN252" s="27">
        <f t="shared" si="60"/>
        <v>0</v>
      </c>
      <c r="AO252" s="27">
        <f t="shared" si="60"/>
        <v>0</v>
      </c>
      <c r="AP252" s="565">
        <f t="shared" si="60"/>
        <v>0</v>
      </c>
      <c r="AQ252" s="35">
        <f t="shared" si="59"/>
        <v>0</v>
      </c>
      <c r="AR252" s="566">
        <f t="shared" si="59"/>
        <v>0</v>
      </c>
      <c r="AS252" s="566">
        <f t="shared" si="59"/>
        <v>0</v>
      </c>
      <c r="AT252" s="35">
        <f t="shared" si="59"/>
        <v>0</v>
      </c>
      <c r="AU252" s="43">
        <f t="shared" si="59"/>
        <v>0</v>
      </c>
      <c r="AV252" s="586" t="s">
        <v>33</v>
      </c>
      <c r="AW252" s="587" t="s">
        <v>41</v>
      </c>
      <c r="AX252" s="587" t="s">
        <v>42</v>
      </c>
      <c r="AY252" s="587"/>
      <c r="AZ252" s="850" t="s">
        <v>33</v>
      </c>
      <c r="BA252" s="582" t="s">
        <v>343</v>
      </c>
      <c r="BB252" s="855"/>
      <c r="BC252" s="821"/>
      <c r="BD252" s="549"/>
      <c r="BE252" s="620" t="str">
        <f t="shared" si="71"/>
        <v>▼選択</v>
      </c>
      <c r="BF252" s="861" t="s">
        <v>16</v>
      </c>
      <c r="BG252" s="620" t="s">
        <v>31</v>
      </c>
      <c r="BH252" s="824" t="s">
        <v>6</v>
      </c>
      <c r="BI252" s="824" t="s">
        <v>7</v>
      </c>
      <c r="BJ252" s="620" t="s">
        <v>32</v>
      </c>
      <c r="BK252" s="620"/>
      <c r="BL252" s="546" t="s">
        <v>33</v>
      </c>
      <c r="BM252" s="828" t="s">
        <v>3372</v>
      </c>
      <c r="BN252" s="852"/>
      <c r="BO252" s="852"/>
      <c r="BP252" s="852"/>
      <c r="BQ252" s="852"/>
      <c r="BR252" s="852"/>
      <c r="BS252" s="547"/>
      <c r="BT252" s="547"/>
      <c r="BU252" s="547"/>
      <c r="BV252" s="548"/>
      <c r="BW252" s="549"/>
      <c r="BX252" s="547"/>
      <c r="BY252" s="495"/>
      <c r="BZ252" s="579" t="s">
        <v>2069</v>
      </c>
      <c r="CA252" s="853" t="s">
        <v>1009</v>
      </c>
      <c r="CB252" s="854" t="s">
        <v>1437</v>
      </c>
      <c r="CC252" s="55" t="s">
        <v>2394</v>
      </c>
      <c r="CD252" s="843" t="s">
        <v>1438</v>
      </c>
    </row>
    <row r="253" spans="1:82" ht="283.5" hidden="1" customHeight="1">
      <c r="A253" s="3"/>
      <c r="B253" s="5" t="s">
        <v>2996</v>
      </c>
      <c r="C253" s="3" t="str">
        <f t="shared" si="56"/>
        <v>Ⅲ.個人情報保護 (7)　個人情報保護に係る態勢整備・業務運営</v>
      </c>
      <c r="D253" s="3" t="str">
        <f t="shared" si="57"/>
        <v>⑯個人情報保護に係る態勢の整備</v>
      </c>
      <c r="E253" s="3" t="str">
        <f t="shared" si="61"/>
        <v>基本 90</v>
      </c>
      <c r="F253" s="3" t="str">
        <f t="shared" si="62"/>
        <v>90 
90-13</v>
      </c>
      <c r="G253" s="11" t="str">
        <f t="shared" si="63"/>
        <v xml:space="preserve">
＿ 個人情報を保存した外部記憶媒体の社外持ち出し時の運用（持出管理台帳による管理等）
＿＿ </v>
      </c>
      <c r="H253" s="21" t="str">
        <f t="shared" si="58"/>
        <v>2023: 0
2024: 3.対象外</v>
      </c>
      <c r="I253" s="21" t="str">
        <f t="shared" si="68"/>
        <v xml:space="preserve"> ― </v>
      </c>
      <c r="J253" s="21" t="str">
        <f t="shared" si="68"/>
        <v xml:space="preserve"> ― </v>
      </c>
      <c r="K253" s="21" t="str">
        <f t="shared" si="64"/>
        <v>対象外</v>
      </c>
      <c r="L253" s="21" t="str">
        <f t="shared" si="65"/>
        <v>■外部記憶媒体の利用が可能な場合
以下について、詳細説明欄の記載及び証跡資料により確認できた
・原則、利用不可であることは、「○○資料」P○を確認
・持ち出し管理台帳による管理や上司あて承諾申請等、代理店として外部記憶媒体による持ち出し状況が管理できる仕組みは、「○○資料」P○を確認
【または】
■外部記憶媒体の利用が不可な場合
以下について、詳細説明欄の記載及び証跡資料により確認できた
・外部記憶媒体を利用する際の申請手続きは、「○○資料」P○を確認
・持ち出し管理台帳による管理や上司あて承諾申請等、代理店として外部記憶媒体による持ち出し状況が管理できる仕組みは、「○○資料」P○を確認
（「対象外」の場合）
外部記憶媒体の利用をシステム制御しており、特認利用も認めていないことは、詳細説明欄を確認</v>
      </c>
      <c r="M253" s="21" t="str">
        <f t="shared" si="66"/>
        <v xml:space="preserve">
</v>
      </c>
      <c r="N253" s="3"/>
      <c r="O253" s="19" t="s">
        <v>2395</v>
      </c>
      <c r="P253" s="19" t="s">
        <v>2737</v>
      </c>
      <c r="Q253" s="19" t="s">
        <v>495</v>
      </c>
      <c r="R253" s="19"/>
      <c r="S253" s="19"/>
      <c r="T253" s="808"/>
      <c r="U253" s="809"/>
      <c r="V253" s="810"/>
      <c r="W253" s="811"/>
      <c r="X253" s="810"/>
      <c r="Y253" s="810"/>
      <c r="Z253" s="20"/>
      <c r="AA253" s="844" t="s">
        <v>494</v>
      </c>
      <c r="AB253" s="1276"/>
      <c r="AC253" s="844" t="s">
        <v>2004</v>
      </c>
      <c r="AD253" s="1278"/>
      <c r="AE253" s="844" t="s">
        <v>495</v>
      </c>
      <c r="AF253" s="1278"/>
      <c r="AG253" s="845" t="s">
        <v>36</v>
      </c>
      <c r="AH253" s="1210"/>
      <c r="AI253" s="563">
        <v>90</v>
      </c>
      <c r="AJ253" s="661" t="s">
        <v>2664</v>
      </c>
      <c r="AK253" s="848"/>
      <c r="AL253" s="1220" t="s">
        <v>508</v>
      </c>
      <c r="AM253" s="1221"/>
      <c r="AN253" s="27">
        <f t="shared" si="60"/>
        <v>0</v>
      </c>
      <c r="AO253" s="27">
        <f t="shared" si="60"/>
        <v>0</v>
      </c>
      <c r="AP253" s="565">
        <f t="shared" si="60"/>
        <v>0</v>
      </c>
      <c r="AQ253" s="35">
        <f t="shared" si="59"/>
        <v>0</v>
      </c>
      <c r="AR253" s="566">
        <f t="shared" si="59"/>
        <v>0</v>
      </c>
      <c r="AS253" s="566">
        <f t="shared" si="59"/>
        <v>0</v>
      </c>
      <c r="AT253" s="35">
        <f t="shared" si="59"/>
        <v>0</v>
      </c>
      <c r="AU253" s="43">
        <f t="shared" si="59"/>
        <v>0</v>
      </c>
      <c r="AV253" s="586" t="s">
        <v>33</v>
      </c>
      <c r="AW253" s="587" t="s">
        <v>41</v>
      </c>
      <c r="AX253" s="587" t="s">
        <v>42</v>
      </c>
      <c r="AY253" s="587" t="s">
        <v>195</v>
      </c>
      <c r="AZ253" s="850" t="s">
        <v>3232</v>
      </c>
      <c r="BA253" s="582" t="s">
        <v>3676</v>
      </c>
      <c r="BB253" s="855"/>
      <c r="BC253" s="821"/>
      <c r="BD253" s="549"/>
      <c r="BE253" s="620" t="str">
        <f t="shared" si="71"/>
        <v>▼選択</v>
      </c>
      <c r="BF253" s="861" t="s">
        <v>16</v>
      </c>
      <c r="BG253" s="620" t="s">
        <v>31</v>
      </c>
      <c r="BH253" s="824" t="s">
        <v>6</v>
      </c>
      <c r="BI253" s="824" t="s">
        <v>7</v>
      </c>
      <c r="BJ253" s="620" t="s">
        <v>32</v>
      </c>
      <c r="BK253" s="620" t="s">
        <v>897</v>
      </c>
      <c r="BL253" s="546" t="s">
        <v>203</v>
      </c>
      <c r="BM253" s="828" t="s">
        <v>3677</v>
      </c>
      <c r="BN253" s="852"/>
      <c r="BO253" s="852"/>
      <c r="BP253" s="852"/>
      <c r="BQ253" s="852"/>
      <c r="BR253" s="852"/>
      <c r="BS253" s="547"/>
      <c r="BT253" s="547"/>
      <c r="BU253" s="547"/>
      <c r="BV253" s="548"/>
      <c r="BW253" s="549"/>
      <c r="BX253" s="547"/>
      <c r="BY253" s="495"/>
      <c r="BZ253" s="579" t="s">
        <v>3677</v>
      </c>
      <c r="CA253" s="853" t="s">
        <v>1009</v>
      </c>
      <c r="CB253" s="854" t="s">
        <v>1439</v>
      </c>
      <c r="CC253" s="55" t="s">
        <v>2395</v>
      </c>
      <c r="CD253" s="843" t="s">
        <v>1440</v>
      </c>
    </row>
    <row r="254" spans="1:82" ht="110.25" hidden="1" customHeight="1">
      <c r="A254" s="3"/>
      <c r="B254" s="5" t="s">
        <v>2997</v>
      </c>
      <c r="C254" s="3" t="str">
        <f t="shared" si="56"/>
        <v>Ⅲ.個人情報保護 (7)　個人情報保護に係る態勢整備・業務運営</v>
      </c>
      <c r="D254" s="3" t="str">
        <f t="shared" si="57"/>
        <v>⑯個人情報保護に係る態勢の整備</v>
      </c>
      <c r="E254" s="3" t="str">
        <f t="shared" si="61"/>
        <v>基本 90</v>
      </c>
      <c r="F254" s="3" t="str">
        <f t="shared" si="62"/>
        <v>90 
90-14</v>
      </c>
      <c r="G254" s="11" t="str">
        <f t="shared" si="63"/>
        <v xml:space="preserve">
＿ 個人所有電子機器（パソコン等）の業務利用の禁止もしくは個人所有電子機器への個人情報の保存の禁止
＿＿ </v>
      </c>
      <c r="H254" s="21" t="str">
        <f t="shared" si="58"/>
        <v>2023: 0
2024: ▼選択</v>
      </c>
      <c r="I254" s="21" t="str">
        <f t="shared" si="68"/>
        <v xml:space="preserve"> ― </v>
      </c>
      <c r="J254" s="21" t="str">
        <f t="shared" si="68"/>
        <v xml:space="preserve"> ― </v>
      </c>
      <c r="K254" s="21" t="str">
        <f t="shared" si="64"/>
        <v>▼選択</v>
      </c>
      <c r="L254" s="21" t="str">
        <f t="shared" si="65"/>
        <v>以下について、詳細説明欄の記載及び証跡資料により確認できた
・私有パソコン等の業務利用を禁止としていることは、「○○資料」P○を確認。
【または】
・私有パソコン等への個人情報の保存を禁止していること（社内システムへリモート接続をしているケース等）は、「○○資料」P○を確認。</v>
      </c>
      <c r="M254" s="21" t="str">
        <f t="shared" si="66"/>
        <v xml:space="preserve">
</v>
      </c>
      <c r="N254" s="3"/>
      <c r="O254" s="19" t="s">
        <v>2396</v>
      </c>
      <c r="P254" s="19" t="s">
        <v>2737</v>
      </c>
      <c r="Q254" s="19" t="s">
        <v>495</v>
      </c>
      <c r="R254" s="19"/>
      <c r="S254" s="19"/>
      <c r="T254" s="808"/>
      <c r="U254" s="809"/>
      <c r="V254" s="810"/>
      <c r="W254" s="811"/>
      <c r="X254" s="810"/>
      <c r="Y254" s="810"/>
      <c r="Z254" s="20"/>
      <c r="AA254" s="844" t="s">
        <v>494</v>
      </c>
      <c r="AB254" s="1276"/>
      <c r="AC254" s="844" t="s">
        <v>2004</v>
      </c>
      <c r="AD254" s="1278"/>
      <c r="AE254" s="844" t="s">
        <v>495</v>
      </c>
      <c r="AF254" s="1278"/>
      <c r="AG254" s="845" t="s">
        <v>36</v>
      </c>
      <c r="AH254" s="1210"/>
      <c r="AI254" s="563">
        <v>90</v>
      </c>
      <c r="AJ254" s="661" t="s">
        <v>2665</v>
      </c>
      <c r="AK254" s="848"/>
      <c r="AL254" s="1220" t="s">
        <v>509</v>
      </c>
      <c r="AM254" s="1221"/>
      <c r="AN254" s="27">
        <f t="shared" si="60"/>
        <v>0</v>
      </c>
      <c r="AO254" s="27">
        <f t="shared" si="60"/>
        <v>0</v>
      </c>
      <c r="AP254" s="565">
        <f t="shared" si="60"/>
        <v>0</v>
      </c>
      <c r="AQ254" s="35">
        <f t="shared" si="59"/>
        <v>0</v>
      </c>
      <c r="AR254" s="566">
        <f t="shared" si="59"/>
        <v>0</v>
      </c>
      <c r="AS254" s="566">
        <f t="shared" si="59"/>
        <v>0</v>
      </c>
      <c r="AT254" s="35">
        <f t="shared" si="59"/>
        <v>0</v>
      </c>
      <c r="AU254" s="43">
        <f t="shared" si="59"/>
        <v>0</v>
      </c>
      <c r="AV254" s="586" t="s">
        <v>33</v>
      </c>
      <c r="AW254" s="587" t="s">
        <v>41</v>
      </c>
      <c r="AX254" s="587" t="s">
        <v>42</v>
      </c>
      <c r="AY254" s="587"/>
      <c r="AZ254" s="850" t="s">
        <v>33</v>
      </c>
      <c r="BA254" s="582" t="s">
        <v>343</v>
      </c>
      <c r="BB254" s="855"/>
      <c r="BC254" s="821"/>
      <c r="BD254" s="549"/>
      <c r="BE254" s="620" t="str">
        <f t="shared" si="71"/>
        <v>▼選択</v>
      </c>
      <c r="BF254" s="861" t="s">
        <v>16</v>
      </c>
      <c r="BG254" s="620" t="s">
        <v>31</v>
      </c>
      <c r="BH254" s="824" t="s">
        <v>6</v>
      </c>
      <c r="BI254" s="824" t="s">
        <v>7</v>
      </c>
      <c r="BJ254" s="620" t="s">
        <v>32</v>
      </c>
      <c r="BK254" s="620"/>
      <c r="BL254" s="546" t="s">
        <v>33</v>
      </c>
      <c r="BM254" s="828" t="s">
        <v>3373</v>
      </c>
      <c r="BN254" s="852"/>
      <c r="BO254" s="852"/>
      <c r="BP254" s="852"/>
      <c r="BQ254" s="852"/>
      <c r="BR254" s="852"/>
      <c r="BS254" s="547"/>
      <c r="BT254" s="547"/>
      <c r="BU254" s="547"/>
      <c r="BV254" s="548"/>
      <c r="BW254" s="549"/>
      <c r="BX254" s="547"/>
      <c r="BY254" s="495"/>
      <c r="BZ254" s="579" t="s">
        <v>1443</v>
      </c>
      <c r="CA254" s="853" t="s">
        <v>1009</v>
      </c>
      <c r="CB254" s="854" t="s">
        <v>1441</v>
      </c>
      <c r="CC254" s="55" t="s">
        <v>2396</v>
      </c>
      <c r="CD254" s="843" t="s">
        <v>1442</v>
      </c>
    </row>
    <row r="255" spans="1:82" ht="126" hidden="1" customHeight="1">
      <c r="A255" s="3"/>
      <c r="B255" s="5" t="s">
        <v>2998</v>
      </c>
      <c r="C255" s="3" t="str">
        <f t="shared" si="56"/>
        <v>Ⅲ.個人情報保護 (7)　個人情報保護に係る態勢整備・業務運営</v>
      </c>
      <c r="D255" s="3" t="str">
        <f t="shared" si="57"/>
        <v>⑯個人情報保護に係る態勢の整備</v>
      </c>
      <c r="E255" s="3" t="str">
        <f t="shared" si="61"/>
        <v>基本 90</v>
      </c>
      <c r="F255" s="3" t="str">
        <f t="shared" si="62"/>
        <v>90 
90-15</v>
      </c>
      <c r="G255" s="11" t="str">
        <f t="shared" si="63"/>
        <v xml:space="preserve">
＿ 業務上不要なソフトウェアの利用禁止
＿＿ </v>
      </c>
      <c r="H255" s="21" t="str">
        <f t="shared" si="58"/>
        <v>2023: 0
2024: 3.対象外</v>
      </c>
      <c r="I255" s="21" t="str">
        <f t="shared" si="68"/>
        <v xml:space="preserve"> ― </v>
      </c>
      <c r="J255" s="21" t="str">
        <f t="shared" si="68"/>
        <v xml:space="preserve"> ― </v>
      </c>
      <c r="K255" s="21" t="str">
        <f t="shared" si="64"/>
        <v>対象外</v>
      </c>
      <c r="L255" s="21" t="str">
        <f t="shared" si="65"/>
        <v>以下について、詳細説明欄の記載及び証跡資料「○○資料」P○により確認できた
・業務上不要なソフトのインストールを禁止（利用禁止）していること
(対象外の場合）
インストールをシステム制御により禁止していることは、詳細説明欄で確認</v>
      </c>
      <c r="M255" s="21" t="str">
        <f t="shared" si="66"/>
        <v xml:space="preserve">
</v>
      </c>
      <c r="N255" s="3"/>
      <c r="O255" s="19" t="s">
        <v>2397</v>
      </c>
      <c r="P255" s="19" t="s">
        <v>2737</v>
      </c>
      <c r="Q255" s="19" t="s">
        <v>495</v>
      </c>
      <c r="R255" s="19"/>
      <c r="S255" s="19"/>
      <c r="T255" s="808"/>
      <c r="U255" s="809"/>
      <c r="V255" s="810"/>
      <c r="W255" s="811"/>
      <c r="X255" s="810"/>
      <c r="Y255" s="810"/>
      <c r="Z255" s="20"/>
      <c r="AA255" s="844" t="s">
        <v>494</v>
      </c>
      <c r="AB255" s="1276"/>
      <c r="AC255" s="844" t="s">
        <v>2004</v>
      </c>
      <c r="AD255" s="1278"/>
      <c r="AE255" s="844" t="s">
        <v>495</v>
      </c>
      <c r="AF255" s="1278"/>
      <c r="AG255" s="845" t="s">
        <v>36</v>
      </c>
      <c r="AH255" s="1210"/>
      <c r="AI255" s="563">
        <v>90</v>
      </c>
      <c r="AJ255" s="661" t="s">
        <v>2666</v>
      </c>
      <c r="AK255" s="848"/>
      <c r="AL255" s="1263" t="s">
        <v>510</v>
      </c>
      <c r="AM255" s="1264"/>
      <c r="AN255" s="31">
        <f t="shared" si="60"/>
        <v>0</v>
      </c>
      <c r="AO255" s="31">
        <f t="shared" si="60"/>
        <v>0</v>
      </c>
      <c r="AP255" s="620">
        <f t="shared" si="60"/>
        <v>0</v>
      </c>
      <c r="AQ255" s="38">
        <f t="shared" si="59"/>
        <v>0</v>
      </c>
      <c r="AR255" s="621">
        <f t="shared" si="59"/>
        <v>0</v>
      </c>
      <c r="AS255" s="621">
        <f t="shared" si="59"/>
        <v>0</v>
      </c>
      <c r="AT255" s="38">
        <f t="shared" si="59"/>
        <v>0</v>
      </c>
      <c r="AU255" s="46">
        <f t="shared" si="59"/>
        <v>0</v>
      </c>
      <c r="AV255" s="649" t="s">
        <v>33</v>
      </c>
      <c r="AW255" s="614" t="s">
        <v>41</v>
      </c>
      <c r="AX255" s="614" t="s">
        <v>42</v>
      </c>
      <c r="AY255" s="587" t="s">
        <v>195</v>
      </c>
      <c r="AZ255" s="850" t="s">
        <v>3232</v>
      </c>
      <c r="BA255" s="582" t="s">
        <v>3676</v>
      </c>
      <c r="BB255" s="855"/>
      <c r="BC255" s="821"/>
      <c r="BD255" s="549"/>
      <c r="BE255" s="620" t="str">
        <f t="shared" si="71"/>
        <v>▼選択</v>
      </c>
      <c r="BF255" s="861" t="s">
        <v>16</v>
      </c>
      <c r="BG255" s="620" t="s">
        <v>31</v>
      </c>
      <c r="BH255" s="824" t="s">
        <v>6</v>
      </c>
      <c r="BI255" s="824" t="s">
        <v>7</v>
      </c>
      <c r="BJ255" s="620" t="s">
        <v>32</v>
      </c>
      <c r="BK255" s="620" t="s">
        <v>897</v>
      </c>
      <c r="BL255" s="546" t="s">
        <v>203</v>
      </c>
      <c r="BM255" s="828" t="s">
        <v>1446</v>
      </c>
      <c r="BN255" s="852"/>
      <c r="BO255" s="852"/>
      <c r="BP255" s="852"/>
      <c r="BQ255" s="852"/>
      <c r="BR255" s="852"/>
      <c r="BS255" s="547"/>
      <c r="BT255" s="547"/>
      <c r="BU255" s="547"/>
      <c r="BV255" s="548"/>
      <c r="BW255" s="549"/>
      <c r="BX255" s="547"/>
      <c r="BY255" s="495"/>
      <c r="BZ255" s="579" t="s">
        <v>1446</v>
      </c>
      <c r="CA255" s="853" t="s">
        <v>1009</v>
      </c>
      <c r="CB255" s="854" t="s">
        <v>1444</v>
      </c>
      <c r="CC255" s="55" t="s">
        <v>2397</v>
      </c>
      <c r="CD255" s="843" t="s">
        <v>1445</v>
      </c>
    </row>
    <row r="256" spans="1:82" ht="126" hidden="1" customHeight="1">
      <c r="A256" s="3"/>
      <c r="B256" s="5" t="s">
        <v>2999</v>
      </c>
      <c r="C256" s="3" t="str">
        <f t="shared" si="56"/>
        <v>Ⅲ.個人情報保護 (7)　個人情報保護に係る態勢整備・業務運営</v>
      </c>
      <c r="D256" s="3" t="str">
        <f t="shared" si="57"/>
        <v>⑯個人情報保護に係る態勢の整備</v>
      </c>
      <c r="E256" s="3" t="str">
        <f t="shared" si="61"/>
        <v>基本 90</v>
      </c>
      <c r="F256" s="3" t="str">
        <f t="shared" si="62"/>
        <v>90 
90-16</v>
      </c>
      <c r="G256" s="11" t="str">
        <f t="shared" si="63"/>
        <v xml:space="preserve">
＿ 会社所定（会社がセキュリティ上問題ないと判断したもの）以外のメールアドレスの業務上使用の禁止
＿＿ </v>
      </c>
      <c r="H256" s="21" t="str">
        <f t="shared" si="58"/>
        <v>2023: 0
2024: 3.対象外</v>
      </c>
      <c r="I256" s="21" t="str">
        <f t="shared" si="68"/>
        <v xml:space="preserve"> ― </v>
      </c>
      <c r="J256" s="21" t="str">
        <f t="shared" si="68"/>
        <v xml:space="preserve"> ― </v>
      </c>
      <c r="K256" s="21" t="str">
        <f t="shared" si="64"/>
        <v>対象外</v>
      </c>
      <c r="L256" s="21" t="str">
        <f t="shared" si="65"/>
        <v>以下について、詳細説明欄の記載及び証跡資料「○○資料」P○により確認できた
会社所定以外のメールアドレスの業務上使用の禁止は、「○○資料」P○を確認
（対象外の場合）
会社所定以外のメールの使用をシステム制御していることは、詳細説明欄で確認</v>
      </c>
      <c r="M256" s="21" t="str">
        <f t="shared" si="66"/>
        <v xml:space="preserve">
</v>
      </c>
      <c r="N256" s="3"/>
      <c r="O256" s="19" t="s">
        <v>2398</v>
      </c>
      <c r="P256" s="19" t="s">
        <v>2737</v>
      </c>
      <c r="Q256" s="19" t="s">
        <v>495</v>
      </c>
      <c r="R256" s="19"/>
      <c r="S256" s="19"/>
      <c r="T256" s="808"/>
      <c r="U256" s="809"/>
      <c r="V256" s="810"/>
      <c r="W256" s="811"/>
      <c r="X256" s="810"/>
      <c r="Y256" s="810"/>
      <c r="Z256" s="20"/>
      <c r="AA256" s="844" t="s">
        <v>494</v>
      </c>
      <c r="AB256" s="1276"/>
      <c r="AC256" s="844" t="s">
        <v>2004</v>
      </c>
      <c r="AD256" s="1278"/>
      <c r="AE256" s="844" t="s">
        <v>495</v>
      </c>
      <c r="AF256" s="1278"/>
      <c r="AG256" s="845" t="s">
        <v>36</v>
      </c>
      <c r="AH256" s="1210"/>
      <c r="AI256" s="563">
        <v>90</v>
      </c>
      <c r="AJ256" s="662" t="s">
        <v>2667</v>
      </c>
      <c r="AK256" s="848"/>
      <c r="AL256" s="1220" t="s">
        <v>511</v>
      </c>
      <c r="AM256" s="1221"/>
      <c r="AN256" s="27">
        <f t="shared" si="60"/>
        <v>0</v>
      </c>
      <c r="AO256" s="27">
        <f t="shared" si="60"/>
        <v>0</v>
      </c>
      <c r="AP256" s="565">
        <f t="shared" si="60"/>
        <v>0</v>
      </c>
      <c r="AQ256" s="35">
        <f t="shared" si="59"/>
        <v>0</v>
      </c>
      <c r="AR256" s="566">
        <f t="shared" si="59"/>
        <v>0</v>
      </c>
      <c r="AS256" s="566">
        <f t="shared" si="59"/>
        <v>0</v>
      </c>
      <c r="AT256" s="35">
        <f t="shared" si="59"/>
        <v>0</v>
      </c>
      <c r="AU256" s="43">
        <f t="shared" si="59"/>
        <v>0</v>
      </c>
      <c r="AV256" s="586" t="s">
        <v>33</v>
      </c>
      <c r="AW256" s="587" t="s">
        <v>41</v>
      </c>
      <c r="AX256" s="587" t="s">
        <v>42</v>
      </c>
      <c r="AY256" s="587" t="s">
        <v>195</v>
      </c>
      <c r="AZ256" s="850" t="s">
        <v>3232</v>
      </c>
      <c r="BA256" s="582" t="s">
        <v>3676</v>
      </c>
      <c r="BB256" s="855"/>
      <c r="BC256" s="821"/>
      <c r="BD256" s="549"/>
      <c r="BE256" s="620" t="str">
        <f t="shared" si="71"/>
        <v>▼選択</v>
      </c>
      <c r="BF256" s="861" t="s">
        <v>16</v>
      </c>
      <c r="BG256" s="620" t="s">
        <v>31</v>
      </c>
      <c r="BH256" s="824" t="s">
        <v>6</v>
      </c>
      <c r="BI256" s="824" t="s">
        <v>7</v>
      </c>
      <c r="BJ256" s="620" t="s">
        <v>32</v>
      </c>
      <c r="BK256" s="620" t="s">
        <v>897</v>
      </c>
      <c r="BL256" s="546" t="s">
        <v>203</v>
      </c>
      <c r="BM256" s="828" t="s">
        <v>1449</v>
      </c>
      <c r="BN256" s="852"/>
      <c r="BO256" s="852"/>
      <c r="BP256" s="852"/>
      <c r="BQ256" s="852"/>
      <c r="BR256" s="852"/>
      <c r="BS256" s="547"/>
      <c r="BT256" s="547"/>
      <c r="BU256" s="547"/>
      <c r="BV256" s="548"/>
      <c r="BW256" s="549"/>
      <c r="BX256" s="547"/>
      <c r="BY256" s="495"/>
      <c r="BZ256" s="579" t="s">
        <v>1449</v>
      </c>
      <c r="CA256" s="853" t="s">
        <v>1009</v>
      </c>
      <c r="CB256" s="854" t="s">
        <v>1447</v>
      </c>
      <c r="CC256" s="55" t="s">
        <v>2398</v>
      </c>
      <c r="CD256" s="843" t="s">
        <v>1448</v>
      </c>
    </row>
    <row r="257" spans="1:82" ht="80.25" customHeight="1">
      <c r="A257" s="3"/>
      <c r="B257" s="5" t="s">
        <v>3000</v>
      </c>
      <c r="C257" s="3" t="str">
        <f t="shared" si="56"/>
        <v>Ⅲ.個人情報保護 (7)　個人情報保護に係る態勢整備・業務運営</v>
      </c>
      <c r="D257" s="3" t="str">
        <f t="shared" si="57"/>
        <v>⑯個人情報保護に係る態勢の整備</v>
      </c>
      <c r="E257" s="3" t="str">
        <f t="shared" si="61"/>
        <v>基本 90</v>
      </c>
      <c r="F257" s="3" t="str">
        <f t="shared" si="62"/>
        <v>90 
90-17</v>
      </c>
      <c r="G257" s="11" t="str">
        <f t="shared" si="63"/>
        <v xml:space="preserve">
＿ 会社管理下に無い無線LANネットワークへの接続の禁止
（セキュリティが確保されているVPN接続を用いた無線LANネットワークへの接続は会社管理下にあるとみなす）
＿＿ </v>
      </c>
      <c r="H257" s="21" t="str">
        <f t="shared" si="58"/>
        <v>2023: 0
2024: 1.はい</v>
      </c>
      <c r="I257" s="21" t="str">
        <f t="shared" si="68"/>
        <v xml:space="preserve"> ― </v>
      </c>
      <c r="J257" s="21" t="str">
        <f t="shared" si="68"/>
        <v xml:space="preserve"> ― </v>
      </c>
      <c r="K257" s="21" t="str">
        <f t="shared" si="64"/>
        <v>対象外</v>
      </c>
      <c r="L257" s="21" t="str">
        <f t="shared" si="65"/>
        <v>以下について、詳細説明欄の記載及び証跡資料「○○資料」P○により確認できた
・会社管理下に無い無線LANネットワークへの接続を禁止していること
（対象外の場合）
会社管理下に無い無線LANネットワークへの接続をシステム制御していることは、詳細説明欄で確認</v>
      </c>
      <c r="M257" s="21" t="str">
        <f t="shared" si="66"/>
        <v xml:space="preserve">
</v>
      </c>
      <c r="N257" s="3"/>
      <c r="O257" s="19" t="s">
        <v>2399</v>
      </c>
      <c r="P257" s="19" t="s">
        <v>2737</v>
      </c>
      <c r="Q257" s="19" t="s">
        <v>495</v>
      </c>
      <c r="R257" s="19"/>
      <c r="S257" s="19"/>
      <c r="T257" s="808"/>
      <c r="U257" s="809"/>
      <c r="V257" s="810"/>
      <c r="W257" s="811"/>
      <c r="X257" s="810"/>
      <c r="Y257" s="810"/>
      <c r="Z257" s="20"/>
      <c r="AA257" s="844" t="s">
        <v>494</v>
      </c>
      <c r="AB257" s="1276"/>
      <c r="AC257" s="844" t="s">
        <v>2004</v>
      </c>
      <c r="AD257" s="1278"/>
      <c r="AE257" s="844" t="s">
        <v>495</v>
      </c>
      <c r="AF257" s="1278"/>
      <c r="AG257" s="845" t="s">
        <v>36</v>
      </c>
      <c r="AH257" s="1210"/>
      <c r="AI257" s="563">
        <v>90</v>
      </c>
      <c r="AJ257" s="663" t="s">
        <v>2668</v>
      </c>
      <c r="AK257" s="848"/>
      <c r="AL257" s="1263" t="s">
        <v>1450</v>
      </c>
      <c r="AM257" s="1264"/>
      <c r="AN257" s="31">
        <f t="shared" si="60"/>
        <v>0</v>
      </c>
      <c r="AO257" s="31">
        <f t="shared" si="60"/>
        <v>0</v>
      </c>
      <c r="AP257" s="620">
        <f t="shared" si="60"/>
        <v>0</v>
      </c>
      <c r="AQ257" s="38">
        <f t="shared" si="59"/>
        <v>0</v>
      </c>
      <c r="AR257" s="621">
        <f t="shared" si="59"/>
        <v>0</v>
      </c>
      <c r="AS257" s="621">
        <f t="shared" si="59"/>
        <v>0</v>
      </c>
      <c r="AT257" s="38">
        <f t="shared" si="59"/>
        <v>0</v>
      </c>
      <c r="AU257" s="46">
        <f t="shared" si="59"/>
        <v>0</v>
      </c>
      <c r="AV257" s="649" t="s">
        <v>33</v>
      </c>
      <c r="AW257" s="614" t="s">
        <v>41</v>
      </c>
      <c r="AX257" s="614" t="s">
        <v>42</v>
      </c>
      <c r="AY257" s="587" t="s">
        <v>195</v>
      </c>
      <c r="AZ257" s="850" t="s">
        <v>41</v>
      </c>
      <c r="BA257" s="664" t="s">
        <v>3678</v>
      </c>
      <c r="BB257" s="547" t="s">
        <v>3679</v>
      </c>
      <c r="BC257" s="547" t="s">
        <v>3680</v>
      </c>
      <c r="BD257" s="549"/>
      <c r="BE257" s="620" t="str">
        <f t="shared" si="71"/>
        <v>▼選択</v>
      </c>
      <c r="BF257" s="861" t="s">
        <v>16</v>
      </c>
      <c r="BG257" s="620" t="s">
        <v>31</v>
      </c>
      <c r="BH257" s="824" t="s">
        <v>6</v>
      </c>
      <c r="BI257" s="824" t="s">
        <v>7</v>
      </c>
      <c r="BJ257" s="620" t="s">
        <v>32</v>
      </c>
      <c r="BK257" s="620" t="s">
        <v>897</v>
      </c>
      <c r="BL257" s="546" t="s">
        <v>203</v>
      </c>
      <c r="BM257" s="828" t="s">
        <v>3374</v>
      </c>
      <c r="BN257" s="852"/>
      <c r="BO257" s="852"/>
      <c r="BP257" s="852"/>
      <c r="BQ257" s="852"/>
      <c r="BR257" s="852"/>
      <c r="BS257" s="547"/>
      <c r="BT257" s="547"/>
      <c r="BU257" s="547"/>
      <c r="BV257" s="548"/>
      <c r="BW257" s="549"/>
      <c r="BX257" s="547"/>
      <c r="BY257" s="495"/>
      <c r="BZ257" s="579" t="s">
        <v>1453</v>
      </c>
      <c r="CA257" s="853" t="s">
        <v>1009</v>
      </c>
      <c r="CB257" s="854" t="s">
        <v>1451</v>
      </c>
      <c r="CC257" s="55" t="s">
        <v>2399</v>
      </c>
      <c r="CD257" s="843" t="s">
        <v>1452</v>
      </c>
    </row>
    <row r="258" spans="1:82" ht="142.5" hidden="1" customHeight="1">
      <c r="A258" s="3"/>
      <c r="B258" s="5" t="s">
        <v>3001</v>
      </c>
      <c r="C258" s="3" t="str">
        <f t="shared" si="56"/>
        <v>Ⅲ.個人情報保護 (7)　個人情報保護に係る態勢整備・業務運営</v>
      </c>
      <c r="D258" s="3" t="str">
        <f t="shared" si="57"/>
        <v>⑯個人情報保護に係る態勢の整備</v>
      </c>
      <c r="E258" s="3" t="str">
        <f t="shared" si="61"/>
        <v>基本 91</v>
      </c>
      <c r="F258" s="3" t="str">
        <f t="shared" si="62"/>
        <v xml:space="preserve">91 
</v>
      </c>
      <c r="G258" s="11" t="str">
        <f t="shared" si="63"/>
        <v xml:space="preserve">プライバシーポリシーの以下4項目について策定し、公表している
①関係法令等の遵守、個人情報を目的外に利用しないことおよび苦情処理に適切に取組むこと等、個人情報保護への取組み方針の宣言
②取得に際しての個人情報の利用目的の通知・公表等の手続についての分かりやすい説明
③開示等の手続等、個人情報の取扱いに関する諸手続についての分かりやすい説明 
④個人情報の取扱いに関する質問及び苦情処理の窓口
＿ 
＿＿ </v>
      </c>
      <c r="H258" s="21" t="str">
        <f t="shared" si="58"/>
        <v>2023: 0
2024: ▼選択</v>
      </c>
      <c r="I258" s="21" t="str">
        <f t="shared" si="68"/>
        <v xml:space="preserve"> ― </v>
      </c>
      <c r="J258" s="21" t="str">
        <f t="shared" si="68"/>
        <v xml:space="preserve"> ― </v>
      </c>
      <c r="K258" s="21" t="str">
        <f t="shared" si="64"/>
        <v>▼選択</v>
      </c>
      <c r="L258" s="21" t="str">
        <f t="shared" si="65"/>
        <v>以下について、詳細説明欄の記載及び証跡資料により確認できた
・プライバシーポリシーに設問記載の4つの事項が策定されていることは「○○資料」を確認
・プライバシーポリシーを公表していることは「○○資料」を確認</v>
      </c>
      <c r="M258" s="21" t="str">
        <f t="shared" si="66"/>
        <v xml:space="preserve">
</v>
      </c>
      <c r="N258" s="3"/>
      <c r="O258" s="19" t="s">
        <v>2400</v>
      </c>
      <c r="P258" s="19" t="s">
        <v>2737</v>
      </c>
      <c r="Q258" s="19" t="s">
        <v>495</v>
      </c>
      <c r="R258" s="19"/>
      <c r="S258" s="19"/>
      <c r="T258" s="808"/>
      <c r="U258" s="809"/>
      <c r="V258" s="810"/>
      <c r="W258" s="811"/>
      <c r="X258" s="810"/>
      <c r="Y258" s="810"/>
      <c r="Z258" s="20"/>
      <c r="AA258" s="844" t="s">
        <v>494</v>
      </c>
      <c r="AB258" s="1276"/>
      <c r="AC258" s="844" t="s">
        <v>2004</v>
      </c>
      <c r="AD258" s="1278"/>
      <c r="AE258" s="844" t="s">
        <v>495</v>
      </c>
      <c r="AF258" s="1278"/>
      <c r="AG258" s="845" t="s">
        <v>36</v>
      </c>
      <c r="AH258" s="1210"/>
      <c r="AI258" s="660">
        <v>91</v>
      </c>
      <c r="AJ258" s="551" t="s">
        <v>26</v>
      </c>
      <c r="AK258" s="1212" t="s">
        <v>512</v>
      </c>
      <c r="AL258" s="1218"/>
      <c r="AM258" s="1219"/>
      <c r="AN258" s="27">
        <f t="shared" si="60"/>
        <v>0</v>
      </c>
      <c r="AO258" s="27">
        <f t="shared" si="60"/>
        <v>0</v>
      </c>
      <c r="AP258" s="565">
        <f t="shared" si="60"/>
        <v>0</v>
      </c>
      <c r="AQ258" s="35">
        <f t="shared" si="59"/>
        <v>0</v>
      </c>
      <c r="AR258" s="566">
        <f t="shared" si="59"/>
        <v>0</v>
      </c>
      <c r="AS258" s="566">
        <f t="shared" si="59"/>
        <v>0</v>
      </c>
      <c r="AT258" s="35">
        <f t="shared" si="59"/>
        <v>0</v>
      </c>
      <c r="AU258" s="43">
        <f t="shared" si="59"/>
        <v>0</v>
      </c>
      <c r="AV258" s="596" t="s">
        <v>33</v>
      </c>
      <c r="AW258" s="597" t="s">
        <v>41</v>
      </c>
      <c r="AX258" s="597" t="s">
        <v>42</v>
      </c>
      <c r="AY258" s="597"/>
      <c r="AZ258" s="850" t="s">
        <v>33</v>
      </c>
      <c r="BA258" s="582" t="s">
        <v>513</v>
      </c>
      <c r="BB258" s="855"/>
      <c r="BC258" s="821"/>
      <c r="BD258" s="598" t="str">
        <f t="shared" ref="BD258:BD261" si="72">BL258</f>
        <v>▼選択</v>
      </c>
      <c r="BE258" s="859" t="s">
        <v>33</v>
      </c>
      <c r="BF258" s="633" t="s">
        <v>16</v>
      </c>
      <c r="BG258" s="859" t="s">
        <v>31</v>
      </c>
      <c r="BH258" s="824" t="s">
        <v>6</v>
      </c>
      <c r="BI258" s="824" t="s">
        <v>7</v>
      </c>
      <c r="BJ258" s="859" t="s">
        <v>32</v>
      </c>
      <c r="BK258" s="859"/>
      <c r="BL258" s="546" t="s">
        <v>33</v>
      </c>
      <c r="BM258" s="828" t="s">
        <v>3375</v>
      </c>
      <c r="BN258" s="852"/>
      <c r="BO258" s="852"/>
      <c r="BP258" s="852"/>
      <c r="BQ258" s="852"/>
      <c r="BR258" s="852"/>
      <c r="BS258" s="547"/>
      <c r="BT258" s="547"/>
      <c r="BU258" s="547"/>
      <c r="BV258" s="548"/>
      <c r="BW258" s="549"/>
      <c r="BX258" s="547"/>
      <c r="BY258" s="495"/>
      <c r="BZ258" s="579" t="s">
        <v>1457</v>
      </c>
      <c r="CA258" s="853" t="s">
        <v>1454</v>
      </c>
      <c r="CB258" s="854" t="s">
        <v>1455</v>
      </c>
      <c r="CC258" s="55" t="s">
        <v>2400</v>
      </c>
      <c r="CD258" s="843" t="s">
        <v>1456</v>
      </c>
    </row>
    <row r="259" spans="1:82" ht="78.75" hidden="1" customHeight="1">
      <c r="A259" s="3"/>
      <c r="B259" s="5" t="s">
        <v>3002</v>
      </c>
      <c r="C259" s="3" t="str">
        <f t="shared" si="56"/>
        <v>Ⅲ.個人情報保護 (7)　個人情報保護に係る態勢整備・業務運営</v>
      </c>
      <c r="D259" s="3" t="str">
        <f t="shared" si="57"/>
        <v>⑯個人情報保護に係る態勢の整備</v>
      </c>
      <c r="E259" s="3" t="str">
        <f t="shared" si="61"/>
        <v>基本 92</v>
      </c>
      <c r="F259" s="3" t="str">
        <f t="shared" si="62"/>
        <v xml:space="preserve">92 
</v>
      </c>
      <c r="G259" s="11" t="str">
        <f t="shared" si="63"/>
        <v xml:space="preserve">個人データ管理責任者・個人データ管理者をそれぞれ1名以上選任している（兼務可）
＿ 
＿＿ </v>
      </c>
      <c r="H259" s="21" t="str">
        <f t="shared" si="58"/>
        <v>2023: 0
2024: ▼選択</v>
      </c>
      <c r="I259" s="21" t="str">
        <f t="shared" si="68"/>
        <v xml:space="preserve"> ― </v>
      </c>
      <c r="J259" s="21" t="str">
        <f t="shared" si="68"/>
        <v xml:space="preserve"> ― </v>
      </c>
      <c r="K259" s="21" t="str">
        <f t="shared" si="64"/>
        <v>▼選択</v>
      </c>
      <c r="L259" s="21" t="str">
        <f t="shared" si="65"/>
        <v>以下について、詳細説明欄の記載及び証跡資料により確認できた
・個人データ管理責任者が設置されていることは、「○○資料」P○を確認
・個人データを取り扱う各部署に個人データ管理者を設置していることは、「○○資料」P○を確認</v>
      </c>
      <c r="M259" s="21" t="str">
        <f t="shared" si="66"/>
        <v xml:space="preserve">
</v>
      </c>
      <c r="N259" s="3"/>
      <c r="O259" s="19" t="s">
        <v>2401</v>
      </c>
      <c r="P259" s="19" t="s">
        <v>2737</v>
      </c>
      <c r="Q259" s="19" t="s">
        <v>495</v>
      </c>
      <c r="R259" s="19"/>
      <c r="S259" s="19"/>
      <c r="T259" s="808"/>
      <c r="U259" s="809"/>
      <c r="V259" s="810"/>
      <c r="W259" s="811"/>
      <c r="X259" s="810"/>
      <c r="Y259" s="810"/>
      <c r="Z259" s="20"/>
      <c r="AA259" s="844" t="s">
        <v>494</v>
      </c>
      <c r="AB259" s="1276"/>
      <c r="AC259" s="844" t="s">
        <v>2004</v>
      </c>
      <c r="AD259" s="1278"/>
      <c r="AE259" s="844" t="s">
        <v>495</v>
      </c>
      <c r="AF259" s="1278"/>
      <c r="AG259" s="845" t="s">
        <v>36</v>
      </c>
      <c r="AH259" s="1210"/>
      <c r="AI259" s="660">
        <v>92</v>
      </c>
      <c r="AJ259" s="551" t="s">
        <v>26</v>
      </c>
      <c r="AK259" s="1212" t="s">
        <v>514</v>
      </c>
      <c r="AL259" s="1218"/>
      <c r="AM259" s="1219"/>
      <c r="AN259" s="27">
        <f t="shared" si="60"/>
        <v>0</v>
      </c>
      <c r="AO259" s="27">
        <f t="shared" si="60"/>
        <v>0</v>
      </c>
      <c r="AP259" s="565">
        <f t="shared" si="60"/>
        <v>0</v>
      </c>
      <c r="AQ259" s="35">
        <f t="shared" si="59"/>
        <v>0</v>
      </c>
      <c r="AR259" s="566">
        <f t="shared" si="59"/>
        <v>0</v>
      </c>
      <c r="AS259" s="566">
        <f t="shared" si="59"/>
        <v>0</v>
      </c>
      <c r="AT259" s="35">
        <f t="shared" ref="AT259:AU322" si="73">X259</f>
        <v>0</v>
      </c>
      <c r="AU259" s="43">
        <f t="shared" si="73"/>
        <v>0</v>
      </c>
      <c r="AV259" s="596" t="s">
        <v>33</v>
      </c>
      <c r="AW259" s="597" t="s">
        <v>41</v>
      </c>
      <c r="AX259" s="597" t="s">
        <v>42</v>
      </c>
      <c r="AY259" s="597"/>
      <c r="AZ259" s="850" t="s">
        <v>33</v>
      </c>
      <c r="BA259" s="582" t="s">
        <v>515</v>
      </c>
      <c r="BB259" s="855"/>
      <c r="BC259" s="821"/>
      <c r="BD259" s="598" t="str">
        <f t="shared" si="72"/>
        <v>▼選択</v>
      </c>
      <c r="BE259" s="859" t="s">
        <v>33</v>
      </c>
      <c r="BF259" s="633" t="s">
        <v>16</v>
      </c>
      <c r="BG259" s="859" t="s">
        <v>31</v>
      </c>
      <c r="BH259" s="824" t="s">
        <v>6</v>
      </c>
      <c r="BI259" s="824" t="s">
        <v>7</v>
      </c>
      <c r="BJ259" s="859" t="s">
        <v>32</v>
      </c>
      <c r="BK259" s="859"/>
      <c r="BL259" s="546" t="s">
        <v>33</v>
      </c>
      <c r="BM259" s="828" t="s">
        <v>3376</v>
      </c>
      <c r="BN259" s="852"/>
      <c r="BO259" s="852"/>
      <c r="BP259" s="852"/>
      <c r="BQ259" s="852"/>
      <c r="BR259" s="852"/>
      <c r="BS259" s="547"/>
      <c r="BT259" s="547"/>
      <c r="BU259" s="547"/>
      <c r="BV259" s="548"/>
      <c r="BW259" s="549"/>
      <c r="BX259" s="547"/>
      <c r="BY259" s="495"/>
      <c r="BZ259" s="579" t="s">
        <v>1461</v>
      </c>
      <c r="CA259" s="853" t="s">
        <v>1458</v>
      </c>
      <c r="CB259" s="854" t="s">
        <v>1459</v>
      </c>
      <c r="CC259" s="55" t="s">
        <v>2401</v>
      </c>
      <c r="CD259" s="843" t="s">
        <v>1460</v>
      </c>
    </row>
    <row r="260" spans="1:82" ht="94.5" hidden="1" customHeight="1">
      <c r="A260" s="3"/>
      <c r="B260" s="5" t="s">
        <v>3003</v>
      </c>
      <c r="C260" s="3" t="str">
        <f t="shared" si="56"/>
        <v>Ⅲ.個人情報保護 (7)　個人情報保護に係る態勢整備・業務運営</v>
      </c>
      <c r="D260" s="3" t="str">
        <f t="shared" si="57"/>
        <v>⑯個人情報保護に係る態勢の整備</v>
      </c>
      <c r="E260" s="3" t="str">
        <f t="shared" si="61"/>
        <v>基本 93</v>
      </c>
      <c r="F260" s="3" t="str">
        <f t="shared" si="62"/>
        <v xml:space="preserve">93 
</v>
      </c>
      <c r="G260" s="11" t="str">
        <f t="shared" si="63"/>
        <v xml:space="preserve">従業員と個人データの非開示契約を結んでいる
＿ 
＿＿ </v>
      </c>
      <c r="H260" s="21" t="str">
        <f t="shared" si="58"/>
        <v>2023: 0
2024: ▼選択</v>
      </c>
      <c r="I260" s="21" t="str">
        <f t="shared" si="68"/>
        <v xml:space="preserve"> ― </v>
      </c>
      <c r="J260" s="21" t="str">
        <f t="shared" si="68"/>
        <v xml:space="preserve"> ― </v>
      </c>
      <c r="K260" s="21" t="str">
        <f t="shared" si="64"/>
        <v>▼選択</v>
      </c>
      <c r="L260" s="21" t="str">
        <f t="shared" si="65"/>
        <v>以下について、詳細説明欄の記載及び証跡資料により確認できた
・従業員との契約書において個人情報の非開示項目があることは、「○○資料」を確認
・従業員の退職後も非開示義務（秘密保持義務）が継続することを定めていることは、「○○資料」を確認
・従業員と非開示契約を締結していることは、「○○資料」を確認</v>
      </c>
      <c r="M260" s="21" t="str">
        <f t="shared" si="66"/>
        <v xml:space="preserve">
</v>
      </c>
      <c r="N260" s="3"/>
      <c r="O260" s="19" t="s">
        <v>2402</v>
      </c>
      <c r="P260" s="19" t="s">
        <v>2737</v>
      </c>
      <c r="Q260" s="19" t="s">
        <v>495</v>
      </c>
      <c r="R260" s="19"/>
      <c r="S260" s="19"/>
      <c r="T260" s="808"/>
      <c r="U260" s="809"/>
      <c r="V260" s="810"/>
      <c r="W260" s="811"/>
      <c r="X260" s="810"/>
      <c r="Y260" s="810"/>
      <c r="Z260" s="20"/>
      <c r="AA260" s="844" t="s">
        <v>494</v>
      </c>
      <c r="AB260" s="1276"/>
      <c r="AC260" s="844" t="s">
        <v>2004</v>
      </c>
      <c r="AD260" s="1278"/>
      <c r="AE260" s="844" t="s">
        <v>495</v>
      </c>
      <c r="AF260" s="1278"/>
      <c r="AG260" s="845" t="s">
        <v>36</v>
      </c>
      <c r="AH260" s="1210"/>
      <c r="AI260" s="660">
        <v>93</v>
      </c>
      <c r="AJ260" s="551" t="s">
        <v>26</v>
      </c>
      <c r="AK260" s="1212" t="s">
        <v>516</v>
      </c>
      <c r="AL260" s="1218"/>
      <c r="AM260" s="1219"/>
      <c r="AN260" s="27">
        <f t="shared" si="60"/>
        <v>0</v>
      </c>
      <c r="AO260" s="27">
        <f t="shared" si="60"/>
        <v>0</v>
      </c>
      <c r="AP260" s="565">
        <f t="shared" si="60"/>
        <v>0</v>
      </c>
      <c r="AQ260" s="35">
        <f t="shared" si="60"/>
        <v>0</v>
      </c>
      <c r="AR260" s="566">
        <f t="shared" si="60"/>
        <v>0</v>
      </c>
      <c r="AS260" s="566">
        <f t="shared" si="60"/>
        <v>0</v>
      </c>
      <c r="AT260" s="35">
        <f t="shared" si="73"/>
        <v>0</v>
      </c>
      <c r="AU260" s="43">
        <f t="shared" si="73"/>
        <v>0</v>
      </c>
      <c r="AV260" s="596" t="s">
        <v>33</v>
      </c>
      <c r="AW260" s="597" t="s">
        <v>41</v>
      </c>
      <c r="AX260" s="597" t="s">
        <v>42</v>
      </c>
      <c r="AY260" s="597"/>
      <c r="AZ260" s="850" t="s">
        <v>33</v>
      </c>
      <c r="BA260" s="582" t="s">
        <v>517</v>
      </c>
      <c r="BB260" s="855"/>
      <c r="BC260" s="821"/>
      <c r="BD260" s="598" t="str">
        <f t="shared" si="72"/>
        <v>▼選択</v>
      </c>
      <c r="BE260" s="859" t="s">
        <v>33</v>
      </c>
      <c r="BF260" s="633" t="s">
        <v>16</v>
      </c>
      <c r="BG260" s="859" t="s">
        <v>31</v>
      </c>
      <c r="BH260" s="824" t="s">
        <v>6</v>
      </c>
      <c r="BI260" s="824" t="s">
        <v>7</v>
      </c>
      <c r="BJ260" s="859" t="s">
        <v>32</v>
      </c>
      <c r="BK260" s="859"/>
      <c r="BL260" s="546" t="s">
        <v>33</v>
      </c>
      <c r="BM260" s="828" t="s">
        <v>3377</v>
      </c>
      <c r="BN260" s="852"/>
      <c r="BO260" s="852"/>
      <c r="BP260" s="852"/>
      <c r="BQ260" s="852"/>
      <c r="BR260" s="852"/>
      <c r="BS260" s="547"/>
      <c r="BT260" s="547"/>
      <c r="BU260" s="547"/>
      <c r="BV260" s="548"/>
      <c r="BW260" s="549"/>
      <c r="BX260" s="547"/>
      <c r="BY260" s="495"/>
      <c r="BZ260" s="579" t="s">
        <v>1465</v>
      </c>
      <c r="CA260" s="853" t="s">
        <v>1462</v>
      </c>
      <c r="CB260" s="854" t="s">
        <v>1463</v>
      </c>
      <c r="CC260" s="55" t="s">
        <v>2402</v>
      </c>
      <c r="CD260" s="843" t="s">
        <v>1464</v>
      </c>
    </row>
    <row r="261" spans="1:82" ht="78.75" customHeight="1">
      <c r="A261" s="3"/>
      <c r="B261" s="5" t="s">
        <v>3004</v>
      </c>
      <c r="C261" s="3" t="str">
        <f t="shared" si="56"/>
        <v>Ⅲ.個人情報保護 (7)　個人情報保護に係る態勢整備・業務運営</v>
      </c>
      <c r="D261" s="3" t="str">
        <f t="shared" si="57"/>
        <v>⑯個人情報保護に係る態勢の整備</v>
      </c>
      <c r="E261" s="3" t="str">
        <f t="shared" si="61"/>
        <v>基本 94</v>
      </c>
      <c r="F261" s="3" t="str">
        <f t="shared" si="62"/>
        <v xml:space="preserve">94 
</v>
      </c>
      <c r="G261" s="11" t="str">
        <f t="shared" si="63"/>
        <v xml:space="preserve">個人データ管理台帳による管理を行い、定期的な棚卸（新たな個人データの追加、保有期間経過後に廃棄・削除）を実施している
＿ 
＿＿ </v>
      </c>
      <c r="H261" s="21" t="str">
        <f t="shared" si="58"/>
        <v>2023: 0
2024: 1.はい</v>
      </c>
      <c r="I261" s="21" t="str">
        <f t="shared" si="68"/>
        <v xml:space="preserve"> ― </v>
      </c>
      <c r="J261" s="21" t="str">
        <f t="shared" si="68"/>
        <v xml:space="preserve"> ― </v>
      </c>
      <c r="K261" s="21" t="str">
        <f t="shared" si="64"/>
        <v>▼選択</v>
      </c>
      <c r="L261" s="21" t="str">
        <f t="shared" si="65"/>
        <v>以下について、詳細説明欄の記載及び証跡資料により確認できた
・個人情報を取り扱う部署ごとに個人データ管理台帳を作成していることは、「○○資料」を確認
・個人データ管理台帳の定期的な棚卸（年１回以上）を実施していることは、「○○資料」を確認</v>
      </c>
      <c r="M261" s="21" t="str">
        <f t="shared" si="66"/>
        <v xml:space="preserve">
</v>
      </c>
      <c r="N261" s="3"/>
      <c r="O261" s="19" t="s">
        <v>2403</v>
      </c>
      <c r="P261" s="19" t="s">
        <v>2737</v>
      </c>
      <c r="Q261" s="19" t="s">
        <v>495</v>
      </c>
      <c r="R261" s="19"/>
      <c r="S261" s="19"/>
      <c r="T261" s="808"/>
      <c r="U261" s="809"/>
      <c r="V261" s="810"/>
      <c r="W261" s="811"/>
      <c r="X261" s="810"/>
      <c r="Y261" s="810"/>
      <c r="Z261" s="20"/>
      <c r="AA261" s="844" t="s">
        <v>494</v>
      </c>
      <c r="AB261" s="1276"/>
      <c r="AC261" s="844" t="s">
        <v>2004</v>
      </c>
      <c r="AD261" s="1278"/>
      <c r="AE261" s="844" t="s">
        <v>495</v>
      </c>
      <c r="AF261" s="1278"/>
      <c r="AG261" s="845" t="s">
        <v>36</v>
      </c>
      <c r="AH261" s="1210"/>
      <c r="AI261" s="550">
        <v>94</v>
      </c>
      <c r="AJ261" s="551" t="s">
        <v>26</v>
      </c>
      <c r="AK261" s="1212" t="s">
        <v>518</v>
      </c>
      <c r="AL261" s="1218"/>
      <c r="AM261" s="1219"/>
      <c r="AN261" s="27">
        <f t="shared" si="60"/>
        <v>0</v>
      </c>
      <c r="AO261" s="27">
        <f t="shared" si="60"/>
        <v>0</v>
      </c>
      <c r="AP261" s="565">
        <f t="shared" si="60"/>
        <v>0</v>
      </c>
      <c r="AQ261" s="35">
        <f t="shared" si="60"/>
        <v>0</v>
      </c>
      <c r="AR261" s="566">
        <f t="shared" si="60"/>
        <v>0</v>
      </c>
      <c r="AS261" s="566">
        <f t="shared" si="60"/>
        <v>0</v>
      </c>
      <c r="AT261" s="35">
        <f t="shared" si="73"/>
        <v>0</v>
      </c>
      <c r="AU261" s="43">
        <f t="shared" si="73"/>
        <v>0</v>
      </c>
      <c r="AV261" s="596" t="s">
        <v>33</v>
      </c>
      <c r="AW261" s="597" t="s">
        <v>41</v>
      </c>
      <c r="AX261" s="597" t="s">
        <v>42</v>
      </c>
      <c r="AY261" s="597"/>
      <c r="AZ261" s="850" t="s">
        <v>41</v>
      </c>
      <c r="BA261" s="582" t="s">
        <v>519</v>
      </c>
      <c r="BB261" s="547" t="s">
        <v>3681</v>
      </c>
      <c r="BC261" s="547" t="s">
        <v>3682</v>
      </c>
      <c r="BD261" s="598" t="str">
        <f t="shared" si="72"/>
        <v>▼選択</v>
      </c>
      <c r="BE261" s="859" t="s">
        <v>33</v>
      </c>
      <c r="BF261" s="633" t="s">
        <v>16</v>
      </c>
      <c r="BG261" s="859" t="s">
        <v>31</v>
      </c>
      <c r="BH261" s="824" t="s">
        <v>6</v>
      </c>
      <c r="BI261" s="824" t="s">
        <v>7</v>
      </c>
      <c r="BJ261" s="859" t="s">
        <v>32</v>
      </c>
      <c r="BK261" s="859"/>
      <c r="BL261" s="546" t="s">
        <v>33</v>
      </c>
      <c r="BM261" s="828" t="s">
        <v>3378</v>
      </c>
      <c r="BN261" s="852"/>
      <c r="BO261" s="852"/>
      <c r="BP261" s="852"/>
      <c r="BQ261" s="852"/>
      <c r="BR261" s="852"/>
      <c r="BS261" s="547"/>
      <c r="BT261" s="547"/>
      <c r="BU261" s="547"/>
      <c r="BV261" s="548"/>
      <c r="BW261" s="549"/>
      <c r="BX261" s="547"/>
      <c r="BY261" s="495"/>
      <c r="BZ261" s="579" t="s">
        <v>1469</v>
      </c>
      <c r="CA261" s="853" t="s">
        <v>1466</v>
      </c>
      <c r="CB261" s="854" t="s">
        <v>1467</v>
      </c>
      <c r="CC261" s="55" t="s">
        <v>2403</v>
      </c>
      <c r="CD261" s="843" t="s">
        <v>1468</v>
      </c>
    </row>
    <row r="262" spans="1:82" ht="57" hidden="1" customHeight="1">
      <c r="A262" s="3"/>
      <c r="B262" s="5" t="s">
        <v>3005</v>
      </c>
      <c r="C262" s="3" t="str">
        <f t="shared" si="56"/>
        <v>Ⅲ.個人情報保護 (7)　個人情報保護に係る態勢整備・業務運営</v>
      </c>
      <c r="D262" s="3" t="str">
        <f t="shared" si="57"/>
        <v>⑯個人情報保護に係る態勢の整備</v>
      </c>
      <c r="E262" s="3" t="str">
        <f t="shared" si="61"/>
        <v>基本 95</v>
      </c>
      <c r="F262" s="3" t="str">
        <f t="shared" si="62"/>
        <v>95 
見出し</v>
      </c>
      <c r="G262" s="11" t="str">
        <f t="shared" si="63"/>
        <v xml:space="preserve">第三者（名簿業者等）から個人データの提供を受ける代理店のみ対象（委託契約に基づくものは第三者には非該当）
＿ 
＿＿ </v>
      </c>
      <c r="H262" s="21" t="str">
        <f t="shared" si="58"/>
        <v>2023: 0
2024: 対象外</v>
      </c>
      <c r="I262" s="21" t="str">
        <f t="shared" si="68"/>
        <v xml:space="preserve"> ― </v>
      </c>
      <c r="J262" s="21" t="str">
        <f t="shared" si="68"/>
        <v xml:space="preserve"> ― </v>
      </c>
      <c r="K262" s="21" t="str">
        <f t="shared" si="64"/>
        <v xml:space="preserve"> ― </v>
      </c>
      <c r="L262" s="21" t="str">
        <f t="shared" si="65"/>
        <v xml:space="preserve"> ― </v>
      </c>
      <c r="M262" s="21" t="str">
        <f t="shared" si="66"/>
        <v xml:space="preserve">
</v>
      </c>
      <c r="N262" s="3"/>
      <c r="O262" s="19" t="s">
        <v>2404</v>
      </c>
      <c r="P262" s="19" t="s">
        <v>2737</v>
      </c>
      <c r="Q262" s="19" t="s">
        <v>495</v>
      </c>
      <c r="R262" s="19"/>
      <c r="S262" s="19"/>
      <c r="T262" s="808"/>
      <c r="U262" s="809"/>
      <c r="V262" s="810"/>
      <c r="W262" s="811"/>
      <c r="X262" s="810"/>
      <c r="Y262" s="810"/>
      <c r="Z262" s="20"/>
      <c r="AA262" s="844" t="s">
        <v>494</v>
      </c>
      <c r="AB262" s="1276"/>
      <c r="AC262" s="844" t="s">
        <v>2004</v>
      </c>
      <c r="AD262" s="1278"/>
      <c r="AE262" s="844" t="s">
        <v>495</v>
      </c>
      <c r="AF262" s="1278"/>
      <c r="AG262" s="845" t="s">
        <v>36</v>
      </c>
      <c r="AH262" s="1210"/>
      <c r="AI262" s="623">
        <v>95</v>
      </c>
      <c r="AJ262" s="624" t="s">
        <v>2642</v>
      </c>
      <c r="AK262" s="1226" t="s">
        <v>1470</v>
      </c>
      <c r="AL262" s="1227"/>
      <c r="AM262" s="1228"/>
      <c r="AN262" s="29">
        <f t="shared" si="60"/>
        <v>0</v>
      </c>
      <c r="AO262" s="29">
        <f t="shared" si="60"/>
        <v>0</v>
      </c>
      <c r="AP262" s="589">
        <f t="shared" si="60"/>
        <v>0</v>
      </c>
      <c r="AQ262" s="37">
        <f t="shared" si="60"/>
        <v>0</v>
      </c>
      <c r="AR262" s="590">
        <f t="shared" si="60"/>
        <v>0</v>
      </c>
      <c r="AS262" s="590">
        <f t="shared" si="60"/>
        <v>0</v>
      </c>
      <c r="AT262" s="37">
        <f t="shared" si="73"/>
        <v>0</v>
      </c>
      <c r="AU262" s="45">
        <f t="shared" si="73"/>
        <v>0</v>
      </c>
      <c r="AV262" s="586" t="s">
        <v>33</v>
      </c>
      <c r="AW262" s="587" t="s">
        <v>91</v>
      </c>
      <c r="AX262" s="587" t="s">
        <v>9</v>
      </c>
      <c r="AY262" s="587"/>
      <c r="AZ262" s="850" t="s">
        <v>9</v>
      </c>
      <c r="BA262" s="559" t="s">
        <v>29</v>
      </c>
      <c r="BB262" s="562"/>
      <c r="BC262" s="562"/>
      <c r="BD262" s="571"/>
      <c r="BE262" s="571"/>
      <c r="BF262" s="571"/>
      <c r="BG262" s="571"/>
      <c r="BH262" s="571"/>
      <c r="BI262" s="847"/>
      <c r="BJ262" s="571"/>
      <c r="BK262" s="571"/>
      <c r="BL262" s="569"/>
      <c r="BM262" s="839"/>
      <c r="BN262" s="840"/>
      <c r="BO262" s="840"/>
      <c r="BP262" s="840"/>
      <c r="BQ262" s="840"/>
      <c r="BR262" s="840"/>
      <c r="BS262" s="562"/>
      <c r="BT262" s="562"/>
      <c r="BU262" s="562"/>
      <c r="BV262" s="570"/>
      <c r="BW262" s="571"/>
      <c r="BX262" s="562"/>
      <c r="BY262" s="495"/>
      <c r="BZ262" s="562"/>
      <c r="CA262" s="853" t="s">
        <v>1471</v>
      </c>
      <c r="CB262" s="854" t="s">
        <v>1472</v>
      </c>
      <c r="CC262" s="55" t="s">
        <v>2404</v>
      </c>
      <c r="CD262" s="843" t="s">
        <v>1473</v>
      </c>
    </row>
    <row r="263" spans="1:82" ht="47.25" hidden="1" customHeight="1">
      <c r="A263" s="3"/>
      <c r="B263" s="5" t="s">
        <v>3006</v>
      </c>
      <c r="C263" s="3" t="str">
        <f t="shared" si="56"/>
        <v>Ⅲ.個人情報保護 (7)　個人情報保護に係る態勢整備・業務運営</v>
      </c>
      <c r="D263" s="3" t="str">
        <f t="shared" si="57"/>
        <v>⑯個人情報保護に係る態勢の整備</v>
      </c>
      <c r="E263" s="3" t="str">
        <f t="shared" si="61"/>
        <v>基本 95</v>
      </c>
      <c r="F263" s="3" t="str">
        <f t="shared" si="62"/>
        <v xml:space="preserve">95 
</v>
      </c>
      <c r="G263" s="11" t="str">
        <f t="shared" si="63"/>
        <v xml:space="preserve">
＿ 個人情報の範囲・授受元・理由・活用範囲を規定している
＿＿ </v>
      </c>
      <c r="H263" s="21" t="str">
        <f t="shared" si="58"/>
        <v>2023: 0
2024: ▼選択</v>
      </c>
      <c r="I263" s="21" t="str">
        <f t="shared" si="68"/>
        <v xml:space="preserve"> ― </v>
      </c>
      <c r="J263" s="21" t="str">
        <f t="shared" si="68"/>
        <v xml:space="preserve"> ― </v>
      </c>
      <c r="K263" s="21" t="str">
        <f t="shared" si="64"/>
        <v>対象外</v>
      </c>
      <c r="L263" s="21" t="str">
        <f t="shared" si="65"/>
        <v>以下について、詳細説明欄の記載及び証跡資料「○○資料」P○により確認できた
・個人情報の範囲・授受元・理由・活用範囲を記録すること</v>
      </c>
      <c r="M263" s="21" t="str">
        <f t="shared" si="66"/>
        <v xml:space="preserve">
</v>
      </c>
      <c r="N263" s="3"/>
      <c r="O263" s="19" t="s">
        <v>2405</v>
      </c>
      <c r="P263" s="19" t="s">
        <v>2737</v>
      </c>
      <c r="Q263" s="19" t="s">
        <v>495</v>
      </c>
      <c r="R263" s="19"/>
      <c r="S263" s="19"/>
      <c r="T263" s="808"/>
      <c r="U263" s="809"/>
      <c r="V263" s="810"/>
      <c r="W263" s="811"/>
      <c r="X263" s="810"/>
      <c r="Y263" s="810"/>
      <c r="Z263" s="20"/>
      <c r="AA263" s="844" t="s">
        <v>494</v>
      </c>
      <c r="AB263" s="1276"/>
      <c r="AC263" s="844" t="s">
        <v>2004</v>
      </c>
      <c r="AD263" s="1278"/>
      <c r="AE263" s="844" t="s">
        <v>495</v>
      </c>
      <c r="AF263" s="1278"/>
      <c r="AG263" s="845" t="s">
        <v>36</v>
      </c>
      <c r="AH263" s="1210"/>
      <c r="AI263" s="634">
        <v>95</v>
      </c>
      <c r="AJ263" s="627" t="s">
        <v>26</v>
      </c>
      <c r="AK263" s="921"/>
      <c r="AL263" s="1220" t="s">
        <v>520</v>
      </c>
      <c r="AM263" s="1221"/>
      <c r="AN263" s="27">
        <f t="shared" si="60"/>
        <v>0</v>
      </c>
      <c r="AO263" s="27">
        <f t="shared" si="60"/>
        <v>0</v>
      </c>
      <c r="AP263" s="565">
        <f t="shared" si="60"/>
        <v>0</v>
      </c>
      <c r="AQ263" s="35">
        <f t="shared" si="60"/>
        <v>0</v>
      </c>
      <c r="AR263" s="566">
        <f t="shared" si="60"/>
        <v>0</v>
      </c>
      <c r="AS263" s="566">
        <f t="shared" si="60"/>
        <v>0</v>
      </c>
      <c r="AT263" s="35">
        <f t="shared" si="73"/>
        <v>0</v>
      </c>
      <c r="AU263" s="43">
        <f t="shared" si="73"/>
        <v>0</v>
      </c>
      <c r="AV263" s="596" t="s">
        <v>33</v>
      </c>
      <c r="AW263" s="597" t="s">
        <v>41</v>
      </c>
      <c r="AX263" s="597" t="s">
        <v>42</v>
      </c>
      <c r="AY263" s="597"/>
      <c r="AZ263" s="850" t="s">
        <v>33</v>
      </c>
      <c r="BA263" s="582" t="s">
        <v>343</v>
      </c>
      <c r="BB263" s="855"/>
      <c r="BC263" s="821"/>
      <c r="BD263" s="598" t="str">
        <f t="shared" ref="BD263:BD264" si="74">BL263</f>
        <v>対象外</v>
      </c>
      <c r="BE263" s="859" t="s">
        <v>33</v>
      </c>
      <c r="BF263" s="633" t="s">
        <v>16</v>
      </c>
      <c r="BG263" s="859" t="s">
        <v>31</v>
      </c>
      <c r="BH263" s="824" t="s">
        <v>6</v>
      </c>
      <c r="BI263" s="824" t="s">
        <v>7</v>
      </c>
      <c r="BJ263" s="859" t="s">
        <v>32</v>
      </c>
      <c r="BK263" s="859" t="s">
        <v>897</v>
      </c>
      <c r="BL263" s="546" t="s">
        <v>203</v>
      </c>
      <c r="BM263" s="828" t="s">
        <v>2070</v>
      </c>
      <c r="BN263" s="852"/>
      <c r="BO263" s="852"/>
      <c r="BP263" s="852"/>
      <c r="BQ263" s="852"/>
      <c r="BR263" s="852"/>
      <c r="BS263" s="547"/>
      <c r="BT263" s="547"/>
      <c r="BU263" s="547"/>
      <c r="BV263" s="548"/>
      <c r="BW263" s="549"/>
      <c r="BX263" s="547"/>
      <c r="BY263" s="495"/>
      <c r="BZ263" s="579" t="s">
        <v>2070</v>
      </c>
      <c r="CA263" s="853" t="s">
        <v>1471</v>
      </c>
      <c r="CB263" s="854" t="s">
        <v>1474</v>
      </c>
      <c r="CC263" s="55" t="s">
        <v>2405</v>
      </c>
      <c r="CD263" s="843" t="s">
        <v>1473</v>
      </c>
    </row>
    <row r="264" spans="1:82" ht="71.25" hidden="1" customHeight="1">
      <c r="A264" s="3"/>
      <c r="B264" s="5" t="s">
        <v>3007</v>
      </c>
      <c r="C264" s="3" t="str">
        <f t="shared" si="56"/>
        <v>Ⅲ.個人情報保護 (7)　個人情報保護に係る態勢整備・業務運営</v>
      </c>
      <c r="D264" s="3" t="str">
        <f t="shared" si="57"/>
        <v>⑯個人情報保護に係る態勢の整備</v>
      </c>
      <c r="E264" s="3" t="str">
        <f t="shared" si="61"/>
        <v>基本 96</v>
      </c>
      <c r="F264" s="3" t="str">
        <f t="shared" si="62"/>
        <v xml:space="preserve">96 
</v>
      </c>
      <c r="G264" s="11" t="str">
        <f t="shared" si="63"/>
        <v xml:space="preserve">
＿ 以下について確認し、管理台帳等で記録を行っている（保存期間３年）（該当するもの全てに「1.はい」で回答）
※全て「1.はい」であれば達成
＿＿ </v>
      </c>
      <c r="H264" s="21" t="str">
        <f t="shared" si="58"/>
        <v>2023: 0
2024: －</v>
      </c>
      <c r="I264" s="21" t="str">
        <f t="shared" si="68"/>
        <v xml:space="preserve"> ― </v>
      </c>
      <c r="J264" s="21" t="str">
        <f t="shared" si="68"/>
        <v xml:space="preserve"> ― </v>
      </c>
      <c r="K264" s="21" t="str">
        <f t="shared" si="64"/>
        <v>対象外</v>
      </c>
      <c r="L264" s="21">
        <f t="shared" si="65"/>
        <v>0</v>
      </c>
      <c r="M264" s="21" t="str">
        <f t="shared" si="66"/>
        <v xml:space="preserve">
</v>
      </c>
      <c r="N264" s="3"/>
      <c r="O264" s="19" t="s">
        <v>2406</v>
      </c>
      <c r="P264" s="19" t="s">
        <v>2737</v>
      </c>
      <c r="Q264" s="19" t="s">
        <v>495</v>
      </c>
      <c r="R264" s="19"/>
      <c r="S264" s="19"/>
      <c r="T264" s="808"/>
      <c r="U264" s="809"/>
      <c r="V264" s="810"/>
      <c r="W264" s="811"/>
      <c r="X264" s="810"/>
      <c r="Y264" s="810"/>
      <c r="Z264" s="20"/>
      <c r="AA264" s="844" t="s">
        <v>494</v>
      </c>
      <c r="AB264" s="1276"/>
      <c r="AC264" s="844" t="s">
        <v>2004</v>
      </c>
      <c r="AD264" s="1278"/>
      <c r="AE264" s="844" t="s">
        <v>495</v>
      </c>
      <c r="AF264" s="1278"/>
      <c r="AG264" s="845" t="s">
        <v>36</v>
      </c>
      <c r="AH264" s="1210"/>
      <c r="AI264" s="665">
        <v>96</v>
      </c>
      <c r="AJ264" s="551" t="s">
        <v>26</v>
      </c>
      <c r="AK264" s="921"/>
      <c r="AL264" s="1220" t="s">
        <v>1475</v>
      </c>
      <c r="AM264" s="1221"/>
      <c r="AN264" s="27">
        <f t="shared" si="60"/>
        <v>0</v>
      </c>
      <c r="AO264" s="27">
        <f t="shared" si="60"/>
        <v>0</v>
      </c>
      <c r="AP264" s="565">
        <f t="shared" si="60"/>
        <v>0</v>
      </c>
      <c r="AQ264" s="35">
        <f t="shared" si="60"/>
        <v>0</v>
      </c>
      <c r="AR264" s="566">
        <f t="shared" si="60"/>
        <v>0</v>
      </c>
      <c r="AS264" s="566">
        <f t="shared" si="60"/>
        <v>0</v>
      </c>
      <c r="AT264" s="35">
        <f t="shared" si="73"/>
        <v>0</v>
      </c>
      <c r="AU264" s="43">
        <f t="shared" si="73"/>
        <v>0</v>
      </c>
      <c r="AV264" s="608"/>
      <c r="AW264" s="609"/>
      <c r="AX264" s="609"/>
      <c r="AY264" s="609"/>
      <c r="AZ264" s="822" t="s">
        <v>661</v>
      </c>
      <c r="BA264" s="559" t="s">
        <v>29</v>
      </c>
      <c r="BB264" s="562"/>
      <c r="BC264" s="562"/>
      <c r="BD264" s="598" t="str">
        <f t="shared" si="74"/>
        <v>対象外</v>
      </c>
      <c r="BE264" s="859" t="s">
        <v>33</v>
      </c>
      <c r="BF264" s="633" t="s">
        <v>16</v>
      </c>
      <c r="BG264" s="859" t="s">
        <v>31</v>
      </c>
      <c r="BH264" s="824" t="s">
        <v>6</v>
      </c>
      <c r="BI264" s="824" t="s">
        <v>7</v>
      </c>
      <c r="BJ264" s="859" t="s">
        <v>32</v>
      </c>
      <c r="BK264" s="859" t="s">
        <v>897</v>
      </c>
      <c r="BL264" s="561" t="s">
        <v>203</v>
      </c>
      <c r="BM264" s="839"/>
      <c r="BN264" s="840"/>
      <c r="BO264" s="840"/>
      <c r="BP264" s="840"/>
      <c r="BQ264" s="840"/>
      <c r="BR264" s="840"/>
      <c r="BS264" s="562"/>
      <c r="BT264" s="562"/>
      <c r="BU264" s="562"/>
      <c r="BV264" s="548"/>
      <c r="BW264" s="549"/>
      <c r="BX264" s="547"/>
      <c r="BY264" s="495"/>
      <c r="BZ264" s="562"/>
      <c r="CA264" s="841"/>
      <c r="CB264" s="842"/>
      <c r="CC264" s="55" t="s">
        <v>2406</v>
      </c>
      <c r="CD264" s="843" t="s">
        <v>1476</v>
      </c>
    </row>
    <row r="265" spans="1:82" ht="63" hidden="1">
      <c r="A265" s="3"/>
      <c r="B265" s="5" t="s">
        <v>3008</v>
      </c>
      <c r="C265" s="3" t="str">
        <f t="shared" si="56"/>
        <v>Ⅲ.個人情報保護 (7)　個人情報保護に係る態勢整備・業務運営</v>
      </c>
      <c r="D265" s="3" t="str">
        <f t="shared" si="57"/>
        <v>⑯個人情報保護に係る態勢の整備</v>
      </c>
      <c r="E265" s="3" t="str">
        <f t="shared" si="61"/>
        <v>基本 96</v>
      </c>
      <c r="F265" s="3" t="str">
        <f t="shared" si="62"/>
        <v>96 
96-1</v>
      </c>
      <c r="G265" s="11" t="str">
        <f t="shared" si="63"/>
        <v xml:space="preserve">
＿ 
＿＿ 提供元の氏名及び住所ならびに法人にあたっては、その代表者</v>
      </c>
      <c r="H265" s="21" t="str">
        <f t="shared" si="58"/>
        <v>2023: 0
2024: ▼選択</v>
      </c>
      <c r="I265" s="21" t="str">
        <f t="shared" si="68"/>
        <v xml:space="preserve"> ― </v>
      </c>
      <c r="J265" s="21" t="str">
        <f t="shared" si="68"/>
        <v xml:space="preserve"> ― </v>
      </c>
      <c r="K265" s="21" t="str">
        <f t="shared" si="64"/>
        <v>▼選択</v>
      </c>
      <c r="L265" s="21" t="str">
        <f t="shared" si="65"/>
        <v>以下について、詳細説明欄の記載及び証跡資料により確認できた
・提供元の氏名、住所、ならびに法人にあたってはその代表者が管理台帳に管理されていることは、「○○資料」を確認
・管理台帳が3年保存されていることは、「○○資料」を確認</v>
      </c>
      <c r="M265" s="21" t="str">
        <f t="shared" si="66"/>
        <v xml:space="preserve">
</v>
      </c>
      <c r="N265" s="3"/>
      <c r="O265" s="19" t="s">
        <v>2407</v>
      </c>
      <c r="P265" s="19" t="s">
        <v>2737</v>
      </c>
      <c r="Q265" s="19" t="s">
        <v>495</v>
      </c>
      <c r="R265" s="19"/>
      <c r="S265" s="19"/>
      <c r="T265" s="808"/>
      <c r="U265" s="809"/>
      <c r="V265" s="810"/>
      <c r="W265" s="811"/>
      <c r="X265" s="810"/>
      <c r="Y265" s="810"/>
      <c r="Z265" s="20"/>
      <c r="AA265" s="844" t="s">
        <v>494</v>
      </c>
      <c r="AB265" s="1276"/>
      <c r="AC265" s="844" t="s">
        <v>2004</v>
      </c>
      <c r="AD265" s="1278"/>
      <c r="AE265" s="844" t="s">
        <v>495</v>
      </c>
      <c r="AF265" s="1278"/>
      <c r="AG265" s="845" t="s">
        <v>36</v>
      </c>
      <c r="AH265" s="1210"/>
      <c r="AI265" s="666">
        <v>96</v>
      </c>
      <c r="AJ265" s="661" t="s">
        <v>2669</v>
      </c>
      <c r="AK265" s="863"/>
      <c r="AL265" s="848"/>
      <c r="AM265" s="860" t="s">
        <v>521</v>
      </c>
      <c r="AN265" s="27">
        <f t="shared" si="60"/>
        <v>0</v>
      </c>
      <c r="AO265" s="27">
        <f t="shared" si="60"/>
        <v>0</v>
      </c>
      <c r="AP265" s="565">
        <f t="shared" si="60"/>
        <v>0</v>
      </c>
      <c r="AQ265" s="35">
        <f t="shared" si="60"/>
        <v>0</v>
      </c>
      <c r="AR265" s="566">
        <f t="shared" si="60"/>
        <v>0</v>
      </c>
      <c r="AS265" s="566">
        <f t="shared" si="60"/>
        <v>0</v>
      </c>
      <c r="AT265" s="35">
        <f t="shared" si="73"/>
        <v>0</v>
      </c>
      <c r="AU265" s="43">
        <f t="shared" si="73"/>
        <v>0</v>
      </c>
      <c r="AV265" s="596" t="s">
        <v>33</v>
      </c>
      <c r="AW265" s="597" t="s">
        <v>41</v>
      </c>
      <c r="AX265" s="597" t="s">
        <v>42</v>
      </c>
      <c r="AY265" s="597"/>
      <c r="AZ265" s="850" t="s">
        <v>33</v>
      </c>
      <c r="BA265" s="582" t="s">
        <v>522</v>
      </c>
      <c r="BB265" s="855"/>
      <c r="BC265" s="821"/>
      <c r="BD265" s="549"/>
      <c r="BE265" s="859" t="str">
        <f>IF(AND(AL265=AV265,AV265="○",AZ265="1.はい"),"○","▼選択")</f>
        <v>▼選択</v>
      </c>
      <c r="BF265" s="633" t="s">
        <v>16</v>
      </c>
      <c r="BG265" s="859" t="s">
        <v>31</v>
      </c>
      <c r="BH265" s="824" t="s">
        <v>6</v>
      </c>
      <c r="BI265" s="824" t="s">
        <v>7</v>
      </c>
      <c r="BJ265" s="859" t="s">
        <v>32</v>
      </c>
      <c r="BK265" s="859"/>
      <c r="BL265" s="546" t="s">
        <v>33</v>
      </c>
      <c r="BM265" s="828" t="s">
        <v>1480</v>
      </c>
      <c r="BN265" s="852"/>
      <c r="BO265" s="852"/>
      <c r="BP265" s="852"/>
      <c r="BQ265" s="852"/>
      <c r="BR265" s="852"/>
      <c r="BS265" s="547"/>
      <c r="BT265" s="547"/>
      <c r="BU265" s="547"/>
      <c r="BV265" s="548"/>
      <c r="BW265" s="549"/>
      <c r="BX265" s="547"/>
      <c r="BY265" s="495"/>
      <c r="BZ265" s="579" t="s">
        <v>1480</v>
      </c>
      <c r="CA265" s="853" t="s">
        <v>1477</v>
      </c>
      <c r="CB265" s="854" t="s">
        <v>1478</v>
      </c>
      <c r="CC265" s="55" t="s">
        <v>2407</v>
      </c>
      <c r="CD265" s="843" t="s">
        <v>1479</v>
      </c>
    </row>
    <row r="266" spans="1:82" ht="63" hidden="1">
      <c r="A266" s="3"/>
      <c r="B266" s="5" t="s">
        <v>3009</v>
      </c>
      <c r="C266" s="3" t="str">
        <f t="shared" si="56"/>
        <v>Ⅲ.個人情報保護 (7)　個人情報保護に係る態勢整備・業務運営</v>
      </c>
      <c r="D266" s="3" t="str">
        <f t="shared" si="57"/>
        <v>⑯個人情報保護に係る態勢の整備</v>
      </c>
      <c r="E266" s="3" t="str">
        <f t="shared" si="61"/>
        <v>基本 96</v>
      </c>
      <c r="F266" s="3" t="str">
        <f t="shared" si="62"/>
        <v>96 
96-2</v>
      </c>
      <c r="G266" s="11" t="str">
        <f t="shared" si="63"/>
        <v xml:space="preserve">
＿ 
＿＿ 提供元による個人データの取得の経緯</v>
      </c>
      <c r="H266" s="21" t="str">
        <f t="shared" si="58"/>
        <v>2023: 0
2024: ▼選択</v>
      </c>
      <c r="I266" s="21" t="str">
        <f t="shared" si="68"/>
        <v xml:space="preserve"> ― </v>
      </c>
      <c r="J266" s="21" t="str">
        <f t="shared" si="68"/>
        <v xml:space="preserve"> ― </v>
      </c>
      <c r="K266" s="21" t="str">
        <f t="shared" si="64"/>
        <v>▼選択</v>
      </c>
      <c r="L266" s="21" t="str">
        <f t="shared" si="65"/>
        <v>以下について、詳細説明欄の記載及び証跡資料により確認できた
・提供元の個人データの取得の経緯が管理台帳に管理されていることは、「○○資料」を確認
・管理台帳が3年保存されていることは、「○○資料」を確認</v>
      </c>
      <c r="M266" s="21" t="str">
        <f t="shared" si="66"/>
        <v xml:space="preserve">
</v>
      </c>
      <c r="N266" s="3"/>
      <c r="O266" s="19" t="s">
        <v>2408</v>
      </c>
      <c r="P266" s="19" t="s">
        <v>2737</v>
      </c>
      <c r="Q266" s="19" t="s">
        <v>495</v>
      </c>
      <c r="R266" s="19"/>
      <c r="S266" s="19"/>
      <c r="T266" s="808"/>
      <c r="U266" s="809"/>
      <c r="V266" s="810"/>
      <c r="W266" s="811"/>
      <c r="X266" s="810"/>
      <c r="Y266" s="810"/>
      <c r="Z266" s="20"/>
      <c r="AA266" s="844" t="s">
        <v>494</v>
      </c>
      <c r="AB266" s="1276"/>
      <c r="AC266" s="844" t="s">
        <v>2004</v>
      </c>
      <c r="AD266" s="1278"/>
      <c r="AE266" s="844" t="s">
        <v>495</v>
      </c>
      <c r="AF266" s="1278"/>
      <c r="AG266" s="845" t="s">
        <v>36</v>
      </c>
      <c r="AH266" s="1210"/>
      <c r="AI266" s="667">
        <v>96</v>
      </c>
      <c r="AJ266" s="661" t="s">
        <v>2670</v>
      </c>
      <c r="AK266" s="882"/>
      <c r="AL266" s="907"/>
      <c r="AM266" s="860" t="s">
        <v>523</v>
      </c>
      <c r="AN266" s="27">
        <f t="shared" si="60"/>
        <v>0</v>
      </c>
      <c r="AO266" s="27">
        <f t="shared" si="60"/>
        <v>0</v>
      </c>
      <c r="AP266" s="565">
        <f t="shared" si="60"/>
        <v>0</v>
      </c>
      <c r="AQ266" s="35">
        <f t="shared" si="60"/>
        <v>0</v>
      </c>
      <c r="AR266" s="566">
        <f t="shared" si="60"/>
        <v>0</v>
      </c>
      <c r="AS266" s="566">
        <f t="shared" si="60"/>
        <v>0</v>
      </c>
      <c r="AT266" s="35">
        <f t="shared" si="73"/>
        <v>0</v>
      </c>
      <c r="AU266" s="43">
        <f t="shared" si="73"/>
        <v>0</v>
      </c>
      <c r="AV266" s="596" t="s">
        <v>33</v>
      </c>
      <c r="AW266" s="597" t="s">
        <v>41</v>
      </c>
      <c r="AX266" s="597" t="s">
        <v>42</v>
      </c>
      <c r="AY266" s="597"/>
      <c r="AZ266" s="850" t="s">
        <v>33</v>
      </c>
      <c r="BA266" s="582" t="s">
        <v>522</v>
      </c>
      <c r="BB266" s="855"/>
      <c r="BC266" s="821"/>
      <c r="BD266" s="549"/>
      <c r="BE266" s="859" t="str">
        <f>IF(AND(AL266=AV266,AV266="○",AZ266="1.はい"),"○","▼選択")</f>
        <v>▼選択</v>
      </c>
      <c r="BF266" s="633" t="s">
        <v>16</v>
      </c>
      <c r="BG266" s="859" t="s">
        <v>31</v>
      </c>
      <c r="BH266" s="824" t="s">
        <v>6</v>
      </c>
      <c r="BI266" s="824" t="s">
        <v>7</v>
      </c>
      <c r="BJ266" s="859" t="s">
        <v>32</v>
      </c>
      <c r="BK266" s="859"/>
      <c r="BL266" s="546" t="s">
        <v>33</v>
      </c>
      <c r="BM266" s="828" t="s">
        <v>1483</v>
      </c>
      <c r="BN266" s="852"/>
      <c r="BO266" s="852"/>
      <c r="BP266" s="852"/>
      <c r="BQ266" s="852"/>
      <c r="BR266" s="852"/>
      <c r="BS266" s="547"/>
      <c r="BT266" s="547"/>
      <c r="BU266" s="547"/>
      <c r="BV266" s="548"/>
      <c r="BW266" s="549"/>
      <c r="BX266" s="547"/>
      <c r="BY266" s="495"/>
      <c r="BZ266" s="579" t="s">
        <v>1483</v>
      </c>
      <c r="CA266" s="853" t="s">
        <v>1477</v>
      </c>
      <c r="CB266" s="854" t="s">
        <v>1481</v>
      </c>
      <c r="CC266" s="55" t="s">
        <v>2408</v>
      </c>
      <c r="CD266" s="843" t="s">
        <v>1482</v>
      </c>
    </row>
    <row r="267" spans="1:82" ht="42.75" hidden="1" customHeight="1">
      <c r="A267" s="3"/>
      <c r="B267" s="5" t="s">
        <v>3010</v>
      </c>
      <c r="C267" s="3" t="str">
        <f t="shared" si="56"/>
        <v>Ⅲ.個人情報保護 (7)　個人情報保護に係る態勢整備・業務運営</v>
      </c>
      <c r="D267" s="3" t="str">
        <f t="shared" si="57"/>
        <v>⑯個人情報保護に係る態勢の整備</v>
      </c>
      <c r="E267" s="3" t="str">
        <f t="shared" si="61"/>
        <v>基本 97</v>
      </c>
      <c r="F267" s="3" t="str">
        <f t="shared" si="62"/>
        <v>97 
見出し</v>
      </c>
      <c r="G267" s="11" t="str">
        <f t="shared" si="63"/>
        <v xml:space="preserve">個人情報の取扱いを外部委託する代理店のみ対象
＿ 
＿＿ </v>
      </c>
      <c r="H267" s="21" t="str">
        <f t="shared" si="58"/>
        <v>2023: 0
2024: 対象外</v>
      </c>
      <c r="I267" s="21" t="str">
        <f t="shared" si="68"/>
        <v xml:space="preserve"> ― </v>
      </c>
      <c r="J267" s="21" t="str">
        <f t="shared" si="68"/>
        <v xml:space="preserve"> ― </v>
      </c>
      <c r="K267" s="21" t="str">
        <f t="shared" si="64"/>
        <v xml:space="preserve"> ― </v>
      </c>
      <c r="L267" s="21" t="str">
        <f t="shared" si="65"/>
        <v xml:space="preserve"> ― </v>
      </c>
      <c r="M267" s="21" t="str">
        <f t="shared" si="66"/>
        <v xml:space="preserve">
</v>
      </c>
      <c r="N267" s="3"/>
      <c r="O267" s="19" t="s">
        <v>2409</v>
      </c>
      <c r="P267" s="19" t="s">
        <v>2737</v>
      </c>
      <c r="Q267" s="19" t="s">
        <v>495</v>
      </c>
      <c r="R267" s="19"/>
      <c r="S267" s="19"/>
      <c r="T267" s="808"/>
      <c r="U267" s="809"/>
      <c r="V267" s="810"/>
      <c r="W267" s="811"/>
      <c r="X267" s="810"/>
      <c r="Y267" s="810"/>
      <c r="Z267" s="20"/>
      <c r="AA267" s="844" t="s">
        <v>494</v>
      </c>
      <c r="AB267" s="1276"/>
      <c r="AC267" s="844" t="s">
        <v>2004</v>
      </c>
      <c r="AD267" s="1278"/>
      <c r="AE267" s="844" t="s">
        <v>495</v>
      </c>
      <c r="AF267" s="1278"/>
      <c r="AG267" s="845" t="s">
        <v>36</v>
      </c>
      <c r="AH267" s="1210"/>
      <c r="AI267" s="623">
        <v>97</v>
      </c>
      <c r="AJ267" s="624" t="s">
        <v>2642</v>
      </c>
      <c r="AK267" s="1226" t="s">
        <v>524</v>
      </c>
      <c r="AL267" s="1227"/>
      <c r="AM267" s="1228"/>
      <c r="AN267" s="29">
        <f t="shared" si="60"/>
        <v>0</v>
      </c>
      <c r="AO267" s="29">
        <f t="shared" si="60"/>
        <v>0</v>
      </c>
      <c r="AP267" s="589">
        <f t="shared" si="60"/>
        <v>0</v>
      </c>
      <c r="AQ267" s="37">
        <f t="shared" si="60"/>
        <v>0</v>
      </c>
      <c r="AR267" s="590">
        <f t="shared" si="60"/>
        <v>0</v>
      </c>
      <c r="AS267" s="590">
        <f t="shared" si="60"/>
        <v>0</v>
      </c>
      <c r="AT267" s="37">
        <f t="shared" si="73"/>
        <v>0</v>
      </c>
      <c r="AU267" s="45">
        <f t="shared" si="73"/>
        <v>0</v>
      </c>
      <c r="AV267" s="586" t="s">
        <v>33</v>
      </c>
      <c r="AW267" s="587" t="s">
        <v>91</v>
      </c>
      <c r="AX267" s="587" t="s">
        <v>9</v>
      </c>
      <c r="AY267" s="587"/>
      <c r="AZ267" s="850" t="s">
        <v>9</v>
      </c>
      <c r="BA267" s="559" t="s">
        <v>29</v>
      </c>
      <c r="BB267" s="562"/>
      <c r="BC267" s="562"/>
      <c r="BD267" s="571"/>
      <c r="BE267" s="571"/>
      <c r="BF267" s="891"/>
      <c r="BG267" s="891"/>
      <c r="BH267" s="847"/>
      <c r="BI267" s="847"/>
      <c r="BJ267" s="891"/>
      <c r="BK267" s="891"/>
      <c r="BL267" s="569"/>
      <c r="BM267" s="839"/>
      <c r="BN267" s="840"/>
      <c r="BO267" s="840"/>
      <c r="BP267" s="840"/>
      <c r="BQ267" s="840"/>
      <c r="BR267" s="840"/>
      <c r="BS267" s="562"/>
      <c r="BT267" s="562"/>
      <c r="BU267" s="562"/>
      <c r="BV267" s="570"/>
      <c r="BW267" s="571"/>
      <c r="BX267" s="562"/>
      <c r="BY267" s="495"/>
      <c r="BZ267" s="562"/>
      <c r="CA267" s="853" t="s">
        <v>1484</v>
      </c>
      <c r="CB267" s="854" t="s">
        <v>1485</v>
      </c>
      <c r="CC267" s="55" t="s">
        <v>2409</v>
      </c>
      <c r="CD267" s="843" t="s">
        <v>1486</v>
      </c>
    </row>
    <row r="268" spans="1:82" ht="57" hidden="1" customHeight="1">
      <c r="A268" s="3"/>
      <c r="B268" s="5" t="s">
        <v>3011</v>
      </c>
      <c r="C268" s="3" t="str">
        <f t="shared" ref="C268:C331" si="75">CONCATENATE(AA268," ",AC268)</f>
        <v>Ⅲ.個人情報保護 (7)　個人情報保護に係る態勢整備・業務運営</v>
      </c>
      <c r="D268" s="3" t="str">
        <f t="shared" ref="D268:D331" si="76">AE268</f>
        <v>⑯個人情報保護に係る態勢の整備</v>
      </c>
      <c r="E268" s="3" t="str">
        <f t="shared" si="61"/>
        <v>基本 97</v>
      </c>
      <c r="F268" s="3" t="str">
        <f t="shared" si="62"/>
        <v xml:space="preserve">97 
</v>
      </c>
      <c r="G268" s="11" t="str">
        <f t="shared" si="63"/>
        <v xml:space="preserve">
＿ 以下の事項を行っている
※全て「1.はい」であれば達成
＿＿ </v>
      </c>
      <c r="H268" s="21" t="str">
        <f t="shared" ref="H268:H331" si="77">CONCATENATE("2023: ",AQ268,CHAR(10),"2024: ",AZ268)</f>
        <v>2023: 0
2024: －</v>
      </c>
      <c r="I268" s="21" t="str">
        <f t="shared" si="68"/>
        <v xml:space="preserve"> ― </v>
      </c>
      <c r="J268" s="21" t="str">
        <f t="shared" si="68"/>
        <v xml:space="preserve"> ― </v>
      </c>
      <c r="K268" s="21" t="str">
        <f t="shared" si="64"/>
        <v>対象外</v>
      </c>
      <c r="L268" s="21">
        <f t="shared" si="65"/>
        <v>0</v>
      </c>
      <c r="M268" s="21" t="str">
        <f t="shared" si="66"/>
        <v xml:space="preserve">
</v>
      </c>
      <c r="N268" s="3"/>
      <c r="O268" s="19" t="s">
        <v>2410</v>
      </c>
      <c r="P268" s="19" t="s">
        <v>2737</v>
      </c>
      <c r="Q268" s="19" t="s">
        <v>495</v>
      </c>
      <c r="R268" s="19"/>
      <c r="S268" s="19"/>
      <c r="T268" s="808"/>
      <c r="U268" s="809"/>
      <c r="V268" s="810"/>
      <c r="W268" s="811"/>
      <c r="X268" s="810"/>
      <c r="Y268" s="810"/>
      <c r="Z268" s="20"/>
      <c r="AA268" s="844" t="s">
        <v>494</v>
      </c>
      <c r="AB268" s="1276"/>
      <c r="AC268" s="844" t="s">
        <v>2004</v>
      </c>
      <c r="AD268" s="1278"/>
      <c r="AE268" s="844" t="s">
        <v>495</v>
      </c>
      <c r="AF268" s="1278"/>
      <c r="AG268" s="845" t="s">
        <v>36</v>
      </c>
      <c r="AH268" s="1210"/>
      <c r="AI268" s="668">
        <v>97</v>
      </c>
      <c r="AJ268" s="627"/>
      <c r="AK268" s="883"/>
      <c r="AL268" s="1220" t="s">
        <v>3683</v>
      </c>
      <c r="AM268" s="1282"/>
      <c r="AN268" s="552">
        <f t="shared" ref="AN268:AS310" si="78">R268</f>
        <v>0</v>
      </c>
      <c r="AO268" s="552">
        <f t="shared" si="78"/>
        <v>0</v>
      </c>
      <c r="AP268" s="553">
        <f t="shared" si="78"/>
        <v>0</v>
      </c>
      <c r="AQ268" s="554">
        <f t="shared" si="78"/>
        <v>0</v>
      </c>
      <c r="AR268" s="555">
        <f t="shared" si="78"/>
        <v>0</v>
      </c>
      <c r="AS268" s="555">
        <f t="shared" si="78"/>
        <v>0</v>
      </c>
      <c r="AT268" s="554">
        <f t="shared" si="73"/>
        <v>0</v>
      </c>
      <c r="AU268" s="556">
        <f t="shared" si="73"/>
        <v>0</v>
      </c>
      <c r="AV268" s="608"/>
      <c r="AW268" s="609"/>
      <c r="AX268" s="609"/>
      <c r="AY268" s="609"/>
      <c r="AZ268" s="822" t="s">
        <v>661</v>
      </c>
      <c r="BA268" s="559" t="s">
        <v>29</v>
      </c>
      <c r="BB268" s="562"/>
      <c r="BC268" s="562"/>
      <c r="BD268" s="598" t="str">
        <f t="shared" ref="BD268" si="79">BL268</f>
        <v>対象外</v>
      </c>
      <c r="BE268" s="620" t="s">
        <v>33</v>
      </c>
      <c r="BF268" s="633" t="s">
        <v>16</v>
      </c>
      <c r="BG268" s="859" t="s">
        <v>31</v>
      </c>
      <c r="BH268" s="824" t="s">
        <v>300</v>
      </c>
      <c r="BI268" s="824" t="s">
        <v>301</v>
      </c>
      <c r="BJ268" s="859" t="s">
        <v>32</v>
      </c>
      <c r="BK268" s="859" t="s">
        <v>203</v>
      </c>
      <c r="BL268" s="561" t="s">
        <v>203</v>
      </c>
      <c r="BM268" s="839"/>
      <c r="BN268" s="840"/>
      <c r="BO268" s="840"/>
      <c r="BP268" s="840"/>
      <c r="BQ268" s="840"/>
      <c r="BR268" s="840"/>
      <c r="BS268" s="562"/>
      <c r="BT268" s="562"/>
      <c r="BU268" s="562"/>
      <c r="BV268" s="548"/>
      <c r="BW268" s="549"/>
      <c r="BX268" s="547"/>
      <c r="BY268" s="495"/>
      <c r="BZ268" s="562"/>
      <c r="CA268" s="841"/>
      <c r="CB268" s="842" t="s">
        <v>1074</v>
      </c>
      <c r="CC268" s="55" t="s">
        <v>2410</v>
      </c>
      <c r="CD268" s="843" t="s">
        <v>1486</v>
      </c>
    </row>
    <row r="269" spans="1:82" ht="71.25" hidden="1">
      <c r="A269" s="3"/>
      <c r="B269" s="5" t="s">
        <v>3012</v>
      </c>
      <c r="C269" s="3" t="str">
        <f t="shared" si="75"/>
        <v>Ⅲ.個人情報保護 (7)　個人情報保護に係る態勢整備・業務運営</v>
      </c>
      <c r="D269" s="3" t="str">
        <f t="shared" si="76"/>
        <v>⑯個人情報保護に係る態勢の整備</v>
      </c>
      <c r="E269" s="3" t="str">
        <f t="shared" si="61"/>
        <v>基本 97</v>
      </c>
      <c r="F269" s="3" t="str">
        <f t="shared" si="62"/>
        <v>97 
97-1</v>
      </c>
      <c r="G269" s="11" t="str">
        <f t="shared" si="63"/>
        <v xml:space="preserve">
＿ 
＿＿ 契約者等の個人情報（保険会社から委託された個人情報）の取扱いを外部委託する場合、外部委託先を事前に保険会社に報告する旨を規定している</v>
      </c>
      <c r="H269" s="21" t="str">
        <f t="shared" si="77"/>
        <v>2023: 0
2024: ▼選択</v>
      </c>
      <c r="I269" s="21" t="str">
        <f t="shared" si="68"/>
        <v xml:space="preserve"> ― </v>
      </c>
      <c r="J269" s="21" t="str">
        <f t="shared" si="68"/>
        <v xml:space="preserve"> ― </v>
      </c>
      <c r="K269" s="21" t="str">
        <f t="shared" si="64"/>
        <v>▼選択</v>
      </c>
      <c r="L269" s="21" t="str">
        <f t="shared" si="65"/>
        <v>以下について、詳細説明欄の記載及び証跡資料「○○資料」P○により確認できた
・契約者等の個人情報の取扱いを外部委託する場合、外部委託先を事前に保険会社に報告する旨</v>
      </c>
      <c r="M269" s="21" t="str">
        <f t="shared" si="66"/>
        <v xml:space="preserve">
</v>
      </c>
      <c r="N269" s="3"/>
      <c r="O269" s="19" t="s">
        <v>2411</v>
      </c>
      <c r="P269" s="19" t="s">
        <v>2737</v>
      </c>
      <c r="Q269" s="19" t="s">
        <v>495</v>
      </c>
      <c r="R269" s="19"/>
      <c r="S269" s="19"/>
      <c r="T269" s="808"/>
      <c r="U269" s="809"/>
      <c r="V269" s="810"/>
      <c r="W269" s="811"/>
      <c r="X269" s="810"/>
      <c r="Y269" s="810"/>
      <c r="Z269" s="20"/>
      <c r="AA269" s="844" t="s">
        <v>494</v>
      </c>
      <c r="AB269" s="1276"/>
      <c r="AC269" s="844" t="s">
        <v>2004</v>
      </c>
      <c r="AD269" s="1278"/>
      <c r="AE269" s="844" t="s">
        <v>495</v>
      </c>
      <c r="AF269" s="1278"/>
      <c r="AG269" s="845" t="s">
        <v>36</v>
      </c>
      <c r="AH269" s="1210"/>
      <c r="AI269" s="666">
        <v>97</v>
      </c>
      <c r="AJ269" s="661" t="s">
        <v>2671</v>
      </c>
      <c r="AK269" s="863"/>
      <c r="AL269" s="848"/>
      <c r="AM269" s="922" t="s">
        <v>525</v>
      </c>
      <c r="AN269" s="27">
        <f t="shared" si="78"/>
        <v>0</v>
      </c>
      <c r="AO269" s="27">
        <f t="shared" si="78"/>
        <v>0</v>
      </c>
      <c r="AP269" s="565">
        <f t="shared" si="78"/>
        <v>0</v>
      </c>
      <c r="AQ269" s="35">
        <f t="shared" si="78"/>
        <v>0</v>
      </c>
      <c r="AR269" s="566">
        <f t="shared" si="78"/>
        <v>0</v>
      </c>
      <c r="AS269" s="566">
        <f t="shared" si="78"/>
        <v>0</v>
      </c>
      <c r="AT269" s="35">
        <f t="shared" si="73"/>
        <v>0</v>
      </c>
      <c r="AU269" s="43">
        <f t="shared" si="73"/>
        <v>0</v>
      </c>
      <c r="AV269" s="596" t="s">
        <v>33</v>
      </c>
      <c r="AW269" s="597" t="s">
        <v>41</v>
      </c>
      <c r="AX269" s="597" t="s">
        <v>42</v>
      </c>
      <c r="AY269" s="597"/>
      <c r="AZ269" s="850" t="s">
        <v>33</v>
      </c>
      <c r="BA269" s="582" t="s">
        <v>343</v>
      </c>
      <c r="BB269" s="855"/>
      <c r="BC269" s="821"/>
      <c r="BD269" s="549"/>
      <c r="BE269" s="859" t="str">
        <f>IF(AND(AL269=AV269,AV269="○",AZ269="1.はい"),"○","▼選択")</f>
        <v>▼選択</v>
      </c>
      <c r="BF269" s="633" t="s">
        <v>16</v>
      </c>
      <c r="BG269" s="859" t="s">
        <v>31</v>
      </c>
      <c r="BH269" s="824" t="s">
        <v>6</v>
      </c>
      <c r="BI269" s="824" t="s">
        <v>7</v>
      </c>
      <c r="BJ269" s="859" t="s">
        <v>32</v>
      </c>
      <c r="BK269" s="859"/>
      <c r="BL269" s="546" t="s">
        <v>33</v>
      </c>
      <c r="BM269" s="828" t="s">
        <v>2071</v>
      </c>
      <c r="BN269" s="852"/>
      <c r="BO269" s="852"/>
      <c r="BP269" s="852"/>
      <c r="BQ269" s="852"/>
      <c r="BR269" s="852"/>
      <c r="BS269" s="547"/>
      <c r="BT269" s="547"/>
      <c r="BU269" s="547"/>
      <c r="BV269" s="548"/>
      <c r="BW269" s="549"/>
      <c r="BX269" s="547"/>
      <c r="BY269" s="495"/>
      <c r="BZ269" s="579" t="s">
        <v>2071</v>
      </c>
      <c r="CA269" s="853" t="s">
        <v>1484</v>
      </c>
      <c r="CB269" s="854" t="s">
        <v>1487</v>
      </c>
      <c r="CC269" s="55" t="s">
        <v>2411</v>
      </c>
      <c r="CD269" s="843" t="s">
        <v>1488</v>
      </c>
    </row>
    <row r="270" spans="1:82" ht="78.75" hidden="1">
      <c r="A270" s="3"/>
      <c r="B270" s="5" t="s">
        <v>3013</v>
      </c>
      <c r="C270" s="3" t="str">
        <f t="shared" si="75"/>
        <v>Ⅲ.個人情報保護 (7)　個人情報保護に係る態勢整備・業務運営</v>
      </c>
      <c r="D270" s="3" t="str">
        <f t="shared" si="76"/>
        <v>⑯個人情報保護に係る態勢の整備</v>
      </c>
      <c r="E270" s="3" t="str">
        <f t="shared" si="61"/>
        <v>基本 97</v>
      </c>
      <c r="F270" s="3" t="str">
        <f t="shared" si="62"/>
        <v>97 
97-2</v>
      </c>
      <c r="G270" s="11" t="str">
        <f t="shared" si="63"/>
        <v xml:space="preserve">
＿ 
＿＿ 外部委託先を管理する台帳等の記録がある</v>
      </c>
      <c r="H270" s="21" t="str">
        <f t="shared" si="77"/>
        <v>2023: 0
2024: ▼選択</v>
      </c>
      <c r="I270" s="21" t="str">
        <f t="shared" si="68"/>
        <v xml:space="preserve"> ― </v>
      </c>
      <c r="J270" s="21" t="str">
        <f t="shared" si="68"/>
        <v xml:space="preserve"> ― </v>
      </c>
      <c r="K270" s="21" t="str">
        <f t="shared" si="64"/>
        <v>▼選択</v>
      </c>
      <c r="L270" s="21" t="str">
        <f t="shared" si="65"/>
        <v>以下について、詳細説明欄の記載及び証跡資料「○○資料」P○により確認できた
・委託先の会社名等の基本情報に加え、契約日や更新日、点検実施日等の委託先管理をするにあたって必要な情報が記録された台帳等があること</v>
      </c>
      <c r="M270" s="21" t="str">
        <f t="shared" si="66"/>
        <v xml:space="preserve">
</v>
      </c>
      <c r="N270" s="3"/>
      <c r="O270" s="19" t="s">
        <v>2412</v>
      </c>
      <c r="P270" s="19" t="s">
        <v>2737</v>
      </c>
      <c r="Q270" s="19" t="s">
        <v>495</v>
      </c>
      <c r="R270" s="19"/>
      <c r="S270" s="19"/>
      <c r="T270" s="808"/>
      <c r="U270" s="809"/>
      <c r="V270" s="810"/>
      <c r="W270" s="811"/>
      <c r="X270" s="810"/>
      <c r="Y270" s="810"/>
      <c r="Z270" s="20"/>
      <c r="AA270" s="844" t="s">
        <v>494</v>
      </c>
      <c r="AB270" s="1276"/>
      <c r="AC270" s="844" t="s">
        <v>2004</v>
      </c>
      <c r="AD270" s="1278"/>
      <c r="AE270" s="844" t="s">
        <v>495</v>
      </c>
      <c r="AF270" s="1278"/>
      <c r="AG270" s="845" t="s">
        <v>36</v>
      </c>
      <c r="AH270" s="1210"/>
      <c r="AI270" s="666">
        <v>97</v>
      </c>
      <c r="AJ270" s="661" t="s">
        <v>2672</v>
      </c>
      <c r="AK270" s="863"/>
      <c r="AL270" s="848"/>
      <c r="AM270" s="922" t="s">
        <v>526</v>
      </c>
      <c r="AN270" s="27">
        <f t="shared" si="78"/>
        <v>0</v>
      </c>
      <c r="AO270" s="27">
        <f t="shared" si="78"/>
        <v>0</v>
      </c>
      <c r="AP270" s="565">
        <f t="shared" si="78"/>
        <v>0</v>
      </c>
      <c r="AQ270" s="35">
        <f t="shared" si="78"/>
        <v>0</v>
      </c>
      <c r="AR270" s="566">
        <f t="shared" si="78"/>
        <v>0</v>
      </c>
      <c r="AS270" s="566">
        <f t="shared" si="78"/>
        <v>0</v>
      </c>
      <c r="AT270" s="35">
        <f t="shared" si="73"/>
        <v>0</v>
      </c>
      <c r="AU270" s="43">
        <f t="shared" si="73"/>
        <v>0</v>
      </c>
      <c r="AV270" s="596" t="s">
        <v>33</v>
      </c>
      <c r="AW270" s="597" t="s">
        <v>41</v>
      </c>
      <c r="AX270" s="597" t="s">
        <v>42</v>
      </c>
      <c r="AY270" s="597"/>
      <c r="AZ270" s="850" t="s">
        <v>33</v>
      </c>
      <c r="BA270" s="582" t="s">
        <v>527</v>
      </c>
      <c r="BB270" s="855"/>
      <c r="BC270" s="821"/>
      <c r="BD270" s="549"/>
      <c r="BE270" s="859" t="str">
        <f>IF(AND(AL270=AV270,AV270="○",AZ270="1.はい"),"○","▼選択")</f>
        <v>▼選択</v>
      </c>
      <c r="BF270" s="633" t="s">
        <v>16</v>
      </c>
      <c r="BG270" s="859" t="s">
        <v>31</v>
      </c>
      <c r="BH270" s="824" t="s">
        <v>6</v>
      </c>
      <c r="BI270" s="824" t="s">
        <v>7</v>
      </c>
      <c r="BJ270" s="859" t="s">
        <v>32</v>
      </c>
      <c r="BK270" s="859"/>
      <c r="BL270" s="546" t="s">
        <v>33</v>
      </c>
      <c r="BM270" s="828" t="s">
        <v>2072</v>
      </c>
      <c r="BN270" s="852"/>
      <c r="BO270" s="852"/>
      <c r="BP270" s="852"/>
      <c r="BQ270" s="852"/>
      <c r="BR270" s="852"/>
      <c r="BS270" s="547"/>
      <c r="BT270" s="547"/>
      <c r="BU270" s="547"/>
      <c r="BV270" s="548"/>
      <c r="BW270" s="549"/>
      <c r="BX270" s="547"/>
      <c r="BY270" s="495"/>
      <c r="BZ270" s="579" t="s">
        <v>2072</v>
      </c>
      <c r="CA270" s="853" t="s">
        <v>1484</v>
      </c>
      <c r="CB270" s="854" t="s">
        <v>1489</v>
      </c>
      <c r="CC270" s="55" t="s">
        <v>2412</v>
      </c>
      <c r="CD270" s="843" t="s">
        <v>1490</v>
      </c>
    </row>
    <row r="271" spans="1:82" ht="71.25" hidden="1">
      <c r="A271" s="3"/>
      <c r="B271" s="5" t="s">
        <v>3014</v>
      </c>
      <c r="C271" s="3" t="str">
        <f t="shared" si="75"/>
        <v>Ⅲ.個人情報保護 (7)　個人情報保護に係る態勢整備・業務運営</v>
      </c>
      <c r="D271" s="3" t="str">
        <f t="shared" si="76"/>
        <v>⑯個人情報保護に係る態勢の整備</v>
      </c>
      <c r="E271" s="3" t="str">
        <f t="shared" ref="E271:E334" si="80">CONCATENATE(AG271," ",AI271)</f>
        <v>基本 97</v>
      </c>
      <c r="F271" s="3" t="str">
        <f t="shared" ref="F271:F334" si="81">CONCATENATE(AI271," ",CHAR(10),AJ271)</f>
        <v>97 
97-3</v>
      </c>
      <c r="G271" s="11" t="str">
        <f t="shared" ref="G271:G334" si="82">CONCATENATE(AK271,CHAR(10),"＿ ",AL271,CHAR(10),"＿＿ ",AM271)</f>
        <v xml:space="preserve">
＿ 
＿＿ 委託先の選定にあたり、健全性（反社チェック・帝国データバンクの評点等）・技術力（ISO認証等）・安全対策（Pマーク等）等の要件で選定する旨の基準が存在し、基準に基づいて選定している</v>
      </c>
      <c r="H271" s="21" t="str">
        <f t="shared" si="77"/>
        <v>2023: 0
2024: ▼選択</v>
      </c>
      <c r="I271" s="21" t="str">
        <f t="shared" si="68"/>
        <v xml:space="preserve"> ― </v>
      </c>
      <c r="J271" s="21" t="str">
        <f t="shared" si="68"/>
        <v xml:space="preserve"> ― </v>
      </c>
      <c r="K271" s="21" t="str">
        <f t="shared" ref="K271:K334" si="83">IF(BL271=0," ― ",BL271)</f>
        <v>▼選択</v>
      </c>
      <c r="L271" s="21" t="str">
        <f t="shared" ref="L271:L334" si="84">IF(BL271=0," ― ",BM271)</f>
        <v>以下について、詳細説明欄の記載及び証跡資料「○○資料」P○により確認できた
・選定基準については健全性・技術力・安全対策といった視点が含まれていること</v>
      </c>
      <c r="M271" s="21" t="str">
        <f t="shared" ref="M271:M334" si="85">CONCATENATE(BV271,CHAR(10),BW271)</f>
        <v xml:space="preserve">
</v>
      </c>
      <c r="N271" s="3"/>
      <c r="O271" s="19" t="s">
        <v>2413</v>
      </c>
      <c r="P271" s="19" t="s">
        <v>2737</v>
      </c>
      <c r="Q271" s="19" t="s">
        <v>495</v>
      </c>
      <c r="R271" s="19"/>
      <c r="S271" s="19"/>
      <c r="T271" s="808"/>
      <c r="U271" s="809"/>
      <c r="V271" s="810"/>
      <c r="W271" s="811"/>
      <c r="X271" s="810"/>
      <c r="Y271" s="810"/>
      <c r="Z271" s="20"/>
      <c r="AA271" s="844" t="s">
        <v>494</v>
      </c>
      <c r="AB271" s="1276"/>
      <c r="AC271" s="844" t="s">
        <v>2004</v>
      </c>
      <c r="AD271" s="1278"/>
      <c r="AE271" s="844" t="s">
        <v>495</v>
      </c>
      <c r="AF271" s="1278"/>
      <c r="AG271" s="845" t="s">
        <v>36</v>
      </c>
      <c r="AH271" s="1210"/>
      <c r="AI271" s="666">
        <v>97</v>
      </c>
      <c r="AJ271" s="661" t="s">
        <v>2673</v>
      </c>
      <c r="AK271" s="863"/>
      <c r="AL271" s="848"/>
      <c r="AM271" s="922" t="s">
        <v>528</v>
      </c>
      <c r="AN271" s="27">
        <f t="shared" si="78"/>
        <v>0</v>
      </c>
      <c r="AO271" s="27">
        <f t="shared" si="78"/>
        <v>0</v>
      </c>
      <c r="AP271" s="565">
        <f t="shared" si="78"/>
        <v>0</v>
      </c>
      <c r="AQ271" s="35">
        <f t="shared" si="78"/>
        <v>0</v>
      </c>
      <c r="AR271" s="566">
        <f t="shared" si="78"/>
        <v>0</v>
      </c>
      <c r="AS271" s="566">
        <f t="shared" si="78"/>
        <v>0</v>
      </c>
      <c r="AT271" s="35">
        <f t="shared" si="73"/>
        <v>0</v>
      </c>
      <c r="AU271" s="43">
        <f t="shared" si="73"/>
        <v>0</v>
      </c>
      <c r="AV271" s="596" t="s">
        <v>33</v>
      </c>
      <c r="AW271" s="597" t="s">
        <v>41</v>
      </c>
      <c r="AX271" s="597" t="s">
        <v>42</v>
      </c>
      <c r="AY271" s="597"/>
      <c r="AZ271" s="850" t="s">
        <v>33</v>
      </c>
      <c r="BA271" s="582" t="s">
        <v>529</v>
      </c>
      <c r="BB271" s="855"/>
      <c r="BC271" s="821"/>
      <c r="BD271" s="549"/>
      <c r="BE271" s="859" t="str">
        <f>IF(AND(AL271=AV271,AV271="○",AZ271="1.はい"),"○","▼選択")</f>
        <v>▼選択</v>
      </c>
      <c r="BF271" s="633" t="s">
        <v>16</v>
      </c>
      <c r="BG271" s="859" t="s">
        <v>31</v>
      </c>
      <c r="BH271" s="824" t="s">
        <v>6</v>
      </c>
      <c r="BI271" s="824" t="s">
        <v>7</v>
      </c>
      <c r="BJ271" s="859" t="s">
        <v>32</v>
      </c>
      <c r="BK271" s="859"/>
      <c r="BL271" s="546" t="s">
        <v>33</v>
      </c>
      <c r="BM271" s="828" t="s">
        <v>1493</v>
      </c>
      <c r="BN271" s="852"/>
      <c r="BO271" s="852"/>
      <c r="BP271" s="852"/>
      <c r="BQ271" s="852"/>
      <c r="BR271" s="852"/>
      <c r="BS271" s="547"/>
      <c r="BT271" s="547"/>
      <c r="BU271" s="547"/>
      <c r="BV271" s="548"/>
      <c r="BW271" s="549"/>
      <c r="BX271" s="547"/>
      <c r="BY271" s="495"/>
      <c r="BZ271" s="579" t="s">
        <v>1493</v>
      </c>
      <c r="CA271" s="853" t="s">
        <v>1484</v>
      </c>
      <c r="CB271" s="854" t="s">
        <v>1491</v>
      </c>
      <c r="CC271" s="55" t="s">
        <v>2413</v>
      </c>
      <c r="CD271" s="843" t="s">
        <v>1492</v>
      </c>
    </row>
    <row r="272" spans="1:82" ht="78.75" hidden="1">
      <c r="A272" s="3"/>
      <c r="B272" s="5" t="s">
        <v>3015</v>
      </c>
      <c r="C272" s="3" t="str">
        <f t="shared" si="75"/>
        <v>Ⅲ.個人情報保護 (7)　個人情報保護に係る態勢整備・業務運営</v>
      </c>
      <c r="D272" s="3" t="str">
        <f t="shared" si="76"/>
        <v>⑯個人情報保護に係る態勢の整備</v>
      </c>
      <c r="E272" s="3" t="str">
        <f t="shared" si="80"/>
        <v>基本 97</v>
      </c>
      <c r="F272" s="3" t="str">
        <f t="shared" si="81"/>
        <v>97 
97-4</v>
      </c>
      <c r="G272" s="11" t="str">
        <f t="shared" si="82"/>
        <v xml:space="preserve">
＿ 
＿＿ 委託先の情報管理について、委託先からの報告（チェックシートへの回答を委託先に求める等）を元に状況を管理している</v>
      </c>
      <c r="H272" s="21" t="str">
        <f t="shared" si="77"/>
        <v>2023: 0
2024: ▼選択</v>
      </c>
      <c r="I272" s="21" t="str">
        <f t="shared" si="68"/>
        <v xml:space="preserve"> ― </v>
      </c>
      <c r="J272" s="21" t="str">
        <f t="shared" si="68"/>
        <v xml:space="preserve"> ― </v>
      </c>
      <c r="K272" s="21" t="str">
        <f t="shared" si="83"/>
        <v>▼選択</v>
      </c>
      <c r="L272" s="21" t="str">
        <f t="shared" si="84"/>
        <v>以下について、詳細説明欄の記載及び証跡資料により確認できた
・委託先における個人データの安全管理に係る実施体制の整備状況が確認できる報告となっていることは、「○○資料」を確認
・定期的に（年１回以上）委託先から安全管理措置等の遵守状況の報告を受領していることは、「○○資料」を確認</v>
      </c>
      <c r="M272" s="21" t="str">
        <f t="shared" si="85"/>
        <v xml:space="preserve">
</v>
      </c>
      <c r="N272" s="3"/>
      <c r="O272" s="19" t="s">
        <v>2414</v>
      </c>
      <c r="P272" s="19" t="s">
        <v>2737</v>
      </c>
      <c r="Q272" s="19" t="s">
        <v>495</v>
      </c>
      <c r="R272" s="19"/>
      <c r="S272" s="19"/>
      <c r="T272" s="808"/>
      <c r="U272" s="809"/>
      <c r="V272" s="810"/>
      <c r="W272" s="811"/>
      <c r="X272" s="810"/>
      <c r="Y272" s="810"/>
      <c r="Z272" s="20"/>
      <c r="AA272" s="844" t="s">
        <v>494</v>
      </c>
      <c r="AB272" s="1276"/>
      <c r="AC272" s="844" t="s">
        <v>2004</v>
      </c>
      <c r="AD272" s="1278"/>
      <c r="AE272" s="844" t="s">
        <v>495</v>
      </c>
      <c r="AF272" s="1278"/>
      <c r="AG272" s="845" t="s">
        <v>36</v>
      </c>
      <c r="AH272" s="1210"/>
      <c r="AI272" s="666">
        <v>97</v>
      </c>
      <c r="AJ272" s="661" t="s">
        <v>2674</v>
      </c>
      <c r="AK272" s="863"/>
      <c r="AL272" s="907"/>
      <c r="AM272" s="922" t="s">
        <v>530</v>
      </c>
      <c r="AN272" s="27">
        <f t="shared" si="78"/>
        <v>0</v>
      </c>
      <c r="AO272" s="27">
        <f t="shared" si="78"/>
        <v>0</v>
      </c>
      <c r="AP272" s="565">
        <f t="shared" si="78"/>
        <v>0</v>
      </c>
      <c r="AQ272" s="35">
        <f t="shared" si="78"/>
        <v>0</v>
      </c>
      <c r="AR272" s="566">
        <f t="shared" si="78"/>
        <v>0</v>
      </c>
      <c r="AS272" s="566">
        <f t="shared" si="78"/>
        <v>0</v>
      </c>
      <c r="AT272" s="35">
        <f t="shared" si="73"/>
        <v>0</v>
      </c>
      <c r="AU272" s="43">
        <f t="shared" si="73"/>
        <v>0</v>
      </c>
      <c r="AV272" s="596" t="s">
        <v>33</v>
      </c>
      <c r="AW272" s="597" t="s">
        <v>41</v>
      </c>
      <c r="AX272" s="597" t="s">
        <v>42</v>
      </c>
      <c r="AY272" s="597"/>
      <c r="AZ272" s="850" t="s">
        <v>33</v>
      </c>
      <c r="BA272" s="582" t="s">
        <v>531</v>
      </c>
      <c r="BB272" s="855"/>
      <c r="BC272" s="821"/>
      <c r="BD272" s="549"/>
      <c r="BE272" s="859" t="str">
        <f>IF(AND(AL272=AV272,AV272="○",AZ272="1.はい"),"○","▼選択")</f>
        <v>▼選択</v>
      </c>
      <c r="BF272" s="633" t="s">
        <v>16</v>
      </c>
      <c r="BG272" s="859" t="s">
        <v>31</v>
      </c>
      <c r="BH272" s="824" t="s">
        <v>6</v>
      </c>
      <c r="BI272" s="824" t="s">
        <v>7</v>
      </c>
      <c r="BJ272" s="859" t="s">
        <v>32</v>
      </c>
      <c r="BK272" s="859"/>
      <c r="BL272" s="546" t="s">
        <v>33</v>
      </c>
      <c r="BM272" s="828" t="s">
        <v>1496</v>
      </c>
      <c r="BN272" s="852"/>
      <c r="BO272" s="852"/>
      <c r="BP272" s="852"/>
      <c r="BQ272" s="852"/>
      <c r="BR272" s="852"/>
      <c r="BS272" s="547"/>
      <c r="BT272" s="547"/>
      <c r="BU272" s="547"/>
      <c r="BV272" s="548"/>
      <c r="BW272" s="549"/>
      <c r="BX272" s="547"/>
      <c r="BY272" s="495"/>
      <c r="BZ272" s="579" t="s">
        <v>1496</v>
      </c>
      <c r="CA272" s="853" t="s">
        <v>1484</v>
      </c>
      <c r="CB272" s="854" t="s">
        <v>1494</v>
      </c>
      <c r="CC272" s="55" t="s">
        <v>2414</v>
      </c>
      <c r="CD272" s="843" t="s">
        <v>1495</v>
      </c>
    </row>
    <row r="273" spans="1:82" ht="78.75" hidden="1" customHeight="1">
      <c r="A273" s="3"/>
      <c r="B273" s="5" t="s">
        <v>3016</v>
      </c>
      <c r="C273" s="3" t="str">
        <f t="shared" si="75"/>
        <v>Ⅲ.個人情報保護 (7)　個人情報保護に係る態勢整備・業務運営</v>
      </c>
      <c r="D273" s="3" t="str">
        <f t="shared" si="76"/>
        <v>⑯個人情報保護に係る態勢の整備</v>
      </c>
      <c r="E273" s="3" t="str">
        <f t="shared" si="80"/>
        <v>基本 98</v>
      </c>
      <c r="F273" s="3" t="str">
        <f t="shared" si="81"/>
        <v xml:space="preserve">98 
</v>
      </c>
      <c r="G273" s="11" t="str">
        <f t="shared" si="82"/>
        <v xml:space="preserve">個人情報保護に関し、実施すべき事項（設問No.90～124の内容）を全従業員に徹底（年１回以上の研修実施等）している
＿ 
＿＿ </v>
      </c>
      <c r="H273" s="21" t="str">
        <f t="shared" si="77"/>
        <v>2023: 0
2024: ▼選択</v>
      </c>
      <c r="I273" s="21" t="str">
        <f t="shared" si="68"/>
        <v xml:space="preserve"> ― </v>
      </c>
      <c r="J273" s="21" t="str">
        <f t="shared" si="68"/>
        <v xml:space="preserve"> ― </v>
      </c>
      <c r="K273" s="21" t="str">
        <f t="shared" si="83"/>
        <v>▼選択</v>
      </c>
      <c r="L273" s="21" t="str">
        <f t="shared" si="84"/>
        <v>以下について、詳細説明欄の記載及び証跡資料により確認できた
・明らかに教育項目と教育内容が不足していないことは、「○○資料」を確認
・業員全員に対して教育を行っていることは、「○○資料」および詳細説明欄の記載にて確認</v>
      </c>
      <c r="M273" s="21" t="str">
        <f t="shared" si="85"/>
        <v xml:space="preserve">
</v>
      </c>
      <c r="N273" s="3"/>
      <c r="O273" s="19" t="s">
        <v>2415</v>
      </c>
      <c r="P273" s="19" t="s">
        <v>2737</v>
      </c>
      <c r="Q273" s="19" t="s">
        <v>495</v>
      </c>
      <c r="R273" s="19"/>
      <c r="S273" s="19"/>
      <c r="T273" s="808"/>
      <c r="U273" s="809"/>
      <c r="V273" s="810"/>
      <c r="W273" s="811"/>
      <c r="X273" s="810"/>
      <c r="Y273" s="810"/>
      <c r="Z273" s="20"/>
      <c r="AA273" s="844" t="s">
        <v>494</v>
      </c>
      <c r="AB273" s="1276"/>
      <c r="AC273" s="844" t="s">
        <v>2004</v>
      </c>
      <c r="AD273" s="1278"/>
      <c r="AE273" s="844" t="s">
        <v>495</v>
      </c>
      <c r="AF273" s="1278"/>
      <c r="AG273" s="845" t="s">
        <v>36</v>
      </c>
      <c r="AH273" s="1210"/>
      <c r="AI273" s="637">
        <v>98</v>
      </c>
      <c r="AJ273" s="601" t="s">
        <v>26</v>
      </c>
      <c r="AK273" s="1212" t="s">
        <v>3684</v>
      </c>
      <c r="AL273" s="1218"/>
      <c r="AM273" s="1219"/>
      <c r="AN273" s="27">
        <f t="shared" si="78"/>
        <v>0</v>
      </c>
      <c r="AO273" s="27">
        <f t="shared" si="78"/>
        <v>0</v>
      </c>
      <c r="AP273" s="565">
        <f t="shared" si="78"/>
        <v>0</v>
      </c>
      <c r="AQ273" s="35">
        <f t="shared" si="78"/>
        <v>0</v>
      </c>
      <c r="AR273" s="566">
        <f t="shared" si="78"/>
        <v>0</v>
      </c>
      <c r="AS273" s="566">
        <f t="shared" si="78"/>
        <v>0</v>
      </c>
      <c r="AT273" s="35">
        <f t="shared" si="73"/>
        <v>0</v>
      </c>
      <c r="AU273" s="43">
        <f t="shared" si="73"/>
        <v>0</v>
      </c>
      <c r="AV273" s="596" t="s">
        <v>33</v>
      </c>
      <c r="AW273" s="597" t="s">
        <v>41</v>
      </c>
      <c r="AX273" s="597" t="s">
        <v>42</v>
      </c>
      <c r="AY273" s="597"/>
      <c r="AZ273" s="850" t="s">
        <v>33</v>
      </c>
      <c r="BA273" s="582" t="s">
        <v>336</v>
      </c>
      <c r="BB273" s="855"/>
      <c r="BC273" s="821"/>
      <c r="BD273" s="598" t="str">
        <f>BL273</f>
        <v>▼選択</v>
      </c>
      <c r="BE273" s="859" t="s">
        <v>33</v>
      </c>
      <c r="BF273" s="633" t="s">
        <v>16</v>
      </c>
      <c r="BG273" s="859" t="s">
        <v>31</v>
      </c>
      <c r="BH273" s="824" t="s">
        <v>6</v>
      </c>
      <c r="BI273" s="824" t="s">
        <v>7</v>
      </c>
      <c r="BJ273" s="859" t="s">
        <v>32</v>
      </c>
      <c r="BK273" s="859"/>
      <c r="BL273" s="546" t="s">
        <v>33</v>
      </c>
      <c r="BM273" s="828" t="s">
        <v>3685</v>
      </c>
      <c r="BN273" s="852"/>
      <c r="BO273" s="852"/>
      <c r="BP273" s="852"/>
      <c r="BQ273" s="852"/>
      <c r="BR273" s="852"/>
      <c r="BS273" s="547"/>
      <c r="BT273" s="547"/>
      <c r="BU273" s="547"/>
      <c r="BV273" s="548"/>
      <c r="BW273" s="549"/>
      <c r="BX273" s="547"/>
      <c r="BY273" s="495"/>
      <c r="BZ273" s="579" t="s">
        <v>3686</v>
      </c>
      <c r="CA273" s="853" t="s">
        <v>1497</v>
      </c>
      <c r="CB273" s="854" t="s">
        <v>1498</v>
      </c>
      <c r="CC273" s="55" t="s">
        <v>2415</v>
      </c>
      <c r="CD273" s="843" t="s">
        <v>1499</v>
      </c>
    </row>
    <row r="274" spans="1:82" ht="57" hidden="1" customHeight="1">
      <c r="A274" s="3"/>
      <c r="B274" s="5" t="s">
        <v>3017</v>
      </c>
      <c r="C274" s="3" t="str">
        <f t="shared" si="75"/>
        <v>Ⅲ.個人情報保護 (7)　個人情報保護に係る態勢整備・業務運営</v>
      </c>
      <c r="D274" s="3" t="str">
        <f t="shared" si="76"/>
        <v>⑯個人情報保護に係る態勢の整備</v>
      </c>
      <c r="E274" s="3" t="str">
        <f t="shared" si="80"/>
        <v>基本 99</v>
      </c>
      <c r="F274" s="3" t="str">
        <f t="shared" si="81"/>
        <v>99 
見出し</v>
      </c>
      <c r="G274" s="11" t="str">
        <f t="shared" si="82"/>
        <v xml:space="preserve">保険募集人の人数100名以上 or 保有契約件数5,000件以上の代理店のみ対象
＿ 
＿＿ </v>
      </c>
      <c r="H274" s="21" t="str">
        <f t="shared" si="77"/>
        <v>2023: 0
2024: 対象外</v>
      </c>
      <c r="I274" s="21" t="str">
        <f t="shared" si="68"/>
        <v xml:space="preserve"> ― </v>
      </c>
      <c r="J274" s="21" t="str">
        <f t="shared" si="68"/>
        <v xml:space="preserve"> ― </v>
      </c>
      <c r="K274" s="21" t="str">
        <f t="shared" si="83"/>
        <v xml:space="preserve"> ― </v>
      </c>
      <c r="L274" s="21" t="str">
        <f t="shared" si="84"/>
        <v xml:space="preserve"> ― </v>
      </c>
      <c r="M274" s="21" t="str">
        <f t="shared" si="85"/>
        <v xml:space="preserve">
</v>
      </c>
      <c r="N274" s="3"/>
      <c r="O274" s="19" t="s">
        <v>2416</v>
      </c>
      <c r="P274" s="19" t="s">
        <v>2737</v>
      </c>
      <c r="Q274" s="19" t="s">
        <v>495</v>
      </c>
      <c r="R274" s="19"/>
      <c r="S274" s="19"/>
      <c r="T274" s="808"/>
      <c r="U274" s="809"/>
      <c r="V274" s="810"/>
      <c r="W274" s="811"/>
      <c r="X274" s="810"/>
      <c r="Y274" s="810"/>
      <c r="Z274" s="20"/>
      <c r="AA274" s="844" t="s">
        <v>494</v>
      </c>
      <c r="AB274" s="1276"/>
      <c r="AC274" s="844" t="s">
        <v>2004</v>
      </c>
      <c r="AD274" s="1278"/>
      <c r="AE274" s="844" t="s">
        <v>495</v>
      </c>
      <c r="AF274" s="1278"/>
      <c r="AG274" s="845" t="s">
        <v>36</v>
      </c>
      <c r="AH274" s="1210"/>
      <c r="AI274" s="623">
        <v>99</v>
      </c>
      <c r="AJ274" s="624" t="s">
        <v>2642</v>
      </c>
      <c r="AK274" s="1226" t="s">
        <v>532</v>
      </c>
      <c r="AL274" s="1227"/>
      <c r="AM274" s="1228"/>
      <c r="AN274" s="29">
        <f t="shared" si="78"/>
        <v>0</v>
      </c>
      <c r="AO274" s="29">
        <f t="shared" si="78"/>
        <v>0</v>
      </c>
      <c r="AP274" s="589">
        <f t="shared" si="78"/>
        <v>0</v>
      </c>
      <c r="AQ274" s="37">
        <f t="shared" si="78"/>
        <v>0</v>
      </c>
      <c r="AR274" s="590">
        <f t="shared" si="78"/>
        <v>0</v>
      </c>
      <c r="AS274" s="590">
        <f t="shared" si="78"/>
        <v>0</v>
      </c>
      <c r="AT274" s="37">
        <f t="shared" si="73"/>
        <v>0</v>
      </c>
      <c r="AU274" s="45">
        <f t="shared" si="73"/>
        <v>0</v>
      </c>
      <c r="AV274" s="586" t="s">
        <v>33</v>
      </c>
      <c r="AW274" s="587" t="s">
        <v>91</v>
      </c>
      <c r="AX274" s="587" t="s">
        <v>9</v>
      </c>
      <c r="AY274" s="587"/>
      <c r="AZ274" s="850" t="s">
        <v>9</v>
      </c>
      <c r="BA274" s="559" t="s">
        <v>29</v>
      </c>
      <c r="BB274" s="562"/>
      <c r="BC274" s="562"/>
      <c r="BD274" s="571"/>
      <c r="BE274" s="571"/>
      <c r="BF274" s="571"/>
      <c r="BG274" s="571"/>
      <c r="BH274" s="571"/>
      <c r="BI274" s="847"/>
      <c r="BJ274" s="571"/>
      <c r="BK274" s="571"/>
      <c r="BL274" s="569"/>
      <c r="BM274" s="839"/>
      <c r="BN274" s="840"/>
      <c r="BO274" s="840"/>
      <c r="BP274" s="840"/>
      <c r="BQ274" s="840"/>
      <c r="BR274" s="840"/>
      <c r="BS274" s="562"/>
      <c r="BT274" s="562"/>
      <c r="BU274" s="562"/>
      <c r="BV274" s="570"/>
      <c r="BW274" s="571"/>
      <c r="BX274" s="562"/>
      <c r="BY274" s="495"/>
      <c r="BZ274" s="562"/>
      <c r="CA274" s="853" t="s">
        <v>1500</v>
      </c>
      <c r="CB274" s="854" t="s">
        <v>1501</v>
      </c>
      <c r="CC274" s="55" t="s">
        <v>2416</v>
      </c>
      <c r="CD274" s="843" t="s">
        <v>1502</v>
      </c>
    </row>
    <row r="275" spans="1:82" ht="78.75" hidden="1" customHeight="1">
      <c r="A275" s="3"/>
      <c r="B275" s="5" t="s">
        <v>3018</v>
      </c>
      <c r="C275" s="3" t="str">
        <f t="shared" si="75"/>
        <v>Ⅲ.個人情報保護 (7)　個人情報保護に係る態勢整備・業務運営</v>
      </c>
      <c r="D275" s="3" t="str">
        <f t="shared" si="76"/>
        <v>⑯個人情報保護に係る態勢の整備</v>
      </c>
      <c r="E275" s="3" t="str">
        <f t="shared" si="80"/>
        <v>基本 99</v>
      </c>
      <c r="F275" s="3" t="str">
        <f t="shared" si="81"/>
        <v xml:space="preserve">99 
</v>
      </c>
      <c r="G275" s="11" t="str">
        <f t="shared" si="82"/>
        <v xml:space="preserve">
＿ サイバー攻撃のリスクおよびサイバー攻撃を受けた際の運用（本部担当所属へ報告、ネットワークを切断等）に関する教材を用いて、全従業員に教育を行っている
＿＿ </v>
      </c>
      <c r="H275" s="21" t="str">
        <f t="shared" si="77"/>
        <v>2023: 0
2024: ▼選択</v>
      </c>
      <c r="I275" s="21" t="str">
        <f t="shared" si="68"/>
        <v xml:space="preserve"> ― </v>
      </c>
      <c r="J275" s="21" t="str">
        <f t="shared" si="68"/>
        <v xml:space="preserve"> ― </v>
      </c>
      <c r="K275" s="21" t="str">
        <f t="shared" si="83"/>
        <v>対象外</v>
      </c>
      <c r="L275" s="21" t="str">
        <f t="shared" si="84"/>
        <v>以下について、詳細説明欄の記載及び証跡資料により確認できた
・実際にサイバー攻撃を受けた際に行動できる教育内容となっていることは、「○○資料」を確認
・従業員全員に対して教育を行っていることは、「○○資料」および詳細説明欄の記載にて確認</v>
      </c>
      <c r="M275" s="21" t="str">
        <f t="shared" si="85"/>
        <v xml:space="preserve">
</v>
      </c>
      <c r="N275" s="3"/>
      <c r="O275" s="19" t="s">
        <v>2417</v>
      </c>
      <c r="P275" s="19" t="s">
        <v>2737</v>
      </c>
      <c r="Q275" s="19" t="s">
        <v>495</v>
      </c>
      <c r="R275" s="19"/>
      <c r="S275" s="19"/>
      <c r="T275" s="808"/>
      <c r="U275" s="809"/>
      <c r="V275" s="810"/>
      <c r="W275" s="811"/>
      <c r="X275" s="810"/>
      <c r="Y275" s="810"/>
      <c r="Z275" s="20"/>
      <c r="AA275" s="864" t="s">
        <v>494</v>
      </c>
      <c r="AB275" s="1277"/>
      <c r="AC275" s="864" t="s">
        <v>2004</v>
      </c>
      <c r="AD275" s="1279"/>
      <c r="AE275" s="864" t="s">
        <v>495</v>
      </c>
      <c r="AF275" s="1279"/>
      <c r="AG275" s="865" t="s">
        <v>36</v>
      </c>
      <c r="AH275" s="1211"/>
      <c r="AI275" s="634">
        <v>99</v>
      </c>
      <c r="AJ275" s="627" t="s">
        <v>26</v>
      </c>
      <c r="AK275" s="882"/>
      <c r="AL275" s="1224" t="s">
        <v>533</v>
      </c>
      <c r="AM275" s="1225"/>
      <c r="AN275" s="27">
        <f t="shared" si="78"/>
        <v>0</v>
      </c>
      <c r="AO275" s="27">
        <f t="shared" si="78"/>
        <v>0</v>
      </c>
      <c r="AP275" s="565">
        <f t="shared" si="78"/>
        <v>0</v>
      </c>
      <c r="AQ275" s="35">
        <f t="shared" si="78"/>
        <v>0</v>
      </c>
      <c r="AR275" s="566">
        <f t="shared" si="78"/>
        <v>0</v>
      </c>
      <c r="AS275" s="566">
        <f t="shared" si="78"/>
        <v>0</v>
      </c>
      <c r="AT275" s="35">
        <f t="shared" si="73"/>
        <v>0</v>
      </c>
      <c r="AU275" s="43">
        <f t="shared" si="73"/>
        <v>0</v>
      </c>
      <c r="AV275" s="596" t="s">
        <v>33</v>
      </c>
      <c r="AW275" s="597" t="s">
        <v>41</v>
      </c>
      <c r="AX275" s="597" t="s">
        <v>42</v>
      </c>
      <c r="AY275" s="597"/>
      <c r="AZ275" s="850" t="s">
        <v>33</v>
      </c>
      <c r="BA275" s="582" t="s">
        <v>534</v>
      </c>
      <c r="BB275" s="855"/>
      <c r="BC275" s="821"/>
      <c r="BD275" s="598" t="str">
        <f t="shared" ref="BD275:BD278" si="86">BL275</f>
        <v>対象外</v>
      </c>
      <c r="BE275" s="859" t="s">
        <v>33</v>
      </c>
      <c r="BF275" s="633" t="s">
        <v>16</v>
      </c>
      <c r="BG275" s="859" t="s">
        <v>31</v>
      </c>
      <c r="BH275" s="824" t="s">
        <v>6</v>
      </c>
      <c r="BI275" s="824" t="s">
        <v>7</v>
      </c>
      <c r="BJ275" s="859" t="s">
        <v>32</v>
      </c>
      <c r="BK275" s="859" t="s">
        <v>897</v>
      </c>
      <c r="BL275" s="546" t="s">
        <v>203</v>
      </c>
      <c r="BM275" s="828" t="s">
        <v>1504</v>
      </c>
      <c r="BN275" s="852"/>
      <c r="BO275" s="852"/>
      <c r="BP275" s="852"/>
      <c r="BQ275" s="852"/>
      <c r="BR275" s="852"/>
      <c r="BS275" s="547"/>
      <c r="BT275" s="547"/>
      <c r="BU275" s="547"/>
      <c r="BV275" s="548"/>
      <c r="BW275" s="549"/>
      <c r="BX275" s="547"/>
      <c r="BY275" s="495"/>
      <c r="BZ275" s="579" t="s">
        <v>1504</v>
      </c>
      <c r="CA275" s="853" t="s">
        <v>1500</v>
      </c>
      <c r="CB275" s="854" t="s">
        <v>1503</v>
      </c>
      <c r="CC275" s="55" t="s">
        <v>2417</v>
      </c>
      <c r="CD275" s="843" t="s">
        <v>1502</v>
      </c>
    </row>
    <row r="276" spans="1:82" ht="78.75" hidden="1" customHeight="1">
      <c r="A276" s="3"/>
      <c r="B276" s="5" t="s">
        <v>3019</v>
      </c>
      <c r="C276" s="3" t="str">
        <f t="shared" si="75"/>
        <v>Ⅲ.個人情報保護 (7)　個人情報保護に係る態勢整備・業務運営</v>
      </c>
      <c r="D276" s="3" t="str">
        <f t="shared" si="76"/>
        <v>⑯個人情報保護に係る態勢の整備</v>
      </c>
      <c r="E276" s="3" t="str">
        <f t="shared" si="80"/>
        <v>応用 100</v>
      </c>
      <c r="F276" s="3" t="str">
        <f t="shared" si="81"/>
        <v xml:space="preserve">100 
</v>
      </c>
      <c r="G276" s="11" t="str">
        <f t="shared" si="82"/>
        <v xml:space="preserve">個人情報保護に関し、年間の教育計画を策定し、教育計画通りに実行できている
＿ 
＿＿ </v>
      </c>
      <c r="H276" s="21" t="str">
        <f t="shared" si="77"/>
        <v>2023: 0
2024: ▼選択</v>
      </c>
      <c r="I276" s="21" t="str">
        <f t="shared" si="68"/>
        <v xml:space="preserve"> ― </v>
      </c>
      <c r="J276" s="21" t="str">
        <f t="shared" si="68"/>
        <v xml:space="preserve"> ― </v>
      </c>
      <c r="K276" s="21" t="str">
        <f t="shared" si="83"/>
        <v>▼選択</v>
      </c>
      <c r="L276" s="21" t="str">
        <f t="shared" si="84"/>
        <v>以下について、詳細説明欄の記載及び証跡資料により確認できた
・個人情報保護に関する年間教育計画があることは、「○○資料」を確認
・教育計画通りに研修等が実施されていることは、「○○資料」を確認</v>
      </c>
      <c r="M276" s="21" t="str">
        <f t="shared" si="85"/>
        <v xml:space="preserve">
</v>
      </c>
      <c r="N276" s="3"/>
      <c r="O276" s="19" t="s">
        <v>2418</v>
      </c>
      <c r="P276" s="19" t="s">
        <v>2737</v>
      </c>
      <c r="Q276" s="19" t="s">
        <v>495</v>
      </c>
      <c r="R276" s="19"/>
      <c r="S276" s="19"/>
      <c r="T276" s="808"/>
      <c r="U276" s="809"/>
      <c r="V276" s="810"/>
      <c r="W276" s="811"/>
      <c r="X276" s="810"/>
      <c r="Y276" s="810"/>
      <c r="Z276" s="20"/>
      <c r="AA276" s="869" t="s">
        <v>490</v>
      </c>
      <c r="AB276" s="1203" t="s">
        <v>491</v>
      </c>
      <c r="AC276" s="879" t="s">
        <v>2004</v>
      </c>
      <c r="AD276" s="1206" t="s">
        <v>492</v>
      </c>
      <c r="AE276" s="869" t="s">
        <v>1984</v>
      </c>
      <c r="AF276" s="909" t="s">
        <v>493</v>
      </c>
      <c r="AG276" s="923" t="s">
        <v>140</v>
      </c>
      <c r="AH276" s="743" t="s">
        <v>228</v>
      </c>
      <c r="AI276" s="634">
        <v>100</v>
      </c>
      <c r="AJ276" s="669" t="s">
        <v>26</v>
      </c>
      <c r="AK276" s="1275" t="s">
        <v>3687</v>
      </c>
      <c r="AL276" s="1283"/>
      <c r="AM276" s="1284"/>
      <c r="AN276" s="27">
        <f t="shared" si="78"/>
        <v>0</v>
      </c>
      <c r="AO276" s="27">
        <f t="shared" si="78"/>
        <v>0</v>
      </c>
      <c r="AP276" s="565">
        <f t="shared" si="78"/>
        <v>0</v>
      </c>
      <c r="AQ276" s="35">
        <f t="shared" si="78"/>
        <v>0</v>
      </c>
      <c r="AR276" s="566">
        <f t="shared" si="78"/>
        <v>0</v>
      </c>
      <c r="AS276" s="566">
        <f t="shared" si="78"/>
        <v>0</v>
      </c>
      <c r="AT276" s="35">
        <f t="shared" si="73"/>
        <v>0</v>
      </c>
      <c r="AU276" s="43">
        <f t="shared" si="73"/>
        <v>0</v>
      </c>
      <c r="AV276" s="596" t="s">
        <v>33</v>
      </c>
      <c r="AW276" s="597" t="s">
        <v>41</v>
      </c>
      <c r="AX276" s="597" t="s">
        <v>42</v>
      </c>
      <c r="AY276" s="597"/>
      <c r="AZ276" s="850" t="s">
        <v>33</v>
      </c>
      <c r="BA276" s="582" t="s">
        <v>535</v>
      </c>
      <c r="BB276" s="851"/>
      <c r="BC276" s="821"/>
      <c r="BD276" s="603" t="str">
        <f t="shared" si="86"/>
        <v>▼選択</v>
      </c>
      <c r="BE276" s="859" t="s">
        <v>33</v>
      </c>
      <c r="BF276" s="633" t="s">
        <v>16</v>
      </c>
      <c r="BG276" s="859" t="s">
        <v>31</v>
      </c>
      <c r="BH276" s="824" t="s">
        <v>6</v>
      </c>
      <c r="BI276" s="824" t="s">
        <v>7</v>
      </c>
      <c r="BJ276" s="859" t="s">
        <v>32</v>
      </c>
      <c r="BK276" s="859"/>
      <c r="BL276" s="546" t="s">
        <v>33</v>
      </c>
      <c r="BM276" s="828" t="s">
        <v>3379</v>
      </c>
      <c r="BN276" s="547"/>
      <c r="BO276" s="547"/>
      <c r="BP276" s="547"/>
      <c r="BQ276" s="547"/>
      <c r="BR276" s="547"/>
      <c r="BS276" s="547"/>
      <c r="BT276" s="547"/>
      <c r="BU276" s="547"/>
      <c r="BV276" s="548"/>
      <c r="BW276" s="549"/>
      <c r="BX276" s="547"/>
      <c r="BY276" s="495"/>
      <c r="BZ276" s="579" t="s">
        <v>1508</v>
      </c>
      <c r="CA276" s="853" t="s">
        <v>1505</v>
      </c>
      <c r="CB276" s="854" t="s">
        <v>1506</v>
      </c>
      <c r="CC276" s="55" t="s">
        <v>2418</v>
      </c>
      <c r="CD276" s="843" t="s">
        <v>1507</v>
      </c>
    </row>
    <row r="277" spans="1:82" ht="110.25" hidden="1" customHeight="1">
      <c r="A277" s="3"/>
      <c r="B277" s="5" t="s">
        <v>3020</v>
      </c>
      <c r="C277" s="3" t="str">
        <f t="shared" si="75"/>
        <v>Ⅲ.個人情報保護 (7)　個人情報保護に係る態勢整備・業務運営</v>
      </c>
      <c r="D277" s="3" t="str">
        <f t="shared" si="76"/>
        <v>⑯個人情報保護に係る態勢の整備</v>
      </c>
      <c r="E277" s="3" t="str">
        <f t="shared" si="80"/>
        <v>応用 101</v>
      </c>
      <c r="F277" s="3" t="str">
        <f t="shared" si="81"/>
        <v xml:space="preserve">101 
</v>
      </c>
      <c r="G277" s="11" t="str">
        <f t="shared" si="82"/>
        <v xml:space="preserve">個人情報保護に関する教育に加え、テスト等（保険会社提供のテストでも可）を活用の上、習熟状況を把握し、未習熟な点について追加指導を行っている
＿ 
＿＿ </v>
      </c>
      <c r="H277" s="21" t="str">
        <f t="shared" si="77"/>
        <v>2023: 0
2024: ▼選択</v>
      </c>
      <c r="I277" s="21" t="str">
        <f t="shared" si="68"/>
        <v xml:space="preserve"> ― </v>
      </c>
      <c r="J277" s="21" t="str">
        <f t="shared" si="68"/>
        <v xml:space="preserve"> ― </v>
      </c>
      <c r="K277" s="21" t="str">
        <f t="shared" si="83"/>
        <v>▼選択</v>
      </c>
      <c r="L277" s="21" t="str">
        <f t="shared" si="84"/>
        <v>以下について、詳細説明欄の記載及び証跡資料により確認できた
・テストを定期的（年１回以上）に実施していることは、「○○資料」を確認
・テストの受講簿等の実施状況を管理するものがあることは、「○○資料」を確認
・追加指導が必要な場合、追試の実施や拠点長による現場指導等の指示がされていることは、「○○資料」を確認</v>
      </c>
      <c r="M277" s="21" t="str">
        <f t="shared" si="85"/>
        <v xml:space="preserve">
</v>
      </c>
      <c r="N277" s="3"/>
      <c r="O277" s="19" t="s">
        <v>2419</v>
      </c>
      <c r="P277" s="19" t="s">
        <v>2737</v>
      </c>
      <c r="Q277" s="19" t="s">
        <v>495</v>
      </c>
      <c r="R277" s="19"/>
      <c r="S277" s="19"/>
      <c r="T277" s="808"/>
      <c r="U277" s="809"/>
      <c r="V277" s="810"/>
      <c r="W277" s="811"/>
      <c r="X277" s="810"/>
      <c r="Y277" s="810"/>
      <c r="Z277" s="20"/>
      <c r="AA277" s="870" t="s">
        <v>494</v>
      </c>
      <c r="AB277" s="1276"/>
      <c r="AC277" s="870" t="s">
        <v>2004</v>
      </c>
      <c r="AD277" s="1278"/>
      <c r="AE277" s="870" t="s">
        <v>495</v>
      </c>
      <c r="AF277" s="924"/>
      <c r="AG277" s="925" t="s">
        <v>140</v>
      </c>
      <c r="AH277" s="744"/>
      <c r="AI277" s="634">
        <v>101</v>
      </c>
      <c r="AJ277" s="669" t="s">
        <v>26</v>
      </c>
      <c r="AK277" s="1217" t="s">
        <v>536</v>
      </c>
      <c r="AL277" s="1218"/>
      <c r="AM277" s="1219"/>
      <c r="AN277" s="27">
        <f t="shared" si="78"/>
        <v>0</v>
      </c>
      <c r="AO277" s="27">
        <f t="shared" si="78"/>
        <v>0</v>
      </c>
      <c r="AP277" s="565">
        <f t="shared" si="78"/>
        <v>0</v>
      </c>
      <c r="AQ277" s="35">
        <f t="shared" si="78"/>
        <v>0</v>
      </c>
      <c r="AR277" s="566">
        <f t="shared" si="78"/>
        <v>0</v>
      </c>
      <c r="AS277" s="566">
        <f t="shared" si="78"/>
        <v>0</v>
      </c>
      <c r="AT277" s="35">
        <f t="shared" si="73"/>
        <v>0</v>
      </c>
      <c r="AU277" s="43">
        <f t="shared" si="73"/>
        <v>0</v>
      </c>
      <c r="AV277" s="596" t="s">
        <v>33</v>
      </c>
      <c r="AW277" s="597" t="s">
        <v>41</v>
      </c>
      <c r="AX277" s="597" t="s">
        <v>42</v>
      </c>
      <c r="AY277" s="597"/>
      <c r="AZ277" s="850" t="s">
        <v>33</v>
      </c>
      <c r="BA277" s="582" t="s">
        <v>428</v>
      </c>
      <c r="BB277" s="851"/>
      <c r="BC277" s="821"/>
      <c r="BD277" s="603" t="str">
        <f t="shared" si="86"/>
        <v>▼選択</v>
      </c>
      <c r="BE277" s="859" t="s">
        <v>33</v>
      </c>
      <c r="BF277" s="633" t="s">
        <v>16</v>
      </c>
      <c r="BG277" s="859" t="s">
        <v>31</v>
      </c>
      <c r="BH277" s="824" t="s">
        <v>6</v>
      </c>
      <c r="BI277" s="824" t="s">
        <v>7</v>
      </c>
      <c r="BJ277" s="859" t="s">
        <v>32</v>
      </c>
      <c r="BK277" s="859"/>
      <c r="BL277" s="546" t="s">
        <v>33</v>
      </c>
      <c r="BM277" s="828" t="s">
        <v>3380</v>
      </c>
      <c r="BN277" s="547"/>
      <c r="BO277" s="547"/>
      <c r="BP277" s="547"/>
      <c r="BQ277" s="547"/>
      <c r="BR277" s="547"/>
      <c r="BS277" s="547"/>
      <c r="BT277" s="547"/>
      <c r="BU277" s="547"/>
      <c r="BV277" s="548"/>
      <c r="BW277" s="549"/>
      <c r="BX277" s="547"/>
      <c r="BY277" s="495"/>
      <c r="BZ277" s="579" t="s">
        <v>1512</v>
      </c>
      <c r="CA277" s="853" t="s">
        <v>1509</v>
      </c>
      <c r="CB277" s="854" t="s">
        <v>1510</v>
      </c>
      <c r="CC277" s="55" t="s">
        <v>2419</v>
      </c>
      <c r="CD277" s="843" t="s">
        <v>1511</v>
      </c>
    </row>
    <row r="278" spans="1:82" ht="78.75" hidden="1" customHeight="1">
      <c r="A278" s="3"/>
      <c r="B278" s="5" t="s">
        <v>3021</v>
      </c>
      <c r="C278" s="3" t="str">
        <f t="shared" si="75"/>
        <v>Ⅲ.個人情報保護 (7)　個人情報保護に係る態勢整備・業務運営</v>
      </c>
      <c r="D278" s="3" t="str">
        <f t="shared" si="76"/>
        <v>⑯個人情報保護に係る態勢の整備</v>
      </c>
      <c r="E278" s="3" t="str">
        <f t="shared" si="80"/>
        <v>応用 102</v>
      </c>
      <c r="F278" s="3" t="str">
        <f t="shared" si="81"/>
        <v xml:space="preserve">102 
</v>
      </c>
      <c r="G278" s="11" t="str">
        <f t="shared" si="82"/>
        <v xml:space="preserve">個人所有電子機器（パソコン等）の業務利用を禁止し、業務上利用する電子機器を会社より貸与している
＿ 
＿＿ </v>
      </c>
      <c r="H278" s="21" t="str">
        <f t="shared" si="77"/>
        <v>2023: 0
2024: ▼選択</v>
      </c>
      <c r="I278" s="21" t="str">
        <f t="shared" si="68"/>
        <v xml:space="preserve"> ― </v>
      </c>
      <c r="J278" s="21" t="str">
        <f t="shared" si="68"/>
        <v xml:space="preserve"> ― </v>
      </c>
      <c r="K278" s="21" t="str">
        <f t="shared" si="83"/>
        <v>▼選択</v>
      </c>
      <c r="L278" s="21" t="str">
        <f t="shared" si="84"/>
        <v>以下について、詳細説明欄の記載及び証跡資料により確認できた
・個人所有電子機器の業務利用の禁止について規定した規程・マニュアルがあることは、「○○資料」P○を確認
・業務上利用するパソコンが個人情報を取り扱う従業員全員に貸与されていることは、「○○資料」を確認</v>
      </c>
      <c r="M278" s="21" t="str">
        <f t="shared" si="85"/>
        <v xml:space="preserve">
</v>
      </c>
      <c r="N278" s="3"/>
      <c r="O278" s="19" t="s">
        <v>2420</v>
      </c>
      <c r="P278" s="19" t="s">
        <v>2737</v>
      </c>
      <c r="Q278" s="19" t="s">
        <v>495</v>
      </c>
      <c r="R278" s="19"/>
      <c r="S278" s="19"/>
      <c r="T278" s="808"/>
      <c r="U278" s="809"/>
      <c r="V278" s="810"/>
      <c r="W278" s="811"/>
      <c r="X278" s="810"/>
      <c r="Y278" s="810"/>
      <c r="Z278" s="20"/>
      <c r="AA278" s="870" t="s">
        <v>494</v>
      </c>
      <c r="AB278" s="1276"/>
      <c r="AC278" s="870" t="s">
        <v>2004</v>
      </c>
      <c r="AD278" s="1278"/>
      <c r="AE278" s="870" t="s">
        <v>495</v>
      </c>
      <c r="AF278" s="924"/>
      <c r="AG278" s="925" t="s">
        <v>140</v>
      </c>
      <c r="AH278" s="744"/>
      <c r="AI278" s="634">
        <v>102</v>
      </c>
      <c r="AJ278" s="669" t="s">
        <v>26</v>
      </c>
      <c r="AK278" s="1217" t="s">
        <v>537</v>
      </c>
      <c r="AL278" s="1218"/>
      <c r="AM278" s="1219"/>
      <c r="AN278" s="27">
        <f t="shared" si="78"/>
        <v>0</v>
      </c>
      <c r="AO278" s="27">
        <f t="shared" si="78"/>
        <v>0</v>
      </c>
      <c r="AP278" s="565">
        <f t="shared" si="78"/>
        <v>0</v>
      </c>
      <c r="AQ278" s="35">
        <f t="shared" si="78"/>
        <v>0</v>
      </c>
      <c r="AR278" s="566">
        <f t="shared" si="78"/>
        <v>0</v>
      </c>
      <c r="AS278" s="566">
        <f t="shared" si="78"/>
        <v>0</v>
      </c>
      <c r="AT278" s="35">
        <f t="shared" si="73"/>
        <v>0</v>
      </c>
      <c r="AU278" s="43">
        <f t="shared" si="73"/>
        <v>0</v>
      </c>
      <c r="AV278" s="596" t="s">
        <v>33</v>
      </c>
      <c r="AW278" s="597" t="s">
        <v>41</v>
      </c>
      <c r="AX278" s="597" t="s">
        <v>42</v>
      </c>
      <c r="AY278" s="597"/>
      <c r="AZ278" s="850" t="s">
        <v>33</v>
      </c>
      <c r="BA278" s="582" t="s">
        <v>538</v>
      </c>
      <c r="BB278" s="855"/>
      <c r="BC278" s="821"/>
      <c r="BD278" s="603" t="str">
        <f t="shared" si="86"/>
        <v>▼選択</v>
      </c>
      <c r="BE278" s="859" t="s">
        <v>33</v>
      </c>
      <c r="BF278" s="633" t="s">
        <v>16</v>
      </c>
      <c r="BG278" s="859" t="s">
        <v>31</v>
      </c>
      <c r="BH278" s="824" t="s">
        <v>6</v>
      </c>
      <c r="BI278" s="824" t="s">
        <v>7</v>
      </c>
      <c r="BJ278" s="859" t="s">
        <v>32</v>
      </c>
      <c r="BK278" s="859"/>
      <c r="BL278" s="546" t="s">
        <v>33</v>
      </c>
      <c r="BM278" s="828" t="s">
        <v>3381</v>
      </c>
      <c r="BN278" s="852"/>
      <c r="BO278" s="852"/>
      <c r="BP278" s="852"/>
      <c r="BQ278" s="852"/>
      <c r="BR278" s="852"/>
      <c r="BS278" s="547"/>
      <c r="BT278" s="547"/>
      <c r="BU278" s="547"/>
      <c r="BV278" s="548"/>
      <c r="BW278" s="549"/>
      <c r="BX278" s="547"/>
      <c r="BY278" s="495"/>
      <c r="BZ278" s="579" t="s">
        <v>1516</v>
      </c>
      <c r="CA278" s="853" t="s">
        <v>1513</v>
      </c>
      <c r="CB278" s="854" t="s">
        <v>1514</v>
      </c>
      <c r="CC278" s="55" t="s">
        <v>2420</v>
      </c>
      <c r="CD278" s="843" t="s">
        <v>1515</v>
      </c>
    </row>
    <row r="279" spans="1:82" ht="57" hidden="1" customHeight="1">
      <c r="A279" s="3"/>
      <c r="B279" s="53" t="s">
        <v>3688</v>
      </c>
      <c r="C279" s="3" t="str">
        <f t="shared" si="75"/>
        <v>Ⅲ.個人情報保護 (7)　個人情報保護に係る態勢整備・業務運営</v>
      </c>
      <c r="D279" s="3">
        <f t="shared" si="76"/>
        <v>0</v>
      </c>
      <c r="E279" s="3" t="str">
        <f t="shared" si="80"/>
        <v xml:space="preserve"> </v>
      </c>
      <c r="F279" s="3" t="str">
        <f t="shared" si="81"/>
        <v xml:space="preserve"> 
</v>
      </c>
      <c r="G279" s="11" t="str">
        <f t="shared" si="82"/>
        <v xml:space="preserve">保険募集人の人数100名以上 or 保有契約件数5,000件以上の代理店のみ対象
＿ 
＿＿ </v>
      </c>
      <c r="H279" s="21" t="str">
        <f t="shared" si="77"/>
        <v>2023: 0
2024: ▼選択</v>
      </c>
      <c r="I279" s="21" t="str">
        <f t="shared" si="68"/>
        <v xml:space="preserve"> ― </v>
      </c>
      <c r="J279" s="21" t="str">
        <f t="shared" si="68"/>
        <v xml:space="preserve"> ― </v>
      </c>
      <c r="K279" s="21" t="str">
        <f t="shared" si="83"/>
        <v xml:space="preserve"> ― </v>
      </c>
      <c r="L279" s="21" t="str">
        <f t="shared" si="84"/>
        <v xml:space="preserve"> ― </v>
      </c>
      <c r="M279" s="21" t="str">
        <f t="shared" si="85"/>
        <v xml:space="preserve">
</v>
      </c>
      <c r="N279" s="3"/>
      <c r="O279" s="19" t="s">
        <v>3689</v>
      </c>
      <c r="P279" s="19" t="s">
        <v>2737</v>
      </c>
      <c r="Q279" s="19" t="s">
        <v>495</v>
      </c>
      <c r="R279" s="19"/>
      <c r="S279" s="19"/>
      <c r="T279" s="808"/>
      <c r="U279" s="809"/>
      <c r="V279" s="810"/>
      <c r="W279" s="811"/>
      <c r="X279" s="810"/>
      <c r="Y279" s="810"/>
      <c r="Z279" s="20"/>
      <c r="AA279" s="870" t="s">
        <v>494</v>
      </c>
      <c r="AB279" s="1276"/>
      <c r="AC279" s="870" t="s">
        <v>2004</v>
      </c>
      <c r="AD279" s="1278"/>
      <c r="AE279" s="926"/>
      <c r="AF279" s="927"/>
      <c r="AG279" s="928"/>
      <c r="AH279" s="670"/>
      <c r="AI279" s="671"/>
      <c r="AJ279" s="672" t="s">
        <v>26</v>
      </c>
      <c r="AK279" s="1285" t="s">
        <v>532</v>
      </c>
      <c r="AL279" s="1286"/>
      <c r="AM279" s="1287"/>
      <c r="AN279" s="29">
        <f t="shared" si="78"/>
        <v>0</v>
      </c>
      <c r="AO279" s="29">
        <f t="shared" si="78"/>
        <v>0</v>
      </c>
      <c r="AP279" s="589">
        <f t="shared" si="78"/>
        <v>0</v>
      </c>
      <c r="AQ279" s="37">
        <f t="shared" si="78"/>
        <v>0</v>
      </c>
      <c r="AR279" s="590">
        <f t="shared" si="78"/>
        <v>0</v>
      </c>
      <c r="AS279" s="590">
        <f t="shared" si="78"/>
        <v>0</v>
      </c>
      <c r="AT279" s="37">
        <f t="shared" si="73"/>
        <v>0</v>
      </c>
      <c r="AU279" s="45">
        <f t="shared" si="73"/>
        <v>0</v>
      </c>
      <c r="AV279" s="586" t="s">
        <v>33</v>
      </c>
      <c r="AW279" s="587" t="s">
        <v>91</v>
      </c>
      <c r="AX279" s="587" t="s">
        <v>9</v>
      </c>
      <c r="AY279" s="587"/>
      <c r="AZ279" s="850" t="s">
        <v>33</v>
      </c>
      <c r="BA279" s="559" t="s">
        <v>29</v>
      </c>
      <c r="BB279" s="562"/>
      <c r="BC279" s="562"/>
      <c r="BD279" s="571"/>
      <c r="BE279" s="571"/>
      <c r="BF279" s="571"/>
      <c r="BG279" s="571"/>
      <c r="BH279" s="571"/>
      <c r="BI279" s="847"/>
      <c r="BJ279" s="571"/>
      <c r="BK279" s="571"/>
      <c r="BL279" s="569"/>
      <c r="BM279" s="839"/>
      <c r="BN279" s="840"/>
      <c r="BO279" s="840"/>
      <c r="BP279" s="840"/>
      <c r="BQ279" s="840"/>
      <c r="BR279" s="840"/>
      <c r="BS279" s="562"/>
      <c r="BT279" s="562"/>
      <c r="BU279" s="562"/>
      <c r="BV279" s="570"/>
      <c r="BW279" s="571"/>
      <c r="BX279" s="562"/>
      <c r="BY279" s="495"/>
      <c r="BZ279" s="673"/>
      <c r="CA279" s="911" t="s">
        <v>1517</v>
      </c>
      <c r="CB279" s="912" t="s">
        <v>3690</v>
      </c>
      <c r="CC279" s="657" t="s">
        <v>3689</v>
      </c>
      <c r="CD279" s="913" t="s">
        <v>1518</v>
      </c>
    </row>
    <row r="280" spans="1:82" ht="94.5" hidden="1" customHeight="1">
      <c r="A280" s="3"/>
      <c r="B280" s="5" t="s">
        <v>3022</v>
      </c>
      <c r="C280" s="3" t="str">
        <f t="shared" si="75"/>
        <v>Ⅲ.個人情報保護 (7)　個人情報保護に係る態勢整備・業務運営</v>
      </c>
      <c r="D280" s="3" t="str">
        <f t="shared" si="76"/>
        <v>⑯個人情報保護に係る態勢の整備</v>
      </c>
      <c r="E280" s="3" t="str">
        <f t="shared" si="80"/>
        <v>応用 103</v>
      </c>
      <c r="F280" s="3" t="str">
        <f t="shared" si="81"/>
        <v xml:space="preserve">103 
</v>
      </c>
      <c r="G280" s="11" t="str">
        <f t="shared" si="82"/>
        <v xml:space="preserve">サイバー攻撃を想定した訓練を全従業員に実施している
＿ 
＿＿ </v>
      </c>
      <c r="H280" s="21" t="str">
        <f t="shared" si="77"/>
        <v>2023: 0
2024: ▼選択</v>
      </c>
      <c r="I280" s="21" t="str">
        <f t="shared" si="68"/>
        <v xml:space="preserve"> ― </v>
      </c>
      <c r="J280" s="21" t="str">
        <f t="shared" si="68"/>
        <v xml:space="preserve"> ― </v>
      </c>
      <c r="K280" s="21" t="str">
        <f t="shared" si="83"/>
        <v>▼選択</v>
      </c>
      <c r="L280" s="21" t="str">
        <f t="shared" si="84"/>
        <v>以下について、詳細説明欄の記載及び証跡資料により確認できた
・第三者のメールアドレスから全従業員に対し、実際のサイバー攻撃を模したダミーの訓練用のメールを送信の上、開封者を把握し、適切な指導を行っていることは、「○○資料」を確認
・訓練を定期的（年１回以上）に実施していることは、「○○資料」を確認</v>
      </c>
      <c r="M280" s="21" t="str">
        <f t="shared" si="85"/>
        <v xml:space="preserve">
</v>
      </c>
      <c r="N280" s="3"/>
      <c r="O280" s="19" t="s">
        <v>2421</v>
      </c>
      <c r="P280" s="19" t="s">
        <v>2737</v>
      </c>
      <c r="Q280" s="19" t="s">
        <v>495</v>
      </c>
      <c r="R280" s="19"/>
      <c r="S280" s="19"/>
      <c r="T280" s="808"/>
      <c r="U280" s="809"/>
      <c r="V280" s="810"/>
      <c r="W280" s="811"/>
      <c r="X280" s="810"/>
      <c r="Y280" s="810"/>
      <c r="Z280" s="20"/>
      <c r="AA280" s="870" t="s">
        <v>494</v>
      </c>
      <c r="AB280" s="1276"/>
      <c r="AC280" s="870" t="s">
        <v>2004</v>
      </c>
      <c r="AD280" s="1278"/>
      <c r="AE280" s="844" t="s">
        <v>495</v>
      </c>
      <c r="AF280" s="924"/>
      <c r="AG280" s="925" t="s">
        <v>140</v>
      </c>
      <c r="AH280" s="744"/>
      <c r="AI280" s="674">
        <v>103</v>
      </c>
      <c r="AJ280" s="675" t="s">
        <v>26</v>
      </c>
      <c r="AK280" s="1288" t="s">
        <v>539</v>
      </c>
      <c r="AL280" s="1289"/>
      <c r="AM280" s="1290"/>
      <c r="AN280" s="27">
        <f t="shared" si="78"/>
        <v>0</v>
      </c>
      <c r="AO280" s="27">
        <f t="shared" si="78"/>
        <v>0</v>
      </c>
      <c r="AP280" s="565">
        <f t="shared" si="78"/>
        <v>0</v>
      </c>
      <c r="AQ280" s="35">
        <f t="shared" si="78"/>
        <v>0</v>
      </c>
      <c r="AR280" s="566">
        <f t="shared" si="78"/>
        <v>0</v>
      </c>
      <c r="AS280" s="566">
        <f t="shared" si="78"/>
        <v>0</v>
      </c>
      <c r="AT280" s="35">
        <f t="shared" si="73"/>
        <v>0</v>
      </c>
      <c r="AU280" s="43">
        <f t="shared" si="73"/>
        <v>0</v>
      </c>
      <c r="AV280" s="596" t="s">
        <v>33</v>
      </c>
      <c r="AW280" s="597" t="s">
        <v>41</v>
      </c>
      <c r="AX280" s="597" t="s">
        <v>42</v>
      </c>
      <c r="AY280" s="597"/>
      <c r="AZ280" s="850" t="s">
        <v>33</v>
      </c>
      <c r="BA280" s="582" t="s">
        <v>540</v>
      </c>
      <c r="BB280" s="855"/>
      <c r="BC280" s="821"/>
      <c r="BD280" s="603" t="str">
        <f>BL280</f>
        <v>▼選択</v>
      </c>
      <c r="BE280" s="859" t="s">
        <v>33</v>
      </c>
      <c r="BF280" s="633" t="s">
        <v>16</v>
      </c>
      <c r="BG280" s="859" t="s">
        <v>31</v>
      </c>
      <c r="BH280" s="824" t="s">
        <v>6</v>
      </c>
      <c r="BI280" s="824" t="s">
        <v>7</v>
      </c>
      <c r="BJ280" s="859" t="s">
        <v>32</v>
      </c>
      <c r="BK280" s="929"/>
      <c r="BL280" s="546" t="s">
        <v>33</v>
      </c>
      <c r="BM280" s="828" t="s">
        <v>3382</v>
      </c>
      <c r="BN280" s="547"/>
      <c r="BO280" s="547"/>
      <c r="BP280" s="547"/>
      <c r="BQ280" s="547"/>
      <c r="BR280" s="547"/>
      <c r="BS280" s="547"/>
      <c r="BT280" s="547"/>
      <c r="BU280" s="547"/>
      <c r="BV280" s="548"/>
      <c r="BW280" s="549"/>
      <c r="BX280" s="547"/>
      <c r="BY280" s="495"/>
      <c r="BZ280" s="579" t="s">
        <v>1520</v>
      </c>
      <c r="CA280" s="853" t="s">
        <v>1517</v>
      </c>
      <c r="CB280" s="854" t="s">
        <v>1519</v>
      </c>
      <c r="CC280" s="55" t="s">
        <v>2421</v>
      </c>
      <c r="CD280" s="843" t="s">
        <v>1518</v>
      </c>
    </row>
    <row r="281" spans="1:82" ht="42.75" hidden="1" customHeight="1">
      <c r="A281" s="3"/>
      <c r="B281" s="5" t="s">
        <v>3023</v>
      </c>
      <c r="C281" s="3" t="str">
        <f t="shared" si="75"/>
        <v>Ⅲ.個人情報保護 (7)　個人情報保護に係る態勢整備・業務運営</v>
      </c>
      <c r="D281" s="3" t="str">
        <f t="shared" si="76"/>
        <v>⑯個人情報保護に係る態勢の整備</v>
      </c>
      <c r="E281" s="3" t="str">
        <f t="shared" si="80"/>
        <v>応用 104</v>
      </c>
      <c r="F281" s="3" t="str">
        <f t="shared" si="81"/>
        <v>104 
見出し</v>
      </c>
      <c r="G281" s="11" t="str">
        <f t="shared" si="82"/>
        <v xml:space="preserve">個人情報の取扱いを外部委託する代理店のみ対象
＿ 
＿＿ </v>
      </c>
      <c r="H281" s="21" t="str">
        <f t="shared" si="77"/>
        <v>2023: 0
2024: 対象外</v>
      </c>
      <c r="I281" s="21" t="str">
        <f t="shared" si="68"/>
        <v xml:space="preserve"> ― </v>
      </c>
      <c r="J281" s="21" t="str">
        <f t="shared" si="68"/>
        <v xml:space="preserve"> ― </v>
      </c>
      <c r="K281" s="21" t="str">
        <f t="shared" si="83"/>
        <v xml:space="preserve"> ― </v>
      </c>
      <c r="L281" s="21" t="str">
        <f t="shared" si="84"/>
        <v xml:space="preserve"> ― </v>
      </c>
      <c r="M281" s="21" t="str">
        <f t="shared" si="85"/>
        <v xml:space="preserve">
</v>
      </c>
      <c r="N281" s="3"/>
      <c r="O281" s="19" t="s">
        <v>2422</v>
      </c>
      <c r="P281" s="19" t="s">
        <v>2737</v>
      </c>
      <c r="Q281" s="19" t="s">
        <v>495</v>
      </c>
      <c r="R281" s="19"/>
      <c r="S281" s="19"/>
      <c r="T281" s="808"/>
      <c r="U281" s="809"/>
      <c r="V281" s="810"/>
      <c r="W281" s="811"/>
      <c r="X281" s="810"/>
      <c r="Y281" s="810"/>
      <c r="Z281" s="20"/>
      <c r="AA281" s="870" t="s">
        <v>494</v>
      </c>
      <c r="AB281" s="1276"/>
      <c r="AC281" s="870" t="s">
        <v>2004</v>
      </c>
      <c r="AD281" s="1278"/>
      <c r="AE281" s="844" t="s">
        <v>495</v>
      </c>
      <c r="AF281" s="924"/>
      <c r="AG281" s="925" t="s">
        <v>140</v>
      </c>
      <c r="AH281" s="744"/>
      <c r="AI281" s="623">
        <v>104</v>
      </c>
      <c r="AJ281" s="624" t="s">
        <v>2642</v>
      </c>
      <c r="AK281" s="1226" t="s">
        <v>524</v>
      </c>
      <c r="AL281" s="1227"/>
      <c r="AM281" s="1228"/>
      <c r="AN281" s="29">
        <f t="shared" si="78"/>
        <v>0</v>
      </c>
      <c r="AO281" s="29">
        <f t="shared" si="78"/>
        <v>0</v>
      </c>
      <c r="AP281" s="589">
        <f t="shared" si="78"/>
        <v>0</v>
      </c>
      <c r="AQ281" s="37">
        <f t="shared" si="78"/>
        <v>0</v>
      </c>
      <c r="AR281" s="590">
        <f t="shared" si="78"/>
        <v>0</v>
      </c>
      <c r="AS281" s="590">
        <f t="shared" si="78"/>
        <v>0</v>
      </c>
      <c r="AT281" s="37">
        <f t="shared" si="73"/>
        <v>0</v>
      </c>
      <c r="AU281" s="45">
        <f t="shared" si="73"/>
        <v>0</v>
      </c>
      <c r="AV281" s="586" t="s">
        <v>33</v>
      </c>
      <c r="AW281" s="587" t="s">
        <v>91</v>
      </c>
      <c r="AX281" s="587" t="s">
        <v>9</v>
      </c>
      <c r="AY281" s="587"/>
      <c r="AZ281" s="850" t="s">
        <v>9</v>
      </c>
      <c r="BA281" s="559" t="s">
        <v>29</v>
      </c>
      <c r="BB281" s="562"/>
      <c r="BC281" s="562"/>
      <c r="BD281" s="571"/>
      <c r="BE281" s="571"/>
      <c r="BF281" s="571"/>
      <c r="BG281" s="571"/>
      <c r="BH281" s="571"/>
      <c r="BI281" s="847"/>
      <c r="BJ281" s="571"/>
      <c r="BK281" s="571"/>
      <c r="BL281" s="569"/>
      <c r="BM281" s="839"/>
      <c r="BN281" s="840"/>
      <c r="BO281" s="840"/>
      <c r="BP281" s="840"/>
      <c r="BQ281" s="840"/>
      <c r="BR281" s="840"/>
      <c r="BS281" s="562"/>
      <c r="BT281" s="562"/>
      <c r="BU281" s="562"/>
      <c r="BV281" s="570"/>
      <c r="BW281" s="571"/>
      <c r="BX281" s="562"/>
      <c r="BY281" s="495"/>
      <c r="BZ281" s="562"/>
      <c r="CA281" s="853" t="s">
        <v>1521</v>
      </c>
      <c r="CB281" s="854" t="s">
        <v>1522</v>
      </c>
      <c r="CC281" s="55" t="s">
        <v>2422</v>
      </c>
      <c r="CD281" s="843" t="s">
        <v>1523</v>
      </c>
    </row>
    <row r="282" spans="1:82" ht="110.25" hidden="1" customHeight="1">
      <c r="A282" s="3"/>
      <c r="B282" s="5" t="s">
        <v>3024</v>
      </c>
      <c r="C282" s="3" t="str">
        <f t="shared" si="75"/>
        <v>Ⅲ.個人情報保護 (7)　個人情報保護に係る態勢整備・業務運営</v>
      </c>
      <c r="D282" s="3" t="str">
        <f t="shared" si="76"/>
        <v>⑯個人情報保護に係る態勢の整備</v>
      </c>
      <c r="E282" s="3" t="str">
        <f t="shared" si="80"/>
        <v>応用 104</v>
      </c>
      <c r="F282" s="3" t="str">
        <f t="shared" si="81"/>
        <v xml:space="preserve">104 
</v>
      </c>
      <c r="G282" s="11" t="str">
        <f t="shared" si="82"/>
        <v xml:space="preserve">
＿ 委託する個人情報の量や質に応じて、実査（自社担当者が委託先へ訪問の上、点検）を行う外部委託先を代理店が定義の上、当該外部委託先に対し、実査を行っている
＿＿ </v>
      </c>
      <c r="H282" s="21" t="str">
        <f t="shared" si="77"/>
        <v>2023: 0
2024: ▼選択</v>
      </c>
      <c r="I282" s="21" t="str">
        <f t="shared" si="68"/>
        <v xml:space="preserve"> ― </v>
      </c>
      <c r="J282" s="21" t="str">
        <f t="shared" si="68"/>
        <v xml:space="preserve"> ― </v>
      </c>
      <c r="K282" s="21" t="str">
        <f t="shared" si="83"/>
        <v>対象外</v>
      </c>
      <c r="L282" s="21" t="str">
        <f t="shared" si="84"/>
        <v>以下について、詳細説明欄の記載及び証跡資料により確認できた
・実査対象とする条件が代理店の規模から見て適切であることは、「○○資料」を確認
・実査に用いているチェックシートが安全管理措置を確認する内容となっていることは、「○○資料」を確認
・代理店の担当者が委託先に訪問し、安全管理措置の適切性を確認していることは、「○○資料」を確認</v>
      </c>
      <c r="M282" s="21" t="str">
        <f t="shared" si="85"/>
        <v xml:space="preserve">
</v>
      </c>
      <c r="N282" s="3"/>
      <c r="O282" s="19" t="s">
        <v>2423</v>
      </c>
      <c r="P282" s="19" t="s">
        <v>2737</v>
      </c>
      <c r="Q282" s="19" t="s">
        <v>495</v>
      </c>
      <c r="R282" s="19"/>
      <c r="S282" s="19"/>
      <c r="T282" s="808"/>
      <c r="U282" s="809"/>
      <c r="V282" s="810"/>
      <c r="W282" s="811"/>
      <c r="X282" s="810"/>
      <c r="Y282" s="810"/>
      <c r="Z282" s="20"/>
      <c r="AA282" s="870" t="s">
        <v>494</v>
      </c>
      <c r="AB282" s="1276"/>
      <c r="AC282" s="870" t="s">
        <v>2004</v>
      </c>
      <c r="AD282" s="1278"/>
      <c r="AE282" s="844" t="s">
        <v>495</v>
      </c>
      <c r="AF282" s="924"/>
      <c r="AG282" s="925" t="s">
        <v>140</v>
      </c>
      <c r="AH282" s="744"/>
      <c r="AI282" s="665">
        <v>104</v>
      </c>
      <c r="AJ282" s="676" t="s">
        <v>26</v>
      </c>
      <c r="AK282" s="882"/>
      <c r="AL282" s="1224" t="s">
        <v>541</v>
      </c>
      <c r="AM282" s="1225"/>
      <c r="AN282" s="27">
        <f t="shared" si="78"/>
        <v>0</v>
      </c>
      <c r="AO282" s="27">
        <f t="shared" si="78"/>
        <v>0</v>
      </c>
      <c r="AP282" s="565">
        <f t="shared" si="78"/>
        <v>0</v>
      </c>
      <c r="AQ282" s="35">
        <f t="shared" si="78"/>
        <v>0</v>
      </c>
      <c r="AR282" s="566">
        <f t="shared" si="78"/>
        <v>0</v>
      </c>
      <c r="AS282" s="566">
        <f t="shared" si="78"/>
        <v>0</v>
      </c>
      <c r="AT282" s="35">
        <f t="shared" si="73"/>
        <v>0</v>
      </c>
      <c r="AU282" s="43">
        <f t="shared" si="73"/>
        <v>0</v>
      </c>
      <c r="AV282" s="596" t="s">
        <v>33</v>
      </c>
      <c r="AW282" s="597" t="s">
        <v>41</v>
      </c>
      <c r="AX282" s="597" t="s">
        <v>42</v>
      </c>
      <c r="AY282" s="597"/>
      <c r="AZ282" s="850" t="s">
        <v>33</v>
      </c>
      <c r="BA282" s="582" t="s">
        <v>540</v>
      </c>
      <c r="BB282" s="855"/>
      <c r="BC282" s="821"/>
      <c r="BD282" s="603" t="str">
        <f t="shared" ref="BD282:BD286" si="87">BL282</f>
        <v>対象外</v>
      </c>
      <c r="BE282" s="859" t="s">
        <v>33</v>
      </c>
      <c r="BF282" s="633" t="s">
        <v>16</v>
      </c>
      <c r="BG282" s="859" t="s">
        <v>31</v>
      </c>
      <c r="BH282" s="824" t="s">
        <v>6</v>
      </c>
      <c r="BI282" s="824" t="s">
        <v>7</v>
      </c>
      <c r="BJ282" s="859" t="s">
        <v>32</v>
      </c>
      <c r="BK282" s="859" t="s">
        <v>897</v>
      </c>
      <c r="BL282" s="546" t="s">
        <v>203</v>
      </c>
      <c r="BM282" s="886" t="s">
        <v>1525</v>
      </c>
      <c r="BN282" s="547"/>
      <c r="BO282" s="547"/>
      <c r="BP282" s="547"/>
      <c r="BQ282" s="547"/>
      <c r="BR282" s="547"/>
      <c r="BS282" s="547"/>
      <c r="BT282" s="547"/>
      <c r="BU282" s="547"/>
      <c r="BV282" s="548"/>
      <c r="BW282" s="549"/>
      <c r="BX282" s="547"/>
      <c r="BY282" s="495"/>
      <c r="BZ282" s="579" t="s">
        <v>1525</v>
      </c>
      <c r="CA282" s="853" t="s">
        <v>1521</v>
      </c>
      <c r="CB282" s="854" t="s">
        <v>1524</v>
      </c>
      <c r="CC282" s="55" t="s">
        <v>2423</v>
      </c>
      <c r="CD282" s="843" t="s">
        <v>1523</v>
      </c>
    </row>
    <row r="283" spans="1:82" ht="57" hidden="1" customHeight="1" thickBot="1">
      <c r="A283" s="3"/>
      <c r="B283" s="5" t="s">
        <v>3025</v>
      </c>
      <c r="C283" s="3" t="str">
        <f t="shared" si="75"/>
        <v>Ⅲ.個人情報保護 (7)　個人情報保護に係る態勢整備・業務運営</v>
      </c>
      <c r="D283" s="3" t="str">
        <f t="shared" si="76"/>
        <v>⑯個人情報保護に係る態勢の整備</v>
      </c>
      <c r="E283" s="3" t="str">
        <f t="shared" si="80"/>
        <v>応用 105</v>
      </c>
      <c r="F283" s="3" t="str">
        <f t="shared" si="81"/>
        <v xml:space="preserve">105 
</v>
      </c>
      <c r="G283" s="11" t="str">
        <f t="shared" si="82"/>
        <v xml:space="preserve">外部記憶媒体に情報を書き込んだり、外部記憶媒体から情報を読み込んだり出来ない仕組みを整備している
＿ 
＿＿ </v>
      </c>
      <c r="H283" s="21" t="str">
        <f t="shared" si="77"/>
        <v>2023: 0
2024: ▼選択</v>
      </c>
      <c r="I283" s="21" t="str">
        <f t="shared" si="68"/>
        <v xml:space="preserve"> ― </v>
      </c>
      <c r="J283" s="21" t="str">
        <f t="shared" si="68"/>
        <v xml:space="preserve"> ― </v>
      </c>
      <c r="K283" s="21" t="str">
        <f t="shared" si="83"/>
        <v>▼選択</v>
      </c>
      <c r="L283" s="21" t="str">
        <f t="shared" si="84"/>
        <v>以下について、詳細説明欄の記載及び証跡資料「○○資料」P○により確認できた
・システム制御により外部記憶媒体が利用できないこと</v>
      </c>
      <c r="M283" s="21" t="str">
        <f t="shared" si="85"/>
        <v xml:space="preserve">
</v>
      </c>
      <c r="N283" s="3"/>
      <c r="O283" s="19" t="s">
        <v>2424</v>
      </c>
      <c r="P283" s="19" t="s">
        <v>2737</v>
      </c>
      <c r="Q283" s="19" t="s">
        <v>495</v>
      </c>
      <c r="R283" s="19"/>
      <c r="S283" s="19"/>
      <c r="T283" s="808"/>
      <c r="U283" s="809"/>
      <c r="V283" s="810"/>
      <c r="W283" s="811"/>
      <c r="X283" s="810"/>
      <c r="Y283" s="810"/>
      <c r="Z283" s="20"/>
      <c r="AA283" s="870" t="s">
        <v>494</v>
      </c>
      <c r="AB283" s="1276"/>
      <c r="AC283" s="870" t="s">
        <v>2004</v>
      </c>
      <c r="AD283" s="1278"/>
      <c r="AE283" s="844" t="s">
        <v>495</v>
      </c>
      <c r="AF283" s="924"/>
      <c r="AG283" s="925" t="s">
        <v>140</v>
      </c>
      <c r="AH283" s="744"/>
      <c r="AI283" s="637">
        <v>105</v>
      </c>
      <c r="AJ283" s="669" t="s">
        <v>26</v>
      </c>
      <c r="AK283" s="1275" t="s">
        <v>542</v>
      </c>
      <c r="AL283" s="1283"/>
      <c r="AM283" s="1284"/>
      <c r="AN283" s="27">
        <f t="shared" si="78"/>
        <v>0</v>
      </c>
      <c r="AO283" s="27">
        <f t="shared" si="78"/>
        <v>0</v>
      </c>
      <c r="AP283" s="565">
        <f t="shared" si="78"/>
        <v>0</v>
      </c>
      <c r="AQ283" s="35">
        <f t="shared" si="78"/>
        <v>0</v>
      </c>
      <c r="AR283" s="566">
        <f t="shared" si="78"/>
        <v>0</v>
      </c>
      <c r="AS283" s="566">
        <f t="shared" si="78"/>
        <v>0</v>
      </c>
      <c r="AT283" s="35">
        <f t="shared" si="73"/>
        <v>0</v>
      </c>
      <c r="AU283" s="43">
        <f t="shared" si="73"/>
        <v>0</v>
      </c>
      <c r="AV283" s="596" t="s">
        <v>33</v>
      </c>
      <c r="AW283" s="597" t="s">
        <v>41</v>
      </c>
      <c r="AX283" s="597" t="s">
        <v>42</v>
      </c>
      <c r="AY283" s="642"/>
      <c r="AZ283" s="850" t="s">
        <v>33</v>
      </c>
      <c r="BA283" s="582" t="s">
        <v>543</v>
      </c>
      <c r="BB283" s="855"/>
      <c r="BC283" s="821"/>
      <c r="BD283" s="603" t="str">
        <f t="shared" si="87"/>
        <v>▼選択</v>
      </c>
      <c r="BE283" s="859" t="s">
        <v>33</v>
      </c>
      <c r="BF283" s="633" t="s">
        <v>16</v>
      </c>
      <c r="BG283" s="859" t="s">
        <v>31</v>
      </c>
      <c r="BH283" s="824" t="s">
        <v>6</v>
      </c>
      <c r="BI283" s="824" t="s">
        <v>7</v>
      </c>
      <c r="BJ283" s="859" t="s">
        <v>32</v>
      </c>
      <c r="BK283" s="930"/>
      <c r="BL283" s="546" t="s">
        <v>33</v>
      </c>
      <c r="BM283" s="828" t="s">
        <v>3383</v>
      </c>
      <c r="BN283" s="852"/>
      <c r="BO283" s="852"/>
      <c r="BP283" s="852"/>
      <c r="BQ283" s="852"/>
      <c r="BR283" s="852"/>
      <c r="BS283" s="547"/>
      <c r="BT283" s="547"/>
      <c r="BU283" s="547"/>
      <c r="BV283" s="548"/>
      <c r="BW283" s="549"/>
      <c r="BX283" s="547"/>
      <c r="BY283" s="495"/>
      <c r="BZ283" s="579" t="s">
        <v>2073</v>
      </c>
      <c r="CA283" s="853" t="s">
        <v>1526</v>
      </c>
      <c r="CB283" s="854" t="s">
        <v>1527</v>
      </c>
      <c r="CC283" s="55" t="s">
        <v>2424</v>
      </c>
      <c r="CD283" s="843" t="s">
        <v>1528</v>
      </c>
    </row>
    <row r="284" spans="1:82" ht="78.75" hidden="1" customHeight="1" thickBot="1">
      <c r="A284" s="3"/>
      <c r="B284" s="5" t="s">
        <v>3026</v>
      </c>
      <c r="C284" s="3" t="str">
        <f t="shared" si="75"/>
        <v>Ⅲ.個人情報保護 (7)　個人情報保護に係る態勢整備・業務運営</v>
      </c>
      <c r="D284" s="3" t="str">
        <f t="shared" si="76"/>
        <v>⑯個人情報保護に係る態勢の整備</v>
      </c>
      <c r="E284" s="3" t="str">
        <f t="shared" si="80"/>
        <v>応用 106</v>
      </c>
      <c r="F284" s="3" t="str">
        <f t="shared" si="81"/>
        <v xml:space="preserve">106 
</v>
      </c>
      <c r="G284" s="11" t="str">
        <f t="shared" si="82"/>
        <v xml:space="preserve">外部記憶媒体の使用を一時的に許可した場合は、本社システム担当部門・システム担当者が動作を監視する仕組みが整備されている
※外部記憶媒体の利用をシステム制御で不可としており、特認利用も認めていない場合は「3.対象外」を選択
＿ 
＿＿ </v>
      </c>
      <c r="H284" s="21" t="str">
        <f t="shared" si="77"/>
        <v>2023: 0
2024: 3.対象外</v>
      </c>
      <c r="I284" s="21" t="str">
        <f t="shared" ref="I284:J347" si="88">IF(AR284=0," ― ",CONCATENATE("2023: ",AR284,CHAR(10),CHAR(10),"2024: ",BB284))</f>
        <v xml:space="preserve"> ― </v>
      </c>
      <c r="J284" s="21" t="str">
        <f t="shared" si="88"/>
        <v xml:space="preserve"> ― </v>
      </c>
      <c r="K284" s="21" t="str">
        <f t="shared" si="83"/>
        <v>対象外</v>
      </c>
      <c r="L284" s="21" t="str">
        <f t="shared" si="84"/>
        <v>以下について、詳細説明欄の記載及び証跡資料により確認できた
・従業員が外部記憶媒体を利用する際のルールは、「○○資料」P○を確認
・外部記憶媒体を利用していることのログが取れていることは、「○○資料」を確認
※「対象外」の場合
・外部記憶媒体の利用をシステム制御で不可としており、特認利用も認めていないことは「〇〇資料」Ｐ〇を確認</v>
      </c>
      <c r="M284" s="21" t="str">
        <f t="shared" si="85"/>
        <v xml:space="preserve">
</v>
      </c>
      <c r="N284" s="3"/>
      <c r="O284" s="19" t="s">
        <v>2425</v>
      </c>
      <c r="P284" s="19" t="s">
        <v>2737</v>
      </c>
      <c r="Q284" s="19" t="s">
        <v>495</v>
      </c>
      <c r="R284" s="19"/>
      <c r="S284" s="19"/>
      <c r="T284" s="808"/>
      <c r="U284" s="809"/>
      <c r="V284" s="810"/>
      <c r="W284" s="811"/>
      <c r="X284" s="810"/>
      <c r="Y284" s="810"/>
      <c r="Z284" s="20"/>
      <c r="AA284" s="870" t="s">
        <v>494</v>
      </c>
      <c r="AB284" s="1276"/>
      <c r="AC284" s="870" t="s">
        <v>2004</v>
      </c>
      <c r="AD284" s="1278"/>
      <c r="AE284" s="844" t="s">
        <v>495</v>
      </c>
      <c r="AF284" s="924"/>
      <c r="AG284" s="925" t="s">
        <v>140</v>
      </c>
      <c r="AH284" s="744"/>
      <c r="AI284" s="637">
        <v>106</v>
      </c>
      <c r="AJ284" s="669" t="s">
        <v>26</v>
      </c>
      <c r="AK284" s="1217" t="s">
        <v>3691</v>
      </c>
      <c r="AL284" s="1218"/>
      <c r="AM284" s="1219"/>
      <c r="AN284" s="27">
        <f t="shared" si="78"/>
        <v>0</v>
      </c>
      <c r="AO284" s="27">
        <f t="shared" si="78"/>
        <v>0</v>
      </c>
      <c r="AP284" s="565">
        <f t="shared" si="78"/>
        <v>0</v>
      </c>
      <c r="AQ284" s="35">
        <f t="shared" si="78"/>
        <v>0</v>
      </c>
      <c r="AR284" s="566">
        <f t="shared" si="78"/>
        <v>0</v>
      </c>
      <c r="AS284" s="566">
        <f t="shared" si="78"/>
        <v>0</v>
      </c>
      <c r="AT284" s="35">
        <f t="shared" si="73"/>
        <v>0</v>
      </c>
      <c r="AU284" s="43">
        <f t="shared" si="73"/>
        <v>0</v>
      </c>
      <c r="AV284" s="596" t="s">
        <v>33</v>
      </c>
      <c r="AW284" s="597" t="s">
        <v>41</v>
      </c>
      <c r="AX284" s="619" t="s">
        <v>42</v>
      </c>
      <c r="AY284" s="597" t="s">
        <v>299</v>
      </c>
      <c r="AZ284" s="896" t="s">
        <v>299</v>
      </c>
      <c r="BA284" s="582" t="str">
        <f>IF(AZ301&lt;&gt;"3.対象外","具体取組み","「3.対象外」と申告する理由・実態")</f>
        <v>具体取組み</v>
      </c>
      <c r="BB284" s="855"/>
      <c r="BC284" s="821"/>
      <c r="BD284" s="603" t="str">
        <f t="shared" si="87"/>
        <v>対象外</v>
      </c>
      <c r="BE284" s="859" t="s">
        <v>33</v>
      </c>
      <c r="BF284" s="633" t="s">
        <v>16</v>
      </c>
      <c r="BG284" s="859" t="s">
        <v>31</v>
      </c>
      <c r="BH284" s="824" t="s">
        <v>6</v>
      </c>
      <c r="BI284" s="824" t="s">
        <v>7</v>
      </c>
      <c r="BJ284" s="897" t="s">
        <v>32</v>
      </c>
      <c r="BK284" s="931" t="s">
        <v>897</v>
      </c>
      <c r="BL284" s="644" t="s">
        <v>203</v>
      </c>
      <c r="BM284" s="828" t="s">
        <v>3692</v>
      </c>
      <c r="BN284" s="852"/>
      <c r="BO284" s="852"/>
      <c r="BP284" s="852"/>
      <c r="BQ284" s="852"/>
      <c r="BR284" s="852"/>
      <c r="BS284" s="547"/>
      <c r="BT284" s="547"/>
      <c r="BU284" s="547"/>
      <c r="BV284" s="548"/>
      <c r="BW284" s="549"/>
      <c r="BX284" s="547"/>
      <c r="BY284" s="495"/>
      <c r="BZ284" s="579" t="s">
        <v>3693</v>
      </c>
      <c r="CA284" s="853" t="s">
        <v>1529</v>
      </c>
      <c r="CB284" s="854" t="s">
        <v>1530</v>
      </c>
      <c r="CC284" s="55" t="s">
        <v>2425</v>
      </c>
      <c r="CD284" s="843" t="s">
        <v>1531</v>
      </c>
    </row>
    <row r="285" spans="1:82" ht="78.75" hidden="1" customHeight="1">
      <c r="A285" s="3"/>
      <c r="B285" s="5" t="s">
        <v>3027</v>
      </c>
      <c r="C285" s="3" t="str">
        <f t="shared" si="75"/>
        <v>Ⅲ.個人情報保護 (7)　個人情報保護に係る態勢整備・業務運営</v>
      </c>
      <c r="D285" s="3" t="str">
        <f t="shared" si="76"/>
        <v>⑯個人情報保護に係る態勢の整備</v>
      </c>
      <c r="E285" s="3" t="str">
        <f t="shared" si="80"/>
        <v>応用 107</v>
      </c>
      <c r="F285" s="3" t="str">
        <f t="shared" si="81"/>
        <v xml:space="preserve">107 
</v>
      </c>
      <c r="G285" s="11" t="str">
        <f t="shared" si="82"/>
        <v xml:space="preserve">個人情報を管理するシステムへの社内からのアクセス状況（ログ）を定期的にモニタリングし、必要に応じて不必要なアクセスが多い従業員への指導等を行っている
＿ 
＿＿ </v>
      </c>
      <c r="H285" s="21" t="str">
        <f t="shared" si="77"/>
        <v>2023: 0
2024: ▼選択</v>
      </c>
      <c r="I285" s="21" t="str">
        <f t="shared" si="88"/>
        <v xml:space="preserve"> ― </v>
      </c>
      <c r="J285" s="21" t="str">
        <f t="shared" si="88"/>
        <v xml:space="preserve"> ― </v>
      </c>
      <c r="K285" s="21" t="str">
        <f t="shared" si="83"/>
        <v>▼選択</v>
      </c>
      <c r="L285" s="21" t="str">
        <f t="shared" si="84"/>
        <v>以下について、詳細説明欄の記載及び証跡資料により確認できた
・個人情報を管理するシステムへの社内からのアクセス状況（ログ）を定期的にモニタリングしていることは、「○○資料」を確認
・不必要なアクセスが多い従業員がいた場合は指導等を行う態勢となっていることは、「○○資料」P○を確認</v>
      </c>
      <c r="M285" s="21" t="str">
        <f t="shared" si="85"/>
        <v xml:space="preserve">
</v>
      </c>
      <c r="N285" s="3"/>
      <c r="O285" s="19" t="s">
        <v>2426</v>
      </c>
      <c r="P285" s="19" t="s">
        <v>2737</v>
      </c>
      <c r="Q285" s="19" t="s">
        <v>495</v>
      </c>
      <c r="R285" s="19"/>
      <c r="S285" s="19"/>
      <c r="T285" s="808"/>
      <c r="U285" s="809"/>
      <c r="V285" s="810"/>
      <c r="W285" s="811"/>
      <c r="X285" s="810"/>
      <c r="Y285" s="810"/>
      <c r="Z285" s="20"/>
      <c r="AA285" s="844" t="s">
        <v>494</v>
      </c>
      <c r="AB285" s="1276"/>
      <c r="AC285" s="844" t="s">
        <v>2004</v>
      </c>
      <c r="AD285" s="1278"/>
      <c r="AE285" s="844" t="s">
        <v>495</v>
      </c>
      <c r="AF285" s="924"/>
      <c r="AG285" s="925" t="s">
        <v>140</v>
      </c>
      <c r="AH285" s="744"/>
      <c r="AI285" s="637">
        <v>107</v>
      </c>
      <c r="AJ285" s="677" t="s">
        <v>26</v>
      </c>
      <c r="AK285" s="1217" t="s">
        <v>545</v>
      </c>
      <c r="AL285" s="1218"/>
      <c r="AM285" s="1219"/>
      <c r="AN285" s="27">
        <f t="shared" si="78"/>
        <v>0</v>
      </c>
      <c r="AO285" s="27">
        <f t="shared" si="78"/>
        <v>0</v>
      </c>
      <c r="AP285" s="565">
        <f t="shared" si="78"/>
        <v>0</v>
      </c>
      <c r="AQ285" s="35">
        <f t="shared" si="78"/>
        <v>0</v>
      </c>
      <c r="AR285" s="566">
        <f t="shared" si="78"/>
        <v>0</v>
      </c>
      <c r="AS285" s="566">
        <f t="shared" si="78"/>
        <v>0</v>
      </c>
      <c r="AT285" s="35">
        <f t="shared" si="73"/>
        <v>0</v>
      </c>
      <c r="AU285" s="43">
        <f t="shared" si="73"/>
        <v>0</v>
      </c>
      <c r="AV285" s="596" t="s">
        <v>33</v>
      </c>
      <c r="AW285" s="597" t="s">
        <v>41</v>
      </c>
      <c r="AX285" s="597" t="s">
        <v>42</v>
      </c>
      <c r="AY285" s="646"/>
      <c r="AZ285" s="850" t="s">
        <v>33</v>
      </c>
      <c r="BA285" s="582" t="s">
        <v>544</v>
      </c>
      <c r="BB285" s="855"/>
      <c r="BC285" s="821"/>
      <c r="BD285" s="603" t="str">
        <f t="shared" si="87"/>
        <v>▼選択</v>
      </c>
      <c r="BE285" s="859" t="s">
        <v>33</v>
      </c>
      <c r="BF285" s="633" t="s">
        <v>16</v>
      </c>
      <c r="BG285" s="859" t="s">
        <v>31</v>
      </c>
      <c r="BH285" s="824" t="s">
        <v>6</v>
      </c>
      <c r="BI285" s="824" t="s">
        <v>7</v>
      </c>
      <c r="BJ285" s="859" t="s">
        <v>32</v>
      </c>
      <c r="BK285" s="932"/>
      <c r="BL285" s="546" t="s">
        <v>33</v>
      </c>
      <c r="BM285" s="828" t="s">
        <v>3384</v>
      </c>
      <c r="BN285" s="547"/>
      <c r="BO285" s="547"/>
      <c r="BP285" s="547"/>
      <c r="BQ285" s="547"/>
      <c r="BR285" s="547"/>
      <c r="BS285" s="547"/>
      <c r="BT285" s="547"/>
      <c r="BU285" s="547"/>
      <c r="BV285" s="548"/>
      <c r="BW285" s="549"/>
      <c r="BX285" s="547"/>
      <c r="BY285" s="495"/>
      <c r="BZ285" s="579" t="s">
        <v>1535</v>
      </c>
      <c r="CA285" s="853" t="s">
        <v>1532</v>
      </c>
      <c r="CB285" s="854" t="s">
        <v>1533</v>
      </c>
      <c r="CC285" s="55" t="s">
        <v>2426</v>
      </c>
      <c r="CD285" s="843" t="s">
        <v>1534</v>
      </c>
    </row>
    <row r="286" spans="1:82" ht="99.75" hidden="1" customHeight="1">
      <c r="A286" s="3"/>
      <c r="B286" s="5" t="s">
        <v>3028</v>
      </c>
      <c r="C286" s="3" t="str">
        <f t="shared" si="75"/>
        <v>Ⅲ.個人情報保護 (7)　個人情報保護に係る態勢整備・業務運営</v>
      </c>
      <c r="D286" s="3" t="str">
        <f t="shared" si="76"/>
        <v>⑯個人情報保護に係る態勢の整備</v>
      </c>
      <c r="E286" s="3" t="str">
        <f t="shared" si="80"/>
        <v>応用 108</v>
      </c>
      <c r="F286" s="3" t="str">
        <f t="shared" si="81"/>
        <v xml:space="preserve">108 
</v>
      </c>
      <c r="G286" s="11" t="str">
        <f t="shared" si="82"/>
        <v xml:space="preserve">サイバー攻撃事案の発生に備え、個人情報を管理するシステムへの外部からの不正アクセスを防止する以下のセキュリティ対策を行っている（該当するもの全てに「1.はい」で回答）
※本設問の達成・未達成は以下全ての回答内容から判断（全てに「1.はい」を求めるものではない）
＿ 
＿＿ </v>
      </c>
      <c r="H286" s="21" t="str">
        <f t="shared" si="77"/>
        <v>2023: 0
2024: －</v>
      </c>
      <c r="I286" s="21" t="str">
        <f t="shared" si="88"/>
        <v xml:space="preserve"> ― </v>
      </c>
      <c r="J286" s="21" t="str">
        <f t="shared" si="88"/>
        <v xml:space="preserve"> ― </v>
      </c>
      <c r="K286" s="21" t="str">
        <f t="shared" si="83"/>
        <v>▼選択</v>
      </c>
      <c r="L286" s="21">
        <f t="shared" si="84"/>
        <v>0</v>
      </c>
      <c r="M286" s="21" t="str">
        <f t="shared" si="85"/>
        <v xml:space="preserve">
</v>
      </c>
      <c r="N286" s="3"/>
      <c r="O286" s="19" t="s">
        <v>2427</v>
      </c>
      <c r="P286" s="19" t="s">
        <v>2737</v>
      </c>
      <c r="Q286" s="19" t="s">
        <v>495</v>
      </c>
      <c r="R286" s="19"/>
      <c r="S286" s="19"/>
      <c r="T286" s="808"/>
      <c r="U286" s="809"/>
      <c r="V286" s="810"/>
      <c r="W286" s="811"/>
      <c r="X286" s="810"/>
      <c r="Y286" s="810"/>
      <c r="Z286" s="20"/>
      <c r="AA286" s="844" t="s">
        <v>494</v>
      </c>
      <c r="AB286" s="1276"/>
      <c r="AC286" s="844" t="s">
        <v>2004</v>
      </c>
      <c r="AD286" s="1278"/>
      <c r="AE286" s="844" t="s">
        <v>495</v>
      </c>
      <c r="AF286" s="924"/>
      <c r="AG286" s="925" t="s">
        <v>140</v>
      </c>
      <c r="AH286" s="744"/>
      <c r="AI286" s="660">
        <v>108</v>
      </c>
      <c r="AJ286" s="551" t="s">
        <v>26</v>
      </c>
      <c r="AK286" s="1212" t="s">
        <v>1536</v>
      </c>
      <c r="AL286" s="1218"/>
      <c r="AM286" s="1219"/>
      <c r="AN286" s="27">
        <f t="shared" si="78"/>
        <v>0</v>
      </c>
      <c r="AO286" s="27">
        <f t="shared" si="78"/>
        <v>0</v>
      </c>
      <c r="AP286" s="565">
        <f t="shared" si="78"/>
        <v>0</v>
      </c>
      <c r="AQ286" s="35">
        <f t="shared" si="78"/>
        <v>0</v>
      </c>
      <c r="AR286" s="566">
        <f t="shared" si="78"/>
        <v>0</v>
      </c>
      <c r="AS286" s="566">
        <f t="shared" si="78"/>
        <v>0</v>
      </c>
      <c r="AT286" s="35">
        <f t="shared" si="73"/>
        <v>0</v>
      </c>
      <c r="AU286" s="43">
        <f t="shared" si="73"/>
        <v>0</v>
      </c>
      <c r="AV286" s="608"/>
      <c r="AW286" s="609"/>
      <c r="AX286" s="609"/>
      <c r="AY286" s="609"/>
      <c r="AZ286" s="822" t="s">
        <v>661</v>
      </c>
      <c r="BA286" s="559" t="s">
        <v>29</v>
      </c>
      <c r="BB286" s="562"/>
      <c r="BC286" s="562"/>
      <c r="BD286" s="603" t="str">
        <f t="shared" si="87"/>
        <v>▼選択</v>
      </c>
      <c r="BE286" s="859" t="s">
        <v>33</v>
      </c>
      <c r="BF286" s="633" t="s">
        <v>16</v>
      </c>
      <c r="BG286" s="859" t="s">
        <v>31</v>
      </c>
      <c r="BH286" s="824" t="s">
        <v>6</v>
      </c>
      <c r="BI286" s="824" t="s">
        <v>7</v>
      </c>
      <c r="BJ286" s="859" t="s">
        <v>32</v>
      </c>
      <c r="BK286" s="859"/>
      <c r="BL286" s="561" t="s">
        <v>33</v>
      </c>
      <c r="BM286" s="839"/>
      <c r="BN286" s="840"/>
      <c r="BO286" s="840"/>
      <c r="BP286" s="840"/>
      <c r="BQ286" s="840"/>
      <c r="BR286" s="840"/>
      <c r="BS286" s="562"/>
      <c r="BT286" s="562"/>
      <c r="BU286" s="562"/>
      <c r="BV286" s="548"/>
      <c r="BW286" s="549"/>
      <c r="BX286" s="547"/>
      <c r="BY286" s="495"/>
      <c r="BZ286" s="562"/>
      <c r="CA286" s="841"/>
      <c r="CB286" s="842"/>
      <c r="CC286" s="55" t="s">
        <v>2427</v>
      </c>
      <c r="CD286" s="843" t="s">
        <v>1537</v>
      </c>
    </row>
    <row r="287" spans="1:82" ht="42.75" hidden="1" customHeight="1">
      <c r="A287" s="3"/>
      <c r="B287" s="5" t="s">
        <v>3029</v>
      </c>
      <c r="C287" s="3" t="str">
        <f t="shared" si="75"/>
        <v>Ⅲ.個人情報保護 (7)　個人情報保護に係る態勢整備・業務運営</v>
      </c>
      <c r="D287" s="3" t="str">
        <f t="shared" si="76"/>
        <v>⑯個人情報保護に係る態勢の整備</v>
      </c>
      <c r="E287" s="3" t="str">
        <f t="shared" si="80"/>
        <v>応用 108</v>
      </c>
      <c r="F287" s="3" t="str">
        <f t="shared" si="81"/>
        <v>108 
108-1</v>
      </c>
      <c r="G287" s="11" t="str">
        <f t="shared" si="82"/>
        <v xml:space="preserve">
＿ IPS
＿＿ </v>
      </c>
      <c r="H287" s="21" t="str">
        <f t="shared" si="77"/>
        <v>2023: 0
2024: ▼選択</v>
      </c>
      <c r="I287" s="21" t="str">
        <f t="shared" si="88"/>
        <v xml:space="preserve"> ― </v>
      </c>
      <c r="J287" s="21" t="str">
        <f t="shared" si="88"/>
        <v xml:space="preserve"> ― </v>
      </c>
      <c r="K287" s="21" t="str">
        <f t="shared" si="83"/>
        <v>▼選択</v>
      </c>
      <c r="L287" s="21" t="str">
        <f t="shared" si="84"/>
        <v>IPSを導入していることは、「○○資料」P○を確認</v>
      </c>
      <c r="M287" s="21" t="str">
        <f t="shared" si="85"/>
        <v xml:space="preserve">
</v>
      </c>
      <c r="N287" s="3"/>
      <c r="O287" s="19" t="s">
        <v>2428</v>
      </c>
      <c r="P287" s="19" t="s">
        <v>2737</v>
      </c>
      <c r="Q287" s="19" t="s">
        <v>495</v>
      </c>
      <c r="R287" s="19"/>
      <c r="S287" s="19"/>
      <c r="T287" s="808"/>
      <c r="U287" s="809"/>
      <c r="V287" s="810"/>
      <c r="W287" s="811"/>
      <c r="X287" s="810"/>
      <c r="Y287" s="810"/>
      <c r="Z287" s="20"/>
      <c r="AA287" s="844" t="s">
        <v>494</v>
      </c>
      <c r="AB287" s="1276"/>
      <c r="AC287" s="844" t="s">
        <v>2004</v>
      </c>
      <c r="AD287" s="1278"/>
      <c r="AE287" s="844" t="s">
        <v>495</v>
      </c>
      <c r="AF287" s="924"/>
      <c r="AG287" s="925" t="s">
        <v>140</v>
      </c>
      <c r="AH287" s="744"/>
      <c r="AI287" s="563">
        <v>108</v>
      </c>
      <c r="AJ287" s="661" t="s">
        <v>2675</v>
      </c>
      <c r="AK287" s="848"/>
      <c r="AL287" s="1220" t="s">
        <v>546</v>
      </c>
      <c r="AM287" s="1221"/>
      <c r="AN287" s="27">
        <f t="shared" si="78"/>
        <v>0</v>
      </c>
      <c r="AO287" s="27">
        <f t="shared" si="78"/>
        <v>0</v>
      </c>
      <c r="AP287" s="565">
        <f t="shared" si="78"/>
        <v>0</v>
      </c>
      <c r="AQ287" s="35">
        <f t="shared" si="78"/>
        <v>0</v>
      </c>
      <c r="AR287" s="566">
        <f t="shared" si="78"/>
        <v>0</v>
      </c>
      <c r="AS287" s="566">
        <f t="shared" si="78"/>
        <v>0</v>
      </c>
      <c r="AT287" s="35">
        <f t="shared" si="73"/>
        <v>0</v>
      </c>
      <c r="AU287" s="43">
        <f t="shared" si="73"/>
        <v>0</v>
      </c>
      <c r="AV287" s="596" t="s">
        <v>33</v>
      </c>
      <c r="AW287" s="597" t="s">
        <v>41</v>
      </c>
      <c r="AX287" s="597" t="s">
        <v>42</v>
      </c>
      <c r="AY287" s="597"/>
      <c r="AZ287" s="850" t="s">
        <v>33</v>
      </c>
      <c r="BA287" s="582" t="s">
        <v>547</v>
      </c>
      <c r="BB287" s="855"/>
      <c r="BC287" s="821"/>
      <c r="BD287" s="549"/>
      <c r="BE287" s="859" t="str">
        <f>IF(AND(AL287=AV287,AV287="○",AZ287="1.はい"),"○","▼選択")</f>
        <v>▼選択</v>
      </c>
      <c r="BF287" s="633" t="s">
        <v>16</v>
      </c>
      <c r="BG287" s="859" t="s">
        <v>31</v>
      </c>
      <c r="BH287" s="824" t="s">
        <v>6</v>
      </c>
      <c r="BI287" s="824" t="s">
        <v>7</v>
      </c>
      <c r="BJ287" s="859" t="s">
        <v>32</v>
      </c>
      <c r="BK287" s="859"/>
      <c r="BL287" s="546" t="s">
        <v>33</v>
      </c>
      <c r="BM287" s="828" t="s">
        <v>3385</v>
      </c>
      <c r="BN287" s="852"/>
      <c r="BO287" s="852"/>
      <c r="BP287" s="852"/>
      <c r="BQ287" s="852"/>
      <c r="BR287" s="852"/>
      <c r="BS287" s="547"/>
      <c r="BT287" s="547"/>
      <c r="BU287" s="547"/>
      <c r="BV287" s="548"/>
      <c r="BW287" s="549"/>
      <c r="BX287" s="547"/>
      <c r="BY287" s="495"/>
      <c r="BZ287" s="579" t="s">
        <v>548</v>
      </c>
      <c r="CA287" s="853" t="s">
        <v>1538</v>
      </c>
      <c r="CB287" s="854" t="s">
        <v>1539</v>
      </c>
      <c r="CC287" s="55" t="s">
        <v>2428</v>
      </c>
      <c r="CD287" s="843" t="s">
        <v>1540</v>
      </c>
    </row>
    <row r="288" spans="1:82" ht="42.75" hidden="1" customHeight="1">
      <c r="A288" s="3"/>
      <c r="B288" s="5" t="s">
        <v>3030</v>
      </c>
      <c r="C288" s="3" t="str">
        <f t="shared" si="75"/>
        <v>Ⅲ.個人情報保護 (7)　個人情報保護に係る態勢整備・業務運営</v>
      </c>
      <c r="D288" s="3" t="str">
        <f t="shared" si="76"/>
        <v>⑯個人情報保護に係る態勢の整備</v>
      </c>
      <c r="E288" s="3" t="str">
        <f t="shared" si="80"/>
        <v>応用 108</v>
      </c>
      <c r="F288" s="3" t="str">
        <f t="shared" si="81"/>
        <v>108 
108-2</v>
      </c>
      <c r="G288" s="11" t="str">
        <f t="shared" si="82"/>
        <v xml:space="preserve">
＿ IDS
＿＿ </v>
      </c>
      <c r="H288" s="21" t="str">
        <f t="shared" si="77"/>
        <v>2023: 0
2024: ▼選択</v>
      </c>
      <c r="I288" s="21" t="str">
        <f t="shared" si="88"/>
        <v xml:space="preserve"> ― </v>
      </c>
      <c r="J288" s="21" t="str">
        <f t="shared" si="88"/>
        <v xml:space="preserve"> ― </v>
      </c>
      <c r="K288" s="21" t="str">
        <f t="shared" si="83"/>
        <v>▼選択</v>
      </c>
      <c r="L288" s="21" t="str">
        <f t="shared" si="84"/>
        <v>IDSを導入していることは、「○○資料」P○を確認</v>
      </c>
      <c r="M288" s="21" t="str">
        <f t="shared" si="85"/>
        <v xml:space="preserve">
</v>
      </c>
      <c r="N288" s="3"/>
      <c r="O288" s="19" t="s">
        <v>2429</v>
      </c>
      <c r="P288" s="19" t="s">
        <v>2737</v>
      </c>
      <c r="Q288" s="19" t="s">
        <v>495</v>
      </c>
      <c r="R288" s="19"/>
      <c r="S288" s="19"/>
      <c r="T288" s="808"/>
      <c r="U288" s="809"/>
      <c r="V288" s="810"/>
      <c r="W288" s="811"/>
      <c r="X288" s="810"/>
      <c r="Y288" s="810"/>
      <c r="Z288" s="20"/>
      <c r="AA288" s="844" t="s">
        <v>494</v>
      </c>
      <c r="AB288" s="1276"/>
      <c r="AC288" s="844" t="s">
        <v>2004</v>
      </c>
      <c r="AD288" s="1278"/>
      <c r="AE288" s="844" t="s">
        <v>495</v>
      </c>
      <c r="AF288" s="924"/>
      <c r="AG288" s="925" t="s">
        <v>140</v>
      </c>
      <c r="AH288" s="744"/>
      <c r="AI288" s="563">
        <v>108</v>
      </c>
      <c r="AJ288" s="661" t="s">
        <v>2676</v>
      </c>
      <c r="AK288" s="848"/>
      <c r="AL288" s="1220" t="s">
        <v>549</v>
      </c>
      <c r="AM288" s="1221"/>
      <c r="AN288" s="27">
        <f t="shared" si="78"/>
        <v>0</v>
      </c>
      <c r="AO288" s="27">
        <f t="shared" si="78"/>
        <v>0</v>
      </c>
      <c r="AP288" s="565">
        <f t="shared" si="78"/>
        <v>0</v>
      </c>
      <c r="AQ288" s="35">
        <f t="shared" si="78"/>
        <v>0</v>
      </c>
      <c r="AR288" s="566">
        <f t="shared" si="78"/>
        <v>0</v>
      </c>
      <c r="AS288" s="566">
        <f t="shared" si="78"/>
        <v>0</v>
      </c>
      <c r="AT288" s="35">
        <f t="shared" si="73"/>
        <v>0</v>
      </c>
      <c r="AU288" s="43">
        <f t="shared" si="73"/>
        <v>0</v>
      </c>
      <c r="AV288" s="596" t="s">
        <v>33</v>
      </c>
      <c r="AW288" s="597" t="s">
        <v>41</v>
      </c>
      <c r="AX288" s="597" t="s">
        <v>42</v>
      </c>
      <c r="AY288" s="597"/>
      <c r="AZ288" s="850" t="s">
        <v>33</v>
      </c>
      <c r="BA288" s="582" t="s">
        <v>547</v>
      </c>
      <c r="BB288" s="855"/>
      <c r="BC288" s="821"/>
      <c r="BD288" s="549"/>
      <c r="BE288" s="859" t="str">
        <f>IF(AND(AL288=AV288,AV288="○",AZ288="1.はい"),"○","▼選択")</f>
        <v>▼選択</v>
      </c>
      <c r="BF288" s="633" t="s">
        <v>16</v>
      </c>
      <c r="BG288" s="859" t="s">
        <v>31</v>
      </c>
      <c r="BH288" s="824" t="s">
        <v>6</v>
      </c>
      <c r="BI288" s="824" t="s">
        <v>7</v>
      </c>
      <c r="BJ288" s="859" t="s">
        <v>32</v>
      </c>
      <c r="BK288" s="859"/>
      <c r="BL288" s="546" t="s">
        <v>33</v>
      </c>
      <c r="BM288" s="828" t="s">
        <v>3386</v>
      </c>
      <c r="BN288" s="852"/>
      <c r="BO288" s="852"/>
      <c r="BP288" s="852"/>
      <c r="BQ288" s="852"/>
      <c r="BR288" s="852"/>
      <c r="BS288" s="547"/>
      <c r="BT288" s="547"/>
      <c r="BU288" s="547"/>
      <c r="BV288" s="548"/>
      <c r="BW288" s="549"/>
      <c r="BX288" s="547"/>
      <c r="BY288" s="495"/>
      <c r="BZ288" s="579" t="s">
        <v>550</v>
      </c>
      <c r="CA288" s="853" t="s">
        <v>1538</v>
      </c>
      <c r="CB288" s="854" t="s">
        <v>1541</v>
      </c>
      <c r="CC288" s="55" t="s">
        <v>2429</v>
      </c>
      <c r="CD288" s="843" t="s">
        <v>1542</v>
      </c>
    </row>
    <row r="289" spans="1:82" ht="42.75" hidden="1" customHeight="1">
      <c r="A289" s="3"/>
      <c r="B289" s="5" t="s">
        <v>3031</v>
      </c>
      <c r="C289" s="3" t="str">
        <f t="shared" si="75"/>
        <v>Ⅲ.個人情報保護 (7)　個人情報保護に係る態勢整備・業務運営</v>
      </c>
      <c r="D289" s="3" t="str">
        <f t="shared" si="76"/>
        <v>⑯個人情報保護に係る態勢の整備</v>
      </c>
      <c r="E289" s="3" t="str">
        <f t="shared" si="80"/>
        <v>応用 108</v>
      </c>
      <c r="F289" s="3" t="str">
        <f t="shared" si="81"/>
        <v>108 
108-3</v>
      </c>
      <c r="G289" s="11" t="str">
        <f t="shared" si="82"/>
        <v xml:space="preserve">
＿ WAF
＿＿ </v>
      </c>
      <c r="H289" s="21" t="str">
        <f t="shared" si="77"/>
        <v>2023: 0
2024: ▼選択</v>
      </c>
      <c r="I289" s="21" t="str">
        <f t="shared" si="88"/>
        <v xml:space="preserve"> ― </v>
      </c>
      <c r="J289" s="21" t="str">
        <f t="shared" si="88"/>
        <v xml:space="preserve"> ― </v>
      </c>
      <c r="K289" s="21" t="str">
        <f t="shared" si="83"/>
        <v>▼選択</v>
      </c>
      <c r="L289" s="21" t="str">
        <f t="shared" si="84"/>
        <v>WAFを導入していることは、「○○資料」P○を確認</v>
      </c>
      <c r="M289" s="21" t="str">
        <f t="shared" si="85"/>
        <v xml:space="preserve">
</v>
      </c>
      <c r="N289" s="3"/>
      <c r="O289" s="19" t="s">
        <v>2430</v>
      </c>
      <c r="P289" s="19" t="s">
        <v>2737</v>
      </c>
      <c r="Q289" s="19" t="s">
        <v>495</v>
      </c>
      <c r="R289" s="19"/>
      <c r="S289" s="19"/>
      <c r="T289" s="808"/>
      <c r="U289" s="809"/>
      <c r="V289" s="810"/>
      <c r="W289" s="811"/>
      <c r="X289" s="810"/>
      <c r="Y289" s="810"/>
      <c r="Z289" s="20"/>
      <c r="AA289" s="844" t="s">
        <v>494</v>
      </c>
      <c r="AB289" s="1276"/>
      <c r="AC289" s="844" t="s">
        <v>2004</v>
      </c>
      <c r="AD289" s="1278"/>
      <c r="AE289" s="844" t="s">
        <v>495</v>
      </c>
      <c r="AF289" s="924"/>
      <c r="AG289" s="925" t="s">
        <v>140</v>
      </c>
      <c r="AH289" s="744"/>
      <c r="AI289" s="563">
        <v>108</v>
      </c>
      <c r="AJ289" s="661" t="s">
        <v>3694</v>
      </c>
      <c r="AK289" s="848"/>
      <c r="AL289" s="1224" t="s">
        <v>551</v>
      </c>
      <c r="AM289" s="1225"/>
      <c r="AN289" s="27">
        <f t="shared" si="78"/>
        <v>0</v>
      </c>
      <c r="AO289" s="27">
        <f t="shared" si="78"/>
        <v>0</v>
      </c>
      <c r="AP289" s="565">
        <f t="shared" si="78"/>
        <v>0</v>
      </c>
      <c r="AQ289" s="35">
        <f t="shared" si="78"/>
        <v>0</v>
      </c>
      <c r="AR289" s="566">
        <f t="shared" si="78"/>
        <v>0</v>
      </c>
      <c r="AS289" s="566">
        <f t="shared" si="78"/>
        <v>0</v>
      </c>
      <c r="AT289" s="35">
        <f t="shared" si="73"/>
        <v>0</v>
      </c>
      <c r="AU289" s="43">
        <f t="shared" si="73"/>
        <v>0</v>
      </c>
      <c r="AV289" s="596" t="s">
        <v>33</v>
      </c>
      <c r="AW289" s="597" t="s">
        <v>41</v>
      </c>
      <c r="AX289" s="597" t="s">
        <v>42</v>
      </c>
      <c r="AY289" s="597"/>
      <c r="AZ289" s="850" t="s">
        <v>33</v>
      </c>
      <c r="BA289" s="582" t="s">
        <v>547</v>
      </c>
      <c r="BB289" s="851"/>
      <c r="BC289" s="547"/>
      <c r="BD289" s="549"/>
      <c r="BE289" s="859" t="str">
        <f>IF(AND(AL289=AV289,AV289="○",AZ289="1.はい"),"○","▼選択")</f>
        <v>▼選択</v>
      </c>
      <c r="BF289" s="633" t="s">
        <v>16</v>
      </c>
      <c r="BG289" s="859" t="s">
        <v>31</v>
      </c>
      <c r="BH289" s="824" t="s">
        <v>6</v>
      </c>
      <c r="BI289" s="824" t="s">
        <v>7</v>
      </c>
      <c r="BJ289" s="859" t="s">
        <v>32</v>
      </c>
      <c r="BK289" s="859"/>
      <c r="BL289" s="546" t="s">
        <v>33</v>
      </c>
      <c r="BM289" s="828" t="s">
        <v>3387</v>
      </c>
      <c r="BN289" s="547"/>
      <c r="BO289" s="547"/>
      <c r="BP289" s="547"/>
      <c r="BQ289" s="547"/>
      <c r="BR289" s="547"/>
      <c r="BS289" s="547"/>
      <c r="BT289" s="547"/>
      <c r="BU289" s="547"/>
      <c r="BV289" s="548"/>
      <c r="BW289" s="549"/>
      <c r="BX289" s="547"/>
      <c r="BY289" s="495"/>
      <c r="BZ289" s="579" t="s">
        <v>552</v>
      </c>
      <c r="CA289" s="853" t="s">
        <v>1538</v>
      </c>
      <c r="CB289" s="854" t="s">
        <v>1543</v>
      </c>
      <c r="CC289" s="55" t="s">
        <v>2430</v>
      </c>
      <c r="CD289" s="843" t="s">
        <v>1544</v>
      </c>
    </row>
    <row r="290" spans="1:82" ht="42.75" hidden="1" customHeight="1">
      <c r="A290" s="3"/>
      <c r="B290" s="5" t="s">
        <v>3032</v>
      </c>
      <c r="C290" s="3" t="str">
        <f t="shared" si="75"/>
        <v>Ⅲ.個人情報保護 (7)　個人情報保護に係る態勢整備・業務運営</v>
      </c>
      <c r="D290" s="3" t="str">
        <f t="shared" si="76"/>
        <v>⑯個人情報保護に係る態勢の整備</v>
      </c>
      <c r="E290" s="3" t="str">
        <f t="shared" si="80"/>
        <v>応用 108</v>
      </c>
      <c r="F290" s="3" t="str">
        <f t="shared" si="81"/>
        <v>108 
108-4</v>
      </c>
      <c r="G290" s="11" t="str">
        <f t="shared" si="82"/>
        <v xml:space="preserve">
＿ その他
＿＿ </v>
      </c>
      <c r="H290" s="21" t="str">
        <f t="shared" si="77"/>
        <v>2023: 0
2024: ▼選択</v>
      </c>
      <c r="I290" s="21" t="str">
        <f t="shared" si="88"/>
        <v xml:space="preserve"> ― </v>
      </c>
      <c r="J290" s="21" t="str">
        <f t="shared" si="88"/>
        <v xml:space="preserve"> ― </v>
      </c>
      <c r="K290" s="21" t="str">
        <f t="shared" si="83"/>
        <v>▼選択</v>
      </c>
      <c r="L290" s="21" t="str">
        <f t="shared" si="84"/>
        <v>□□□は、「○○資料」P○を確認</v>
      </c>
      <c r="M290" s="21" t="str">
        <f t="shared" si="85"/>
        <v xml:space="preserve">
</v>
      </c>
      <c r="N290" s="3"/>
      <c r="O290" s="19" t="s">
        <v>2431</v>
      </c>
      <c r="P290" s="19" t="s">
        <v>2737</v>
      </c>
      <c r="Q290" s="19" t="s">
        <v>495</v>
      </c>
      <c r="R290" s="19"/>
      <c r="S290" s="19"/>
      <c r="T290" s="808"/>
      <c r="U290" s="809"/>
      <c r="V290" s="810"/>
      <c r="W290" s="811"/>
      <c r="X290" s="810"/>
      <c r="Y290" s="810"/>
      <c r="Z290" s="20"/>
      <c r="AA290" s="844" t="s">
        <v>494</v>
      </c>
      <c r="AB290" s="1276"/>
      <c r="AC290" s="844" t="s">
        <v>2004</v>
      </c>
      <c r="AD290" s="1278"/>
      <c r="AE290" s="844" t="s">
        <v>495</v>
      </c>
      <c r="AF290" s="924"/>
      <c r="AG290" s="925" t="s">
        <v>140</v>
      </c>
      <c r="AH290" s="744"/>
      <c r="AI290" s="594">
        <v>108</v>
      </c>
      <c r="AJ290" s="661" t="s">
        <v>2677</v>
      </c>
      <c r="AK290" s="907"/>
      <c r="AL290" s="1291" t="s">
        <v>553</v>
      </c>
      <c r="AM290" s="1292"/>
      <c r="AN290" s="27">
        <f t="shared" si="78"/>
        <v>0</v>
      </c>
      <c r="AO290" s="27">
        <f t="shared" si="78"/>
        <v>0</v>
      </c>
      <c r="AP290" s="565">
        <f t="shared" si="78"/>
        <v>0</v>
      </c>
      <c r="AQ290" s="35">
        <f t="shared" si="78"/>
        <v>0</v>
      </c>
      <c r="AR290" s="566">
        <f t="shared" si="78"/>
        <v>0</v>
      </c>
      <c r="AS290" s="566">
        <f t="shared" si="78"/>
        <v>0</v>
      </c>
      <c r="AT290" s="35">
        <f t="shared" si="73"/>
        <v>0</v>
      </c>
      <c r="AU290" s="43">
        <f t="shared" si="73"/>
        <v>0</v>
      </c>
      <c r="AV290" s="596" t="s">
        <v>33</v>
      </c>
      <c r="AW290" s="597" t="s">
        <v>41</v>
      </c>
      <c r="AX290" s="597" t="s">
        <v>42</v>
      </c>
      <c r="AY290" s="597"/>
      <c r="AZ290" s="850" t="s">
        <v>33</v>
      </c>
      <c r="BA290" s="582" t="s">
        <v>544</v>
      </c>
      <c r="BB290" s="855"/>
      <c r="BC290" s="821"/>
      <c r="BD290" s="549"/>
      <c r="BE290" s="859" t="str">
        <f>IF(AND(AL290=AV290,AV290="○",AZ290="1.はい"),"○","▼選択")</f>
        <v>▼選択</v>
      </c>
      <c r="BF290" s="633" t="s">
        <v>16</v>
      </c>
      <c r="BG290" s="859" t="s">
        <v>31</v>
      </c>
      <c r="BH290" s="824" t="s">
        <v>6</v>
      </c>
      <c r="BI290" s="824" t="s">
        <v>7</v>
      </c>
      <c r="BJ290" s="859" t="s">
        <v>32</v>
      </c>
      <c r="BK290" s="859"/>
      <c r="BL290" s="546" t="s">
        <v>33</v>
      </c>
      <c r="BM290" s="828" t="s">
        <v>3388</v>
      </c>
      <c r="BN290" s="852"/>
      <c r="BO290" s="852"/>
      <c r="BP290" s="852"/>
      <c r="BQ290" s="852"/>
      <c r="BR290" s="852"/>
      <c r="BS290" s="547"/>
      <c r="BT290" s="547"/>
      <c r="BU290" s="547"/>
      <c r="BV290" s="548"/>
      <c r="BW290" s="549"/>
      <c r="BX290" s="547"/>
      <c r="BY290" s="495"/>
      <c r="BZ290" s="579" t="s">
        <v>554</v>
      </c>
      <c r="CA290" s="853" t="s">
        <v>1538</v>
      </c>
      <c r="CB290" s="854" t="s">
        <v>1545</v>
      </c>
      <c r="CC290" s="55" t="s">
        <v>2431</v>
      </c>
      <c r="CD290" s="843" t="s">
        <v>1546</v>
      </c>
    </row>
    <row r="291" spans="1:82" ht="71.25" hidden="1" customHeight="1">
      <c r="A291" s="3"/>
      <c r="B291" s="5" t="s">
        <v>3033</v>
      </c>
      <c r="C291" s="3" t="str">
        <f t="shared" si="75"/>
        <v>Ⅲ.個人情報保護 (7)　個人情報保護に係る態勢整備・業務運営</v>
      </c>
      <c r="D291" s="3" t="str">
        <f t="shared" si="76"/>
        <v>⑯個人情報保護に係る態勢の整備</v>
      </c>
      <c r="E291" s="3" t="str">
        <f t="shared" si="80"/>
        <v>応用 109</v>
      </c>
      <c r="F291" s="3" t="str">
        <f t="shared" si="81"/>
        <v xml:space="preserve">109 
</v>
      </c>
      <c r="G291" s="11" t="str">
        <f t="shared" si="82"/>
        <v xml:space="preserve">プライバシーマーク、ISO27001/ISMS認証等の個人情報保護に関する第三者機関による認証制度を取得している（認証番号等、取得の事実が証明できる内容を補足に記載）
＿ 
＿＿ </v>
      </c>
      <c r="H291" s="21" t="str">
        <f t="shared" si="77"/>
        <v>2023: 0
2024: ▼選択</v>
      </c>
      <c r="I291" s="21" t="str">
        <f t="shared" si="88"/>
        <v xml:space="preserve"> ― </v>
      </c>
      <c r="J291" s="21" t="str">
        <f t="shared" si="88"/>
        <v xml:space="preserve"> ― </v>
      </c>
      <c r="K291" s="21" t="str">
        <f t="shared" si="83"/>
        <v>▼選択</v>
      </c>
      <c r="L291" s="21" t="str">
        <f t="shared" si="84"/>
        <v>以下について、詳細説明欄の記載及び証跡資料により確認できた
・個人情報保護に関する第三者機関による認証制度を取得していることは「○○資料」を確認
・有効期限切れとなっていないことは、「○○資料」を確認</v>
      </c>
      <c r="M291" s="21" t="str">
        <f t="shared" si="85"/>
        <v xml:space="preserve">
</v>
      </c>
      <c r="N291" s="3"/>
      <c r="O291" s="19" t="s">
        <v>2432</v>
      </c>
      <c r="P291" s="19" t="s">
        <v>2737</v>
      </c>
      <c r="Q291" s="19" t="s">
        <v>495</v>
      </c>
      <c r="R291" s="19"/>
      <c r="S291" s="19"/>
      <c r="T291" s="808"/>
      <c r="U291" s="809"/>
      <c r="V291" s="810"/>
      <c r="W291" s="811"/>
      <c r="X291" s="810"/>
      <c r="Y291" s="810"/>
      <c r="Z291" s="20"/>
      <c r="AA291" s="844" t="s">
        <v>494</v>
      </c>
      <c r="AB291" s="1276"/>
      <c r="AC291" s="844" t="s">
        <v>2004</v>
      </c>
      <c r="AD291" s="1278"/>
      <c r="AE291" s="844" t="s">
        <v>495</v>
      </c>
      <c r="AF291" s="924"/>
      <c r="AG291" s="925" t="s">
        <v>140</v>
      </c>
      <c r="AH291" s="744"/>
      <c r="AI291" s="637">
        <v>109</v>
      </c>
      <c r="AJ291" s="551" t="s">
        <v>26</v>
      </c>
      <c r="AK291" s="1275" t="s">
        <v>555</v>
      </c>
      <c r="AL291" s="1234"/>
      <c r="AM291" s="1235"/>
      <c r="AN291" s="27">
        <f t="shared" si="78"/>
        <v>0</v>
      </c>
      <c r="AO291" s="27">
        <f t="shared" si="78"/>
        <v>0</v>
      </c>
      <c r="AP291" s="565">
        <f t="shared" si="78"/>
        <v>0</v>
      </c>
      <c r="AQ291" s="35">
        <f t="shared" si="78"/>
        <v>0</v>
      </c>
      <c r="AR291" s="566">
        <f t="shared" si="78"/>
        <v>0</v>
      </c>
      <c r="AS291" s="566">
        <f t="shared" si="78"/>
        <v>0</v>
      </c>
      <c r="AT291" s="35">
        <f t="shared" si="73"/>
        <v>0</v>
      </c>
      <c r="AU291" s="43">
        <f t="shared" si="73"/>
        <v>0</v>
      </c>
      <c r="AV291" s="596" t="s">
        <v>33</v>
      </c>
      <c r="AW291" s="597" t="s">
        <v>41</v>
      </c>
      <c r="AX291" s="597" t="s">
        <v>42</v>
      </c>
      <c r="AY291" s="597"/>
      <c r="AZ291" s="850" t="s">
        <v>33</v>
      </c>
      <c r="BA291" s="582" t="s">
        <v>556</v>
      </c>
      <c r="BB291" s="855"/>
      <c r="BC291" s="821"/>
      <c r="BD291" s="603" t="str">
        <f>BL291</f>
        <v>▼選択</v>
      </c>
      <c r="BE291" s="859" t="s">
        <v>33</v>
      </c>
      <c r="BF291" s="633" t="s">
        <v>16</v>
      </c>
      <c r="BG291" s="859" t="s">
        <v>31</v>
      </c>
      <c r="BH291" s="824" t="s">
        <v>6</v>
      </c>
      <c r="BI291" s="824" t="s">
        <v>7</v>
      </c>
      <c r="BJ291" s="859" t="s">
        <v>32</v>
      </c>
      <c r="BK291" s="859"/>
      <c r="BL291" s="546" t="s">
        <v>33</v>
      </c>
      <c r="BM291" s="828" t="s">
        <v>3389</v>
      </c>
      <c r="BN291" s="852"/>
      <c r="BO291" s="852"/>
      <c r="BP291" s="852"/>
      <c r="BQ291" s="852"/>
      <c r="BR291" s="852"/>
      <c r="BS291" s="547"/>
      <c r="BT291" s="547"/>
      <c r="BU291" s="547"/>
      <c r="BV291" s="548"/>
      <c r="BW291" s="549"/>
      <c r="BX291" s="547"/>
      <c r="BY291" s="495"/>
      <c r="BZ291" s="579" t="s">
        <v>1550</v>
      </c>
      <c r="CA291" s="853" t="s">
        <v>1547</v>
      </c>
      <c r="CB291" s="854" t="s">
        <v>1548</v>
      </c>
      <c r="CC291" s="55" t="s">
        <v>2432</v>
      </c>
      <c r="CD291" s="843" t="s">
        <v>1549</v>
      </c>
    </row>
    <row r="292" spans="1:82" ht="85.5" hidden="1" customHeight="1">
      <c r="A292" s="3"/>
      <c r="B292" s="5" t="s">
        <v>3034</v>
      </c>
      <c r="C292" s="3" t="str">
        <f t="shared" si="75"/>
        <v>Ⅲ.個人情報保護 (7)　個人情報保護に係る態勢整備・業務運営</v>
      </c>
      <c r="D292" s="3" t="str">
        <f t="shared" si="76"/>
        <v>⑯個人情報保護に係る態勢の整備</v>
      </c>
      <c r="E292" s="3" t="str">
        <f t="shared" si="80"/>
        <v>応用 ⑯EX</v>
      </c>
      <c r="F292" s="3" t="str">
        <f t="shared" si="81"/>
        <v xml:space="preserve">⑯EX 
</v>
      </c>
      <c r="G292" s="11" t="str">
        <f t="shared" si="82"/>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292" s="21" t="str">
        <f t="shared" si="77"/>
        <v>2023: 0
2024: 4.--</v>
      </c>
      <c r="I292" s="21" t="str">
        <f t="shared" si="88"/>
        <v xml:space="preserve"> ― </v>
      </c>
      <c r="J292" s="21" t="str">
        <f t="shared" si="88"/>
        <v xml:space="preserve"> ― </v>
      </c>
      <c r="K292" s="21" t="str">
        <f t="shared" si="83"/>
        <v>▼選択</v>
      </c>
      <c r="L292" s="21" t="str">
        <f t="shared" si="84"/>
        <v>⑯個人情報保護に係る態勢の整備 に関する貴社取組み［お客さまへアピールしたい取組み／募集人等従業者に好評な取組み］として認識しました。（［ ］内は判定時に不要文言を削除する）</v>
      </c>
      <c r="M292" s="21" t="str">
        <f t="shared" si="85"/>
        <v xml:space="preserve">
</v>
      </c>
      <c r="N292" s="3"/>
      <c r="O292" s="19" t="s">
        <v>2433</v>
      </c>
      <c r="P292" s="19" t="s">
        <v>2737</v>
      </c>
      <c r="Q292" s="19" t="s">
        <v>495</v>
      </c>
      <c r="R292" s="19"/>
      <c r="S292" s="19"/>
      <c r="T292" s="808"/>
      <c r="U292" s="809"/>
      <c r="V292" s="810"/>
      <c r="W292" s="811"/>
      <c r="X292" s="810"/>
      <c r="Y292" s="810"/>
      <c r="Z292" s="20"/>
      <c r="AA292" s="864" t="s">
        <v>494</v>
      </c>
      <c r="AB292" s="1277"/>
      <c r="AC292" s="864" t="s">
        <v>2004</v>
      </c>
      <c r="AD292" s="1279"/>
      <c r="AE292" s="864" t="s">
        <v>495</v>
      </c>
      <c r="AF292" s="933"/>
      <c r="AG292" s="934" t="s">
        <v>140</v>
      </c>
      <c r="AH292" s="745"/>
      <c r="AI292" s="604" t="s">
        <v>557</v>
      </c>
      <c r="AJ292" s="601"/>
      <c r="AK292" s="1229" t="s">
        <v>2017</v>
      </c>
      <c r="AL292" s="1230"/>
      <c r="AM292" s="1231"/>
      <c r="AN292" s="30">
        <f t="shared" si="78"/>
        <v>0</v>
      </c>
      <c r="AO292" s="30">
        <f t="shared" si="78"/>
        <v>0</v>
      </c>
      <c r="AP292" s="605">
        <f t="shared" si="78"/>
        <v>0</v>
      </c>
      <c r="AQ292" s="35">
        <f t="shared" si="78"/>
        <v>0</v>
      </c>
      <c r="AR292" s="566">
        <f t="shared" si="78"/>
        <v>0</v>
      </c>
      <c r="AS292" s="566">
        <f t="shared" si="78"/>
        <v>0</v>
      </c>
      <c r="AT292" s="35">
        <f t="shared" si="73"/>
        <v>0</v>
      </c>
      <c r="AU292" s="43">
        <f t="shared" si="73"/>
        <v>0</v>
      </c>
      <c r="AV292" s="596" t="s">
        <v>33</v>
      </c>
      <c r="AW292" s="597" t="s">
        <v>41</v>
      </c>
      <c r="AX292" s="606" t="s">
        <v>877</v>
      </c>
      <c r="AY292" s="597"/>
      <c r="AZ292" s="850" t="s">
        <v>877</v>
      </c>
      <c r="BA292" s="607" t="s">
        <v>147</v>
      </c>
      <c r="BB292" s="851"/>
      <c r="BC292" s="547"/>
      <c r="BD292" s="549"/>
      <c r="BE292" s="620" t="str">
        <f>IF(AND(AL292=AV292,AV292="○",AZ292="1.はい"),"○","▼選択")</f>
        <v>▼選択</v>
      </c>
      <c r="BF292" s="861" t="s">
        <v>16</v>
      </c>
      <c r="BG292" s="620" t="s">
        <v>31</v>
      </c>
      <c r="BH292" s="824" t="s">
        <v>6</v>
      </c>
      <c r="BI292" s="824" t="s">
        <v>7</v>
      </c>
      <c r="BJ292" s="620" t="s">
        <v>32</v>
      </c>
      <c r="BK292" s="620"/>
      <c r="BL292" s="546" t="s">
        <v>33</v>
      </c>
      <c r="BM292" s="828" t="s">
        <v>3390</v>
      </c>
      <c r="BN292" s="829"/>
      <c r="BO292" s="829"/>
      <c r="BP292" s="829"/>
      <c r="BQ292" s="829"/>
      <c r="BR292" s="829"/>
      <c r="BS292" s="547"/>
      <c r="BT292" s="547"/>
      <c r="BU292" s="547"/>
      <c r="BV292" s="548"/>
      <c r="BW292" s="549"/>
      <c r="BX292" s="547"/>
      <c r="BY292" s="495"/>
      <c r="BZ292" s="579" t="s">
        <v>2074</v>
      </c>
      <c r="CA292" s="832" t="s">
        <v>1551</v>
      </c>
      <c r="CB292" s="854" t="s">
        <v>1552</v>
      </c>
      <c r="CC292" s="55" t="s">
        <v>2433</v>
      </c>
      <c r="CD292" s="843" t="s">
        <v>1553</v>
      </c>
    </row>
    <row r="293" spans="1:82" ht="84.75" customHeight="1">
      <c r="A293" s="3"/>
      <c r="B293" s="5" t="s">
        <v>3035</v>
      </c>
      <c r="C293" s="3" t="str">
        <f t="shared" si="75"/>
        <v>Ⅲ.個人情報保護 (7)　個人情報保護に係る態勢整備・業務運営</v>
      </c>
      <c r="D293" s="3" t="str">
        <f t="shared" si="76"/>
        <v>⑰個人情報保護に係るシステム面の整備</v>
      </c>
      <c r="E293" s="3" t="str">
        <f t="shared" si="80"/>
        <v>基本 110</v>
      </c>
      <c r="F293" s="3" t="str">
        <f t="shared" si="81"/>
        <v xml:space="preserve">110 
</v>
      </c>
      <c r="G293" s="11" t="str">
        <f t="shared" si="82"/>
        <v xml:space="preserve">個人情報を管理するシステムへのアクセスについて、以下の対応を行っている（該当するもの全てに「1.はい」で回答）
※本設問の達成・未達成は以下全ての回答内容から判断（全てに「1.はい」を求めるものではない）、①②は両方達成且つ③④⑤⑥はいずれか１つ達成で可
＿ 
＿＿ </v>
      </c>
      <c r="H293" s="21" t="str">
        <f t="shared" si="77"/>
        <v>2023: 0
2024: －</v>
      </c>
      <c r="I293" s="21" t="str">
        <f t="shared" si="88"/>
        <v xml:space="preserve"> ― </v>
      </c>
      <c r="J293" s="21" t="str">
        <f t="shared" si="88"/>
        <v xml:space="preserve"> ― </v>
      </c>
      <c r="K293" s="21" t="str">
        <f t="shared" si="83"/>
        <v>▼選択</v>
      </c>
      <c r="L293" s="21">
        <f t="shared" si="84"/>
        <v>0</v>
      </c>
      <c r="M293" s="21" t="str">
        <f t="shared" si="85"/>
        <v xml:space="preserve">
</v>
      </c>
      <c r="N293" s="3"/>
      <c r="O293" s="19" t="s">
        <v>2434</v>
      </c>
      <c r="P293" s="19" t="s">
        <v>2737</v>
      </c>
      <c r="Q293" s="19" t="s">
        <v>559</v>
      </c>
      <c r="R293" s="19"/>
      <c r="S293" s="19"/>
      <c r="T293" s="808"/>
      <c r="U293" s="809"/>
      <c r="V293" s="810"/>
      <c r="W293" s="811"/>
      <c r="X293" s="810"/>
      <c r="Y293" s="810"/>
      <c r="Z293" s="20"/>
      <c r="AA293" s="869" t="s">
        <v>490</v>
      </c>
      <c r="AB293" s="1203" t="s">
        <v>491</v>
      </c>
      <c r="AC293" s="879" t="s">
        <v>2004</v>
      </c>
      <c r="AD293" s="1206" t="s">
        <v>492</v>
      </c>
      <c r="AE293" s="869" t="s">
        <v>1985</v>
      </c>
      <c r="AF293" s="1272" t="s">
        <v>558</v>
      </c>
      <c r="AG293" s="837" t="s">
        <v>36</v>
      </c>
      <c r="AH293" s="1209" t="s">
        <v>25</v>
      </c>
      <c r="AI293" s="550">
        <v>110</v>
      </c>
      <c r="AJ293" s="551" t="s">
        <v>26</v>
      </c>
      <c r="AK293" s="1212" t="s">
        <v>1554</v>
      </c>
      <c r="AL293" s="1213"/>
      <c r="AM293" s="1214"/>
      <c r="AN293" s="27">
        <f t="shared" si="78"/>
        <v>0</v>
      </c>
      <c r="AO293" s="27">
        <f t="shared" si="78"/>
        <v>0</v>
      </c>
      <c r="AP293" s="565">
        <f t="shared" si="78"/>
        <v>0</v>
      </c>
      <c r="AQ293" s="35">
        <f t="shared" si="78"/>
        <v>0</v>
      </c>
      <c r="AR293" s="566">
        <f t="shared" si="78"/>
        <v>0</v>
      </c>
      <c r="AS293" s="566">
        <f t="shared" si="78"/>
        <v>0</v>
      </c>
      <c r="AT293" s="35">
        <f t="shared" si="73"/>
        <v>0</v>
      </c>
      <c r="AU293" s="43">
        <f t="shared" si="73"/>
        <v>0</v>
      </c>
      <c r="AV293" s="608"/>
      <c r="AW293" s="609"/>
      <c r="AX293" s="609"/>
      <c r="AY293" s="609"/>
      <c r="AZ293" s="822" t="s">
        <v>661</v>
      </c>
      <c r="BA293" s="559" t="s">
        <v>29</v>
      </c>
      <c r="BB293" s="562"/>
      <c r="BC293" s="562"/>
      <c r="BD293" s="598" t="str">
        <f>BL293</f>
        <v>▼選択</v>
      </c>
      <c r="BE293" s="859" t="s">
        <v>33</v>
      </c>
      <c r="BF293" s="633" t="s">
        <v>16</v>
      </c>
      <c r="BG293" s="859" t="s">
        <v>31</v>
      </c>
      <c r="BH293" s="824" t="s">
        <v>6</v>
      </c>
      <c r="BI293" s="824" t="s">
        <v>7</v>
      </c>
      <c r="BJ293" s="859" t="s">
        <v>32</v>
      </c>
      <c r="BK293" s="859"/>
      <c r="BL293" s="561" t="s">
        <v>33</v>
      </c>
      <c r="BM293" s="839"/>
      <c r="BN293" s="840"/>
      <c r="BO293" s="840"/>
      <c r="BP293" s="840"/>
      <c r="BQ293" s="840"/>
      <c r="BR293" s="840"/>
      <c r="BS293" s="562"/>
      <c r="BT293" s="562"/>
      <c r="BU293" s="562"/>
      <c r="BV293" s="548"/>
      <c r="BW293" s="549"/>
      <c r="BX293" s="547"/>
      <c r="BY293" s="495"/>
      <c r="BZ293" s="562"/>
      <c r="CA293" s="841"/>
      <c r="CB293" s="842"/>
      <c r="CC293" s="55" t="s">
        <v>2434</v>
      </c>
      <c r="CD293" s="843" t="s">
        <v>1555</v>
      </c>
    </row>
    <row r="294" spans="1:82" ht="63" customHeight="1">
      <c r="A294" s="3"/>
      <c r="B294" s="5" t="s">
        <v>3036</v>
      </c>
      <c r="C294" s="3" t="str">
        <f t="shared" si="75"/>
        <v>Ⅲ.個人情報保護 (7)　個人情報保護に係る態勢整備・業務運営</v>
      </c>
      <c r="D294" s="3" t="str">
        <f t="shared" si="76"/>
        <v>⑰個人情報保護に係るシステム面の整備</v>
      </c>
      <c r="E294" s="3" t="str">
        <f t="shared" si="80"/>
        <v>基本 110</v>
      </c>
      <c r="F294" s="3" t="str">
        <f t="shared" si="81"/>
        <v>110 
110-1</v>
      </c>
      <c r="G294" s="11" t="str">
        <f t="shared" si="82"/>
        <v xml:space="preserve">
＿ ①役職・職務内容に応じたアクセス制限（業務上不要な個人情報へのアクセス禁止）をしている
＿＿ </v>
      </c>
      <c r="H294" s="21" t="str">
        <f t="shared" si="77"/>
        <v>2023: 0
2024: 1.はい</v>
      </c>
      <c r="I294" s="21" t="str">
        <f t="shared" si="88"/>
        <v xml:space="preserve"> ― </v>
      </c>
      <c r="J294" s="21" t="str">
        <f t="shared" si="88"/>
        <v xml:space="preserve"> ― </v>
      </c>
      <c r="K294" s="21" t="str">
        <f t="shared" si="83"/>
        <v>▼選択</v>
      </c>
      <c r="L294" s="21" t="str">
        <f t="shared" si="84"/>
        <v>以下について、詳細説明欄の記載及び証跡資料「○○資料」P○により確認できた
・業務上不要な個人情報へのアクセス禁止をシステム制御により行っていること</v>
      </c>
      <c r="M294" s="21" t="str">
        <f t="shared" si="85"/>
        <v xml:space="preserve">
</v>
      </c>
      <c r="N294" s="3"/>
      <c r="O294" s="19" t="s">
        <v>2435</v>
      </c>
      <c r="P294" s="19" t="s">
        <v>2737</v>
      </c>
      <c r="Q294" s="19" t="s">
        <v>559</v>
      </c>
      <c r="R294" s="19"/>
      <c r="S294" s="19"/>
      <c r="T294" s="808"/>
      <c r="U294" s="809"/>
      <c r="V294" s="810"/>
      <c r="W294" s="811"/>
      <c r="X294" s="810"/>
      <c r="Y294" s="810"/>
      <c r="Z294" s="20"/>
      <c r="AA294" s="844" t="s">
        <v>494</v>
      </c>
      <c r="AB294" s="1276"/>
      <c r="AC294" s="844" t="s">
        <v>2004</v>
      </c>
      <c r="AD294" s="1278"/>
      <c r="AE294" s="870" t="s">
        <v>559</v>
      </c>
      <c r="AF294" s="1278"/>
      <c r="AG294" s="845" t="s">
        <v>36</v>
      </c>
      <c r="AH294" s="1210"/>
      <c r="AI294" s="563">
        <v>110</v>
      </c>
      <c r="AJ294" s="663" t="s">
        <v>2678</v>
      </c>
      <c r="AK294" s="848"/>
      <c r="AL294" s="1224" t="s">
        <v>560</v>
      </c>
      <c r="AM294" s="1225"/>
      <c r="AN294" s="27">
        <f t="shared" si="78"/>
        <v>0</v>
      </c>
      <c r="AO294" s="27">
        <f t="shared" si="78"/>
        <v>0</v>
      </c>
      <c r="AP294" s="565">
        <f t="shared" si="78"/>
        <v>0</v>
      </c>
      <c r="AQ294" s="35">
        <f t="shared" si="78"/>
        <v>0</v>
      </c>
      <c r="AR294" s="566">
        <f t="shared" si="78"/>
        <v>0</v>
      </c>
      <c r="AS294" s="566">
        <f t="shared" si="78"/>
        <v>0</v>
      </c>
      <c r="AT294" s="35">
        <f t="shared" si="73"/>
        <v>0</v>
      </c>
      <c r="AU294" s="43">
        <f t="shared" si="73"/>
        <v>0</v>
      </c>
      <c r="AV294" s="596" t="s">
        <v>33</v>
      </c>
      <c r="AW294" s="597" t="s">
        <v>41</v>
      </c>
      <c r="AX294" s="597" t="s">
        <v>42</v>
      </c>
      <c r="AY294" s="597"/>
      <c r="AZ294" s="850" t="s">
        <v>41</v>
      </c>
      <c r="BA294" s="582" t="s">
        <v>544</v>
      </c>
      <c r="BB294" s="547" t="s">
        <v>3695</v>
      </c>
      <c r="BC294" s="547" t="s">
        <v>3696</v>
      </c>
      <c r="BD294" s="549"/>
      <c r="BE294" s="859" t="str">
        <f t="shared" ref="BE294:BE299" si="89">IF(AND(AL294=AV294,AV294="○",AZ294="1.はい"),"○","▼選択")</f>
        <v>▼選択</v>
      </c>
      <c r="BF294" s="633" t="s">
        <v>16</v>
      </c>
      <c r="BG294" s="859" t="s">
        <v>31</v>
      </c>
      <c r="BH294" s="824" t="s">
        <v>6</v>
      </c>
      <c r="BI294" s="824" t="s">
        <v>7</v>
      </c>
      <c r="BJ294" s="859" t="s">
        <v>32</v>
      </c>
      <c r="BK294" s="859"/>
      <c r="BL294" s="546" t="s">
        <v>33</v>
      </c>
      <c r="BM294" s="828" t="s">
        <v>3391</v>
      </c>
      <c r="BN294" s="852"/>
      <c r="BO294" s="852"/>
      <c r="BP294" s="852"/>
      <c r="BQ294" s="852"/>
      <c r="BR294" s="852"/>
      <c r="BS294" s="547"/>
      <c r="BT294" s="547"/>
      <c r="BU294" s="547"/>
      <c r="BV294" s="548"/>
      <c r="BW294" s="549"/>
      <c r="BX294" s="547"/>
      <c r="BY294" s="495"/>
      <c r="BZ294" s="579" t="s">
        <v>2075</v>
      </c>
      <c r="CA294" s="853" t="s">
        <v>1556</v>
      </c>
      <c r="CB294" s="854" t="s">
        <v>1557</v>
      </c>
      <c r="CC294" s="55" t="s">
        <v>2435</v>
      </c>
      <c r="CD294" s="843" t="s">
        <v>1558</v>
      </c>
    </row>
    <row r="295" spans="1:82" ht="78.75" customHeight="1">
      <c r="A295" s="3"/>
      <c r="B295" s="5" t="s">
        <v>3037</v>
      </c>
      <c r="C295" s="3" t="str">
        <f t="shared" si="75"/>
        <v>Ⅲ.個人情報保護 (7)　個人情報保護に係る態勢整備・業務運営</v>
      </c>
      <c r="D295" s="3" t="str">
        <f t="shared" si="76"/>
        <v>⑰個人情報保護に係るシステム面の整備</v>
      </c>
      <c r="E295" s="3" t="str">
        <f t="shared" si="80"/>
        <v>基本 110</v>
      </c>
      <c r="F295" s="3" t="str">
        <f t="shared" si="81"/>
        <v>110 
110-2</v>
      </c>
      <c r="G295" s="11" t="str">
        <f t="shared" si="82"/>
        <v xml:space="preserve">
＿ ②個人データ一覧（顧客リスト等）のダウンロード可能な従業員を限定（システム管理者のみ等）している
＿＿ </v>
      </c>
      <c r="H295" s="21" t="str">
        <f t="shared" si="77"/>
        <v>2023: 0
2024: 1.はい</v>
      </c>
      <c r="I295" s="21" t="str">
        <f t="shared" si="88"/>
        <v xml:space="preserve"> ― </v>
      </c>
      <c r="J295" s="21" t="str">
        <f t="shared" si="88"/>
        <v xml:space="preserve"> ― </v>
      </c>
      <c r="K295" s="21" t="str">
        <f t="shared" si="83"/>
        <v>▼選択</v>
      </c>
      <c r="L295" s="21" t="str">
        <f t="shared" si="84"/>
        <v>以下について、詳細説明欄の記載及び証跡資料「○○資料」P○により確認できた
・顧客リストのダウンロードが誰でも可能となっていないこと
・ダウンロード可能な従業員は、拠点長やシステム管理者等の合理的な範囲に限定されていること</v>
      </c>
      <c r="M295" s="21" t="str">
        <f t="shared" si="85"/>
        <v xml:space="preserve">
</v>
      </c>
      <c r="N295" s="3"/>
      <c r="O295" s="19" t="s">
        <v>2436</v>
      </c>
      <c r="P295" s="19" t="s">
        <v>2737</v>
      </c>
      <c r="Q295" s="19" t="s">
        <v>559</v>
      </c>
      <c r="R295" s="19"/>
      <c r="S295" s="19"/>
      <c r="T295" s="808"/>
      <c r="U295" s="809"/>
      <c r="V295" s="810"/>
      <c r="W295" s="811"/>
      <c r="X295" s="810"/>
      <c r="Y295" s="810"/>
      <c r="Z295" s="20"/>
      <c r="AA295" s="844" t="s">
        <v>494</v>
      </c>
      <c r="AB295" s="1276"/>
      <c r="AC295" s="844" t="s">
        <v>2004</v>
      </c>
      <c r="AD295" s="1278"/>
      <c r="AE295" s="870" t="s">
        <v>559</v>
      </c>
      <c r="AF295" s="1278"/>
      <c r="AG295" s="845" t="s">
        <v>36</v>
      </c>
      <c r="AH295" s="1210"/>
      <c r="AI295" s="563">
        <v>110</v>
      </c>
      <c r="AJ295" s="663" t="s">
        <v>2679</v>
      </c>
      <c r="AK295" s="848"/>
      <c r="AL295" s="1224" t="s">
        <v>561</v>
      </c>
      <c r="AM295" s="1225"/>
      <c r="AN295" s="27">
        <f t="shared" si="78"/>
        <v>0</v>
      </c>
      <c r="AO295" s="27">
        <f t="shared" si="78"/>
        <v>0</v>
      </c>
      <c r="AP295" s="565">
        <f t="shared" si="78"/>
        <v>0</v>
      </c>
      <c r="AQ295" s="35">
        <f t="shared" si="78"/>
        <v>0</v>
      </c>
      <c r="AR295" s="566">
        <f t="shared" si="78"/>
        <v>0</v>
      </c>
      <c r="AS295" s="566">
        <f t="shared" si="78"/>
        <v>0</v>
      </c>
      <c r="AT295" s="35">
        <f t="shared" si="73"/>
        <v>0</v>
      </c>
      <c r="AU295" s="43">
        <f t="shared" si="73"/>
        <v>0</v>
      </c>
      <c r="AV295" s="596" t="s">
        <v>33</v>
      </c>
      <c r="AW295" s="597" t="s">
        <v>41</v>
      </c>
      <c r="AX295" s="597" t="s">
        <v>42</v>
      </c>
      <c r="AY295" s="597"/>
      <c r="AZ295" s="850" t="s">
        <v>41</v>
      </c>
      <c r="BA295" s="582" t="s">
        <v>562</v>
      </c>
      <c r="BB295" s="547" t="s">
        <v>3697</v>
      </c>
      <c r="BC295" s="547" t="s">
        <v>3698</v>
      </c>
      <c r="BD295" s="549"/>
      <c r="BE295" s="859" t="str">
        <f t="shared" si="89"/>
        <v>▼選択</v>
      </c>
      <c r="BF295" s="633" t="s">
        <v>16</v>
      </c>
      <c r="BG295" s="859" t="s">
        <v>31</v>
      </c>
      <c r="BH295" s="824" t="s">
        <v>6</v>
      </c>
      <c r="BI295" s="824" t="s">
        <v>7</v>
      </c>
      <c r="BJ295" s="859" t="s">
        <v>32</v>
      </c>
      <c r="BK295" s="859"/>
      <c r="BL295" s="546" t="s">
        <v>33</v>
      </c>
      <c r="BM295" s="828" t="s">
        <v>3392</v>
      </c>
      <c r="BN295" s="829"/>
      <c r="BO295" s="829"/>
      <c r="BP295" s="829"/>
      <c r="BQ295" s="829"/>
      <c r="BR295" s="829"/>
      <c r="BS295" s="547"/>
      <c r="BT295" s="547"/>
      <c r="BU295" s="547"/>
      <c r="BV295" s="548"/>
      <c r="BW295" s="549"/>
      <c r="BX295" s="547"/>
      <c r="BY295" s="495"/>
      <c r="BZ295" s="579" t="s">
        <v>2076</v>
      </c>
      <c r="CA295" s="853" t="s">
        <v>1556</v>
      </c>
      <c r="CB295" s="854" t="s">
        <v>1559</v>
      </c>
      <c r="CC295" s="55" t="s">
        <v>2436</v>
      </c>
      <c r="CD295" s="843" t="s">
        <v>1560</v>
      </c>
    </row>
    <row r="296" spans="1:82" ht="110.25" hidden="1" customHeight="1">
      <c r="A296" s="3"/>
      <c r="B296" s="5" t="s">
        <v>3038</v>
      </c>
      <c r="C296" s="3" t="str">
        <f t="shared" si="75"/>
        <v>Ⅲ.個人情報保護 (7)　個人情報保護に係る態勢整備・業務運営</v>
      </c>
      <c r="D296" s="3" t="str">
        <f t="shared" si="76"/>
        <v>⑰個人情報保護に係るシステム面の整備</v>
      </c>
      <c r="E296" s="3" t="str">
        <f t="shared" si="80"/>
        <v>基本 110</v>
      </c>
      <c r="F296" s="3" t="str">
        <f t="shared" si="81"/>
        <v>110 
110-3</v>
      </c>
      <c r="G296" s="11" t="str">
        <f t="shared" si="82"/>
        <v xml:space="preserve">
＿ ③パスワードを定期的に変更している
＿＿ </v>
      </c>
      <c r="H296" s="21" t="str">
        <f t="shared" si="77"/>
        <v>2023: 0
2024: ▼選択</v>
      </c>
      <c r="I296" s="21" t="str">
        <f t="shared" si="88"/>
        <v xml:space="preserve"> ― </v>
      </c>
      <c r="J296" s="21" t="str">
        <f t="shared" si="88"/>
        <v xml:space="preserve"> ― </v>
      </c>
      <c r="K296" s="21" t="str">
        <f t="shared" si="83"/>
        <v>▼選択</v>
      </c>
      <c r="L296" s="21" t="str">
        <f t="shared" si="84"/>
        <v>以下について、詳細説明欄の記載及び証跡資料「○○資料」P○により確認できた
・システム制御により定期的なパスワード変更がマストとなっていること【または】
・パスワード変更時期にシステム部門等からパスワード変更依頼を従業員に発信し、完了報告を受領する等、運用で定期的なパスワード変更を担保していること</v>
      </c>
      <c r="M296" s="21" t="str">
        <f t="shared" si="85"/>
        <v xml:space="preserve">
</v>
      </c>
      <c r="N296" s="3"/>
      <c r="O296" s="19" t="s">
        <v>2437</v>
      </c>
      <c r="P296" s="19" t="s">
        <v>2737</v>
      </c>
      <c r="Q296" s="19" t="s">
        <v>559</v>
      </c>
      <c r="R296" s="19"/>
      <c r="S296" s="19"/>
      <c r="T296" s="808"/>
      <c r="U296" s="809"/>
      <c r="V296" s="810"/>
      <c r="W296" s="811"/>
      <c r="X296" s="810"/>
      <c r="Y296" s="810"/>
      <c r="Z296" s="20"/>
      <c r="AA296" s="844" t="s">
        <v>494</v>
      </c>
      <c r="AB296" s="1276"/>
      <c r="AC296" s="844" t="s">
        <v>2004</v>
      </c>
      <c r="AD296" s="1278"/>
      <c r="AE296" s="870" t="s">
        <v>559</v>
      </c>
      <c r="AF296" s="1278"/>
      <c r="AG296" s="845" t="s">
        <v>36</v>
      </c>
      <c r="AH296" s="1210"/>
      <c r="AI296" s="563">
        <v>110</v>
      </c>
      <c r="AJ296" s="662" t="s">
        <v>2680</v>
      </c>
      <c r="AK296" s="848"/>
      <c r="AL296" s="1224" t="s">
        <v>563</v>
      </c>
      <c r="AM296" s="1225"/>
      <c r="AN296" s="27">
        <f t="shared" si="78"/>
        <v>0</v>
      </c>
      <c r="AO296" s="27">
        <f t="shared" si="78"/>
        <v>0</v>
      </c>
      <c r="AP296" s="565">
        <f t="shared" si="78"/>
        <v>0</v>
      </c>
      <c r="AQ296" s="35">
        <f t="shared" si="78"/>
        <v>0</v>
      </c>
      <c r="AR296" s="566">
        <f t="shared" si="78"/>
        <v>0</v>
      </c>
      <c r="AS296" s="566">
        <f t="shared" si="78"/>
        <v>0</v>
      </c>
      <c r="AT296" s="35">
        <f t="shared" si="73"/>
        <v>0</v>
      </c>
      <c r="AU296" s="43">
        <f t="shared" si="73"/>
        <v>0</v>
      </c>
      <c r="AV296" s="596" t="s">
        <v>33</v>
      </c>
      <c r="AW296" s="597" t="s">
        <v>41</v>
      </c>
      <c r="AX296" s="597" t="s">
        <v>42</v>
      </c>
      <c r="AY296" s="597"/>
      <c r="AZ296" s="850" t="s">
        <v>33</v>
      </c>
      <c r="BA296" s="582" t="s">
        <v>564</v>
      </c>
      <c r="BB296" s="855"/>
      <c r="BC296" s="821"/>
      <c r="BD296" s="549"/>
      <c r="BE296" s="859" t="str">
        <f t="shared" si="89"/>
        <v>▼選択</v>
      </c>
      <c r="BF296" s="633" t="s">
        <v>16</v>
      </c>
      <c r="BG296" s="859" t="s">
        <v>31</v>
      </c>
      <c r="BH296" s="824" t="s">
        <v>6</v>
      </c>
      <c r="BI296" s="824" t="s">
        <v>7</v>
      </c>
      <c r="BJ296" s="859" t="s">
        <v>32</v>
      </c>
      <c r="BK296" s="859"/>
      <c r="BL296" s="546" t="s">
        <v>33</v>
      </c>
      <c r="BM296" s="828" t="s">
        <v>3699</v>
      </c>
      <c r="BN296" s="852"/>
      <c r="BO296" s="852"/>
      <c r="BP296" s="852"/>
      <c r="BQ296" s="852"/>
      <c r="BR296" s="852"/>
      <c r="BS296" s="547"/>
      <c r="BT296" s="547"/>
      <c r="BU296" s="547"/>
      <c r="BV296" s="548"/>
      <c r="BW296" s="549"/>
      <c r="BX296" s="547"/>
      <c r="BY296" s="495"/>
      <c r="BZ296" s="579" t="s">
        <v>3700</v>
      </c>
      <c r="CA296" s="853" t="s">
        <v>1556</v>
      </c>
      <c r="CB296" s="854" t="s">
        <v>1561</v>
      </c>
      <c r="CC296" s="55" t="s">
        <v>2437</v>
      </c>
      <c r="CD296" s="843" t="s">
        <v>1562</v>
      </c>
    </row>
    <row r="297" spans="1:82" ht="126" hidden="1" customHeight="1">
      <c r="A297" s="3"/>
      <c r="B297" s="5" t="s">
        <v>3039</v>
      </c>
      <c r="C297" s="3" t="str">
        <f t="shared" si="75"/>
        <v>Ⅲ.個人情報保護 (7)　個人情報保護に係る態勢整備・業務運営</v>
      </c>
      <c r="D297" s="3" t="str">
        <f t="shared" si="76"/>
        <v>⑰個人情報保護に係るシステム面の整備</v>
      </c>
      <c r="E297" s="3" t="str">
        <f t="shared" si="80"/>
        <v>基本 110</v>
      </c>
      <c r="F297" s="3" t="str">
        <f t="shared" si="81"/>
        <v>110 
110-4</v>
      </c>
      <c r="G297" s="11" t="str">
        <f t="shared" si="82"/>
        <v xml:space="preserve">
＿ ④複雑なパスワード（8文字以上且つ大文字・小文字・記号の混合等）を設定している
＿＿ </v>
      </c>
      <c r="H297" s="21" t="str">
        <f t="shared" si="77"/>
        <v>2023: 0
2024: ▼選択</v>
      </c>
      <c r="I297" s="21" t="str">
        <f t="shared" si="88"/>
        <v xml:space="preserve"> ― </v>
      </c>
      <c r="J297" s="21" t="str">
        <f t="shared" si="88"/>
        <v xml:space="preserve"> ― </v>
      </c>
      <c r="K297" s="21" t="str">
        <f t="shared" si="83"/>
        <v>▼選択</v>
      </c>
      <c r="L297" s="21" t="str">
        <f t="shared" si="84"/>
        <v>以下について、詳細説明欄の記載及び証跡資料「○○資料」P○により確認できた
・システム制御により8文字以上且つ大文字・小文字・記号の混合等の複雑なパスワード設定となっていること
【または】
・パスワード設定時にシステム部門等からパスワード設定ルールを遵守するよう従業員に発信する等、運用で複雑なパスワード設定を担保していること</v>
      </c>
      <c r="M297" s="21" t="str">
        <f t="shared" si="85"/>
        <v xml:space="preserve">
</v>
      </c>
      <c r="N297" s="3"/>
      <c r="O297" s="19" t="s">
        <v>2438</v>
      </c>
      <c r="P297" s="19" t="s">
        <v>2737</v>
      </c>
      <c r="Q297" s="19" t="s">
        <v>559</v>
      </c>
      <c r="R297" s="19"/>
      <c r="S297" s="19"/>
      <c r="T297" s="808"/>
      <c r="U297" s="809"/>
      <c r="V297" s="810"/>
      <c r="W297" s="811"/>
      <c r="X297" s="810"/>
      <c r="Y297" s="810"/>
      <c r="Z297" s="20"/>
      <c r="AA297" s="844" t="s">
        <v>494</v>
      </c>
      <c r="AB297" s="1276"/>
      <c r="AC297" s="844" t="s">
        <v>2004</v>
      </c>
      <c r="AD297" s="1278"/>
      <c r="AE297" s="870" t="s">
        <v>559</v>
      </c>
      <c r="AF297" s="1278"/>
      <c r="AG297" s="845" t="s">
        <v>36</v>
      </c>
      <c r="AH297" s="1210"/>
      <c r="AI297" s="563">
        <v>110</v>
      </c>
      <c r="AJ297" s="662" t="s">
        <v>2681</v>
      </c>
      <c r="AK297" s="848"/>
      <c r="AL297" s="1224" t="s">
        <v>3701</v>
      </c>
      <c r="AM297" s="1225"/>
      <c r="AN297" s="27">
        <f t="shared" si="78"/>
        <v>0</v>
      </c>
      <c r="AO297" s="27">
        <f t="shared" si="78"/>
        <v>0</v>
      </c>
      <c r="AP297" s="565">
        <f t="shared" si="78"/>
        <v>0</v>
      </c>
      <c r="AQ297" s="35">
        <f t="shared" si="78"/>
        <v>0</v>
      </c>
      <c r="AR297" s="566">
        <f t="shared" si="78"/>
        <v>0</v>
      </c>
      <c r="AS297" s="566">
        <f t="shared" si="78"/>
        <v>0</v>
      </c>
      <c r="AT297" s="35">
        <f t="shared" si="73"/>
        <v>0</v>
      </c>
      <c r="AU297" s="43">
        <f t="shared" si="73"/>
        <v>0</v>
      </c>
      <c r="AV297" s="596" t="s">
        <v>33</v>
      </c>
      <c r="AW297" s="597" t="s">
        <v>41</v>
      </c>
      <c r="AX297" s="597" t="s">
        <v>42</v>
      </c>
      <c r="AY297" s="597"/>
      <c r="AZ297" s="850" t="s">
        <v>33</v>
      </c>
      <c r="BA297" s="582" t="s">
        <v>565</v>
      </c>
      <c r="BB297" s="851"/>
      <c r="BC297" s="547"/>
      <c r="BD297" s="549"/>
      <c r="BE297" s="859" t="str">
        <f t="shared" si="89"/>
        <v>▼選択</v>
      </c>
      <c r="BF297" s="633" t="s">
        <v>16</v>
      </c>
      <c r="BG297" s="859" t="s">
        <v>31</v>
      </c>
      <c r="BH297" s="824" t="s">
        <v>6</v>
      </c>
      <c r="BI297" s="824" t="s">
        <v>7</v>
      </c>
      <c r="BJ297" s="859" t="s">
        <v>32</v>
      </c>
      <c r="BK297" s="859"/>
      <c r="BL297" s="546" t="s">
        <v>33</v>
      </c>
      <c r="BM297" s="828" t="s">
        <v>3393</v>
      </c>
      <c r="BN297" s="829"/>
      <c r="BO297" s="829"/>
      <c r="BP297" s="829"/>
      <c r="BQ297" s="829"/>
      <c r="BR297" s="829"/>
      <c r="BS297" s="547"/>
      <c r="BT297" s="547"/>
      <c r="BU297" s="547"/>
      <c r="BV297" s="548"/>
      <c r="BW297" s="549"/>
      <c r="BX297" s="547"/>
      <c r="BY297" s="495"/>
      <c r="BZ297" s="579" t="s">
        <v>2077</v>
      </c>
      <c r="CA297" s="853" t="s">
        <v>1556</v>
      </c>
      <c r="CB297" s="854" t="s">
        <v>1563</v>
      </c>
      <c r="CC297" s="55" t="s">
        <v>2438</v>
      </c>
      <c r="CD297" s="843" t="s">
        <v>1564</v>
      </c>
    </row>
    <row r="298" spans="1:82" ht="47.25" hidden="1" customHeight="1">
      <c r="A298" s="3"/>
      <c r="B298" s="5" t="s">
        <v>3040</v>
      </c>
      <c r="C298" s="3" t="str">
        <f t="shared" si="75"/>
        <v>Ⅲ.個人情報保護 (7)　個人情報保護に係る態勢整備・業務運営</v>
      </c>
      <c r="D298" s="3" t="str">
        <f t="shared" si="76"/>
        <v>⑰個人情報保護に係るシステム面の整備</v>
      </c>
      <c r="E298" s="3" t="str">
        <f t="shared" si="80"/>
        <v>基本 110</v>
      </c>
      <c r="F298" s="3" t="str">
        <f t="shared" si="81"/>
        <v>110 
110-5</v>
      </c>
      <c r="G298" s="11" t="str">
        <f t="shared" si="82"/>
        <v xml:space="preserve">
＿ ⑤二要素認証（パスワード入力＋顔認証等）をしている
＿＿ </v>
      </c>
      <c r="H298" s="21" t="str">
        <f t="shared" si="77"/>
        <v>2023: 0
2024: ▼選択</v>
      </c>
      <c r="I298" s="21" t="str">
        <f t="shared" si="88"/>
        <v xml:space="preserve"> ― </v>
      </c>
      <c r="J298" s="21" t="str">
        <f t="shared" si="88"/>
        <v xml:space="preserve"> ― </v>
      </c>
      <c r="K298" s="21" t="str">
        <f t="shared" si="83"/>
        <v>▼選択</v>
      </c>
      <c r="L298" s="21" t="str">
        <f t="shared" si="84"/>
        <v>以下について、詳細説明欄の記載及び証跡資料「○○資料」P○により確認できた
・要素が異なる２要素以上の認証を行っていること</v>
      </c>
      <c r="M298" s="21" t="str">
        <f t="shared" si="85"/>
        <v xml:space="preserve">
</v>
      </c>
      <c r="N298" s="3"/>
      <c r="O298" s="19" t="s">
        <v>2439</v>
      </c>
      <c r="P298" s="19" t="s">
        <v>2737</v>
      </c>
      <c r="Q298" s="19" t="s">
        <v>559</v>
      </c>
      <c r="R298" s="19"/>
      <c r="S298" s="19"/>
      <c r="T298" s="808"/>
      <c r="U298" s="809"/>
      <c r="V298" s="810"/>
      <c r="W298" s="811"/>
      <c r="X298" s="810"/>
      <c r="Y298" s="810"/>
      <c r="Z298" s="20"/>
      <c r="AA298" s="844" t="s">
        <v>494</v>
      </c>
      <c r="AB298" s="1276"/>
      <c r="AC298" s="844" t="s">
        <v>2004</v>
      </c>
      <c r="AD298" s="1278"/>
      <c r="AE298" s="870" t="s">
        <v>559</v>
      </c>
      <c r="AF298" s="1278"/>
      <c r="AG298" s="845" t="s">
        <v>36</v>
      </c>
      <c r="AH298" s="1210"/>
      <c r="AI298" s="563">
        <v>110</v>
      </c>
      <c r="AJ298" s="662" t="s">
        <v>2682</v>
      </c>
      <c r="AK298" s="848"/>
      <c r="AL298" s="1224" t="s">
        <v>566</v>
      </c>
      <c r="AM298" s="1225"/>
      <c r="AN298" s="27">
        <f t="shared" si="78"/>
        <v>0</v>
      </c>
      <c r="AO298" s="27">
        <f t="shared" si="78"/>
        <v>0</v>
      </c>
      <c r="AP298" s="565">
        <f t="shared" si="78"/>
        <v>0</v>
      </c>
      <c r="AQ298" s="35">
        <f t="shared" si="78"/>
        <v>0</v>
      </c>
      <c r="AR298" s="566">
        <f t="shared" si="78"/>
        <v>0</v>
      </c>
      <c r="AS298" s="566">
        <f t="shared" si="78"/>
        <v>0</v>
      </c>
      <c r="AT298" s="35">
        <f t="shared" si="73"/>
        <v>0</v>
      </c>
      <c r="AU298" s="43">
        <f t="shared" si="73"/>
        <v>0</v>
      </c>
      <c r="AV298" s="596" t="s">
        <v>33</v>
      </c>
      <c r="AW298" s="597" t="s">
        <v>41</v>
      </c>
      <c r="AX298" s="597" t="s">
        <v>42</v>
      </c>
      <c r="AY298" s="597"/>
      <c r="AZ298" s="850" t="s">
        <v>33</v>
      </c>
      <c r="BA298" s="582" t="s">
        <v>567</v>
      </c>
      <c r="BB298" s="851"/>
      <c r="BC298" s="547"/>
      <c r="BD298" s="549"/>
      <c r="BE298" s="859" t="str">
        <f t="shared" si="89"/>
        <v>▼選択</v>
      </c>
      <c r="BF298" s="633" t="s">
        <v>16</v>
      </c>
      <c r="BG298" s="859" t="s">
        <v>31</v>
      </c>
      <c r="BH298" s="824" t="s">
        <v>6</v>
      </c>
      <c r="BI298" s="824" t="s">
        <v>7</v>
      </c>
      <c r="BJ298" s="859" t="s">
        <v>32</v>
      </c>
      <c r="BK298" s="859"/>
      <c r="BL298" s="546" t="s">
        <v>33</v>
      </c>
      <c r="BM298" s="828" t="s">
        <v>3394</v>
      </c>
      <c r="BN298" s="852"/>
      <c r="BO298" s="852"/>
      <c r="BP298" s="852"/>
      <c r="BQ298" s="852"/>
      <c r="BR298" s="852"/>
      <c r="BS298" s="547"/>
      <c r="BT298" s="547"/>
      <c r="BU298" s="547"/>
      <c r="BV298" s="548"/>
      <c r="BW298" s="549"/>
      <c r="BX298" s="547"/>
      <c r="BY298" s="495"/>
      <c r="BZ298" s="579" t="s">
        <v>2078</v>
      </c>
      <c r="CA298" s="853" t="s">
        <v>1556</v>
      </c>
      <c r="CB298" s="854" t="s">
        <v>1565</v>
      </c>
      <c r="CC298" s="55" t="s">
        <v>2439</v>
      </c>
      <c r="CD298" s="843" t="s">
        <v>1566</v>
      </c>
    </row>
    <row r="299" spans="1:82" ht="47.25" hidden="1" customHeight="1">
      <c r="A299" s="3"/>
      <c r="B299" s="5" t="s">
        <v>3041</v>
      </c>
      <c r="C299" s="3" t="str">
        <f t="shared" si="75"/>
        <v>Ⅲ.個人情報保護 (7)　個人情報保護に係る態勢整備・業務運営</v>
      </c>
      <c r="D299" s="3" t="str">
        <f t="shared" si="76"/>
        <v>⑰個人情報保護に係るシステム面の整備</v>
      </c>
      <c r="E299" s="3" t="str">
        <f t="shared" si="80"/>
        <v>基本 110</v>
      </c>
      <c r="F299" s="3" t="str">
        <f t="shared" si="81"/>
        <v>110 
110-6</v>
      </c>
      <c r="G299" s="11" t="str">
        <f t="shared" si="82"/>
        <v xml:space="preserve">
＿ ⑥その他（③④⑤と同等以上）　　　　　　　　
＿＿ </v>
      </c>
      <c r="H299" s="21" t="str">
        <f t="shared" si="77"/>
        <v>2023: 0
2024: ▼選択</v>
      </c>
      <c r="I299" s="21" t="str">
        <f t="shared" si="88"/>
        <v xml:space="preserve"> ― </v>
      </c>
      <c r="J299" s="21" t="str">
        <f t="shared" si="88"/>
        <v xml:space="preserve"> ― </v>
      </c>
      <c r="K299" s="21" t="str">
        <f t="shared" si="83"/>
        <v>▼選択</v>
      </c>
      <c r="L299" s="21" t="str">
        <f t="shared" si="84"/>
        <v>以下について、詳細説明欄の記載及び証跡資料「○○資料」P○により確認できた
・□□□は、「○○資料」を確認</v>
      </c>
      <c r="M299" s="21" t="str">
        <f t="shared" si="85"/>
        <v xml:space="preserve">
</v>
      </c>
      <c r="N299" s="3"/>
      <c r="O299" s="19" t="s">
        <v>2440</v>
      </c>
      <c r="P299" s="19" t="s">
        <v>2737</v>
      </c>
      <c r="Q299" s="19" t="s">
        <v>559</v>
      </c>
      <c r="R299" s="19"/>
      <c r="S299" s="19"/>
      <c r="T299" s="808"/>
      <c r="U299" s="809"/>
      <c r="V299" s="810"/>
      <c r="W299" s="811"/>
      <c r="X299" s="810"/>
      <c r="Y299" s="810"/>
      <c r="Z299" s="20"/>
      <c r="AA299" s="844" t="s">
        <v>494</v>
      </c>
      <c r="AB299" s="1276"/>
      <c r="AC299" s="844" t="s">
        <v>2004</v>
      </c>
      <c r="AD299" s="1278"/>
      <c r="AE299" s="870" t="s">
        <v>559</v>
      </c>
      <c r="AF299" s="1278"/>
      <c r="AG299" s="845" t="s">
        <v>36</v>
      </c>
      <c r="AH299" s="1210"/>
      <c r="AI299" s="594">
        <v>110</v>
      </c>
      <c r="AJ299" s="662" t="s">
        <v>2683</v>
      </c>
      <c r="AK299" s="848"/>
      <c r="AL299" s="1220" t="s">
        <v>1567</v>
      </c>
      <c r="AM299" s="1221"/>
      <c r="AN299" s="27">
        <f t="shared" si="78"/>
        <v>0</v>
      </c>
      <c r="AO299" s="27">
        <f t="shared" si="78"/>
        <v>0</v>
      </c>
      <c r="AP299" s="565">
        <f t="shared" si="78"/>
        <v>0</v>
      </c>
      <c r="AQ299" s="35">
        <f t="shared" si="78"/>
        <v>0</v>
      </c>
      <c r="AR299" s="566">
        <f t="shared" si="78"/>
        <v>0</v>
      </c>
      <c r="AS299" s="566">
        <f t="shared" si="78"/>
        <v>0</v>
      </c>
      <c r="AT299" s="35">
        <f t="shared" si="73"/>
        <v>0</v>
      </c>
      <c r="AU299" s="43">
        <f t="shared" si="73"/>
        <v>0</v>
      </c>
      <c r="AV299" s="596" t="s">
        <v>33</v>
      </c>
      <c r="AW299" s="597" t="s">
        <v>41</v>
      </c>
      <c r="AX299" s="597" t="s">
        <v>42</v>
      </c>
      <c r="AY299" s="597"/>
      <c r="AZ299" s="850" t="s">
        <v>33</v>
      </c>
      <c r="BA299" s="582" t="s">
        <v>544</v>
      </c>
      <c r="BB299" s="851"/>
      <c r="BC299" s="821"/>
      <c r="BD299" s="549"/>
      <c r="BE299" s="859" t="str">
        <f t="shared" si="89"/>
        <v>▼選択</v>
      </c>
      <c r="BF299" s="633" t="s">
        <v>16</v>
      </c>
      <c r="BG299" s="859" t="s">
        <v>31</v>
      </c>
      <c r="BH299" s="824" t="s">
        <v>6</v>
      </c>
      <c r="BI299" s="824" t="s">
        <v>7</v>
      </c>
      <c r="BJ299" s="859" t="s">
        <v>32</v>
      </c>
      <c r="BK299" s="859"/>
      <c r="BL299" s="546" t="s">
        <v>33</v>
      </c>
      <c r="BM299" s="828" t="s">
        <v>3395</v>
      </c>
      <c r="BN299" s="547"/>
      <c r="BO299" s="547"/>
      <c r="BP299" s="547"/>
      <c r="BQ299" s="547"/>
      <c r="BR299" s="547"/>
      <c r="BS299" s="547"/>
      <c r="BT299" s="547"/>
      <c r="BU299" s="547"/>
      <c r="BV299" s="548"/>
      <c r="BW299" s="549"/>
      <c r="BX299" s="547"/>
      <c r="BY299" s="495"/>
      <c r="BZ299" s="579" t="s">
        <v>2079</v>
      </c>
      <c r="CA299" s="853" t="s">
        <v>1556</v>
      </c>
      <c r="CB299" s="854" t="s">
        <v>1568</v>
      </c>
      <c r="CC299" s="55" t="s">
        <v>2440</v>
      </c>
      <c r="CD299" s="843" t="s">
        <v>1569</v>
      </c>
    </row>
    <row r="300" spans="1:82" ht="79.5" customHeight="1">
      <c r="A300" s="3"/>
      <c r="B300" s="5" t="s">
        <v>3042</v>
      </c>
      <c r="C300" s="3" t="str">
        <f t="shared" si="75"/>
        <v>Ⅲ.個人情報保護 (7)　個人情報保護に係る態勢整備・業務運営</v>
      </c>
      <c r="D300" s="3" t="str">
        <f t="shared" si="76"/>
        <v>⑰個人情報保護に係るシステム面の整備</v>
      </c>
      <c r="E300" s="3" t="str">
        <f t="shared" si="80"/>
        <v>基本 111</v>
      </c>
      <c r="F300" s="3" t="str">
        <f t="shared" si="81"/>
        <v xml:space="preserve">111 
</v>
      </c>
      <c r="G300" s="11" t="str">
        <f t="shared" si="82"/>
        <v xml:space="preserve">個人所有電子機器（パソコン等）の業務利用がされていないこと、もしくは個人所有電子機器に個人情報が保存されていないことが定期的に確認・管理されている、または、システムにより個人所有電子機器の利用および個人情報の保存を制御している
＿ 
＿＿ </v>
      </c>
      <c r="H300" s="21" t="str">
        <f t="shared" si="77"/>
        <v>2023: 0
2024: 1.はい</v>
      </c>
      <c r="I300" s="21" t="str">
        <f t="shared" si="88"/>
        <v xml:space="preserve"> ― </v>
      </c>
      <c r="J300" s="21" t="str">
        <f t="shared" si="88"/>
        <v xml:space="preserve"> ― </v>
      </c>
      <c r="K300" s="21" t="str">
        <f t="shared" si="83"/>
        <v>▼選択</v>
      </c>
      <c r="L300" s="21" t="str">
        <f t="shared" si="84"/>
        <v>以下について、詳細説明欄の記載及び証跡資料「○○資料」P○により確認できた
・個人所有電子機器を利用していない旨をチェックしていること
【または】
個人所有電子機器に個人情報が保存されていないことをチェックしていること
【もしくは】
個人所有電子機器へのデータの移動・コピーができないようにシステム制御されていること</v>
      </c>
      <c r="M300" s="21" t="str">
        <f t="shared" si="85"/>
        <v xml:space="preserve">
</v>
      </c>
      <c r="N300" s="3"/>
      <c r="O300" s="19" t="s">
        <v>2441</v>
      </c>
      <c r="P300" s="19" t="s">
        <v>2737</v>
      </c>
      <c r="Q300" s="19" t="s">
        <v>559</v>
      </c>
      <c r="R300" s="19"/>
      <c r="S300" s="19"/>
      <c r="T300" s="808"/>
      <c r="U300" s="809"/>
      <c r="V300" s="810"/>
      <c r="W300" s="811"/>
      <c r="X300" s="810"/>
      <c r="Y300" s="810"/>
      <c r="Z300" s="20"/>
      <c r="AA300" s="844" t="s">
        <v>494</v>
      </c>
      <c r="AB300" s="1276"/>
      <c r="AC300" s="844" t="s">
        <v>2004</v>
      </c>
      <c r="AD300" s="1278"/>
      <c r="AE300" s="870" t="s">
        <v>559</v>
      </c>
      <c r="AF300" s="1278"/>
      <c r="AG300" s="845" t="s">
        <v>36</v>
      </c>
      <c r="AH300" s="1210"/>
      <c r="AI300" s="602">
        <v>111</v>
      </c>
      <c r="AJ300" s="551" t="s">
        <v>26</v>
      </c>
      <c r="AK300" s="1224" t="s">
        <v>3480</v>
      </c>
      <c r="AL300" s="1296"/>
      <c r="AM300" s="1225"/>
      <c r="AN300" s="27">
        <f t="shared" si="78"/>
        <v>0</v>
      </c>
      <c r="AO300" s="27">
        <f t="shared" si="78"/>
        <v>0</v>
      </c>
      <c r="AP300" s="565">
        <f t="shared" si="78"/>
        <v>0</v>
      </c>
      <c r="AQ300" s="35">
        <f t="shared" si="78"/>
        <v>0</v>
      </c>
      <c r="AR300" s="566">
        <f t="shared" si="78"/>
        <v>0</v>
      </c>
      <c r="AS300" s="566">
        <f t="shared" si="78"/>
        <v>0</v>
      </c>
      <c r="AT300" s="35">
        <f t="shared" si="73"/>
        <v>0</v>
      </c>
      <c r="AU300" s="43">
        <f t="shared" si="73"/>
        <v>0</v>
      </c>
      <c r="AV300" s="596" t="s">
        <v>33</v>
      </c>
      <c r="AW300" s="597" t="s">
        <v>41</v>
      </c>
      <c r="AX300" s="597" t="s">
        <v>42</v>
      </c>
      <c r="AY300" s="597"/>
      <c r="AZ300" s="850" t="s">
        <v>41</v>
      </c>
      <c r="BA300" s="582" t="s">
        <v>568</v>
      </c>
      <c r="BB300" s="547" t="s">
        <v>3702</v>
      </c>
      <c r="BC300" s="547" t="s">
        <v>3703</v>
      </c>
      <c r="BD300" s="598" t="str">
        <f t="shared" ref="BD300:BD303" si="90">BL300</f>
        <v>▼選択</v>
      </c>
      <c r="BE300" s="859" t="s">
        <v>33</v>
      </c>
      <c r="BF300" s="633" t="s">
        <v>16</v>
      </c>
      <c r="BG300" s="859" t="s">
        <v>31</v>
      </c>
      <c r="BH300" s="824" t="s">
        <v>6</v>
      </c>
      <c r="BI300" s="824" t="s">
        <v>7</v>
      </c>
      <c r="BJ300" s="859" t="s">
        <v>32</v>
      </c>
      <c r="BK300" s="859"/>
      <c r="BL300" s="546" t="s">
        <v>33</v>
      </c>
      <c r="BM300" s="828" t="s">
        <v>3396</v>
      </c>
      <c r="BN300" s="852"/>
      <c r="BO300" s="852"/>
      <c r="BP300" s="852"/>
      <c r="BQ300" s="852"/>
      <c r="BR300" s="852"/>
      <c r="BS300" s="547"/>
      <c r="BT300" s="547"/>
      <c r="BU300" s="547"/>
      <c r="BV300" s="548"/>
      <c r="BW300" s="549"/>
      <c r="BX300" s="547"/>
      <c r="BY300" s="495"/>
      <c r="BZ300" s="579" t="s">
        <v>2080</v>
      </c>
      <c r="CA300" s="853" t="s">
        <v>1570</v>
      </c>
      <c r="CB300" s="854" t="s">
        <v>1571</v>
      </c>
      <c r="CC300" s="55" t="s">
        <v>2441</v>
      </c>
      <c r="CD300" s="843" t="s">
        <v>1572</v>
      </c>
    </row>
    <row r="301" spans="1:82" ht="57" customHeight="1">
      <c r="A301" s="3"/>
      <c r="B301" s="5" t="s">
        <v>3043</v>
      </c>
      <c r="C301" s="3" t="str">
        <f t="shared" si="75"/>
        <v>Ⅲ.個人情報保護 (7)　個人情報保護に係る態勢整備・業務運営</v>
      </c>
      <c r="D301" s="3" t="str">
        <f t="shared" si="76"/>
        <v>⑰個人情報保護に係るシステム面の整備</v>
      </c>
      <c r="E301" s="3" t="str">
        <f t="shared" si="80"/>
        <v>基本 112</v>
      </c>
      <c r="F301" s="3" t="str">
        <f t="shared" si="81"/>
        <v xml:space="preserve">112 
</v>
      </c>
      <c r="G301" s="11" t="str">
        <f t="shared" si="82"/>
        <v xml:space="preserve">募集人退職時に会社が貸与している機器の返却状況を記録し管理している
※会社が貸与している機器がない場合は「3.対象外」を選択
＿ 
＿＿ </v>
      </c>
      <c r="H301" s="21" t="str">
        <f t="shared" si="77"/>
        <v>2023: 0
2024: 1.はい</v>
      </c>
      <c r="I301" s="21" t="str">
        <f t="shared" si="88"/>
        <v xml:space="preserve"> ― </v>
      </c>
      <c r="J301" s="21" t="str">
        <f t="shared" si="88"/>
        <v xml:space="preserve"> ― </v>
      </c>
      <c r="K301" s="21" t="str">
        <f t="shared" si="83"/>
        <v>対象外</v>
      </c>
      <c r="L301" s="21" t="str">
        <f t="shared" si="84"/>
        <v>以下について、詳細説明欄の記載及び証跡資料「○○資料」P○により確認できた
・会社が貸与している機器の返却状況が記録されていること</v>
      </c>
      <c r="M301" s="21" t="str">
        <f t="shared" si="85"/>
        <v xml:space="preserve">
</v>
      </c>
      <c r="N301" s="3"/>
      <c r="O301" s="19" t="s">
        <v>2442</v>
      </c>
      <c r="P301" s="19" t="s">
        <v>2737</v>
      </c>
      <c r="Q301" s="19" t="s">
        <v>559</v>
      </c>
      <c r="R301" s="19"/>
      <c r="S301" s="19"/>
      <c r="T301" s="808"/>
      <c r="U301" s="809"/>
      <c r="V301" s="810"/>
      <c r="W301" s="811"/>
      <c r="X301" s="810"/>
      <c r="Y301" s="810"/>
      <c r="Z301" s="20"/>
      <c r="AA301" s="844" t="s">
        <v>494</v>
      </c>
      <c r="AB301" s="1276"/>
      <c r="AC301" s="844" t="s">
        <v>2004</v>
      </c>
      <c r="AD301" s="1278"/>
      <c r="AE301" s="870" t="s">
        <v>559</v>
      </c>
      <c r="AF301" s="1278"/>
      <c r="AG301" s="845" t="s">
        <v>36</v>
      </c>
      <c r="AH301" s="1210"/>
      <c r="AI301" s="602">
        <v>112</v>
      </c>
      <c r="AJ301" s="551" t="s">
        <v>26</v>
      </c>
      <c r="AK301" s="1275" t="s">
        <v>1573</v>
      </c>
      <c r="AL301" s="1234"/>
      <c r="AM301" s="1235"/>
      <c r="AN301" s="27">
        <f t="shared" si="78"/>
        <v>0</v>
      </c>
      <c r="AO301" s="27">
        <f t="shared" si="78"/>
        <v>0</v>
      </c>
      <c r="AP301" s="565">
        <f t="shared" si="78"/>
        <v>0</v>
      </c>
      <c r="AQ301" s="35">
        <f t="shared" si="78"/>
        <v>0</v>
      </c>
      <c r="AR301" s="566">
        <f t="shared" si="78"/>
        <v>0</v>
      </c>
      <c r="AS301" s="566">
        <f t="shared" si="78"/>
        <v>0</v>
      </c>
      <c r="AT301" s="35">
        <f t="shared" si="73"/>
        <v>0</v>
      </c>
      <c r="AU301" s="43">
        <f t="shared" si="73"/>
        <v>0</v>
      </c>
      <c r="AV301" s="596" t="s">
        <v>33</v>
      </c>
      <c r="AW301" s="597" t="s">
        <v>41</v>
      </c>
      <c r="AX301" s="597" t="s">
        <v>42</v>
      </c>
      <c r="AY301" s="597" t="s">
        <v>195</v>
      </c>
      <c r="AZ301" s="850" t="s">
        <v>41</v>
      </c>
      <c r="BA301" s="582" t="str">
        <f>IF(AZ301&lt;&gt;"3.対象外","記録の管理方法","「3.対象外」と申告する理由・実態")</f>
        <v>記録の管理方法</v>
      </c>
      <c r="BB301" s="547" t="s">
        <v>3704</v>
      </c>
      <c r="BC301" s="547" t="s">
        <v>3705</v>
      </c>
      <c r="BD301" s="598" t="str">
        <f t="shared" si="90"/>
        <v>対象外</v>
      </c>
      <c r="BE301" s="859" t="s">
        <v>33</v>
      </c>
      <c r="BF301" s="633" t="s">
        <v>16</v>
      </c>
      <c r="BG301" s="859" t="s">
        <v>31</v>
      </c>
      <c r="BH301" s="824" t="s">
        <v>6</v>
      </c>
      <c r="BI301" s="824" t="s">
        <v>7</v>
      </c>
      <c r="BJ301" s="859" t="s">
        <v>32</v>
      </c>
      <c r="BK301" s="859" t="s">
        <v>897</v>
      </c>
      <c r="BL301" s="546" t="s">
        <v>203</v>
      </c>
      <c r="BM301" s="828" t="s">
        <v>3397</v>
      </c>
      <c r="BN301" s="852"/>
      <c r="BO301" s="852"/>
      <c r="BP301" s="852"/>
      <c r="BQ301" s="852"/>
      <c r="BR301" s="852"/>
      <c r="BS301" s="547"/>
      <c r="BT301" s="547"/>
      <c r="BU301" s="547"/>
      <c r="BV301" s="548"/>
      <c r="BW301" s="549"/>
      <c r="BX301" s="547"/>
      <c r="BY301" s="495"/>
      <c r="BZ301" s="579" t="s">
        <v>2081</v>
      </c>
      <c r="CA301" s="853" t="s">
        <v>1574</v>
      </c>
      <c r="CB301" s="854" t="s">
        <v>1575</v>
      </c>
      <c r="CC301" s="55" t="s">
        <v>2442</v>
      </c>
      <c r="CD301" s="843" t="s">
        <v>1576</v>
      </c>
    </row>
    <row r="302" spans="1:82" ht="126" hidden="1" customHeight="1">
      <c r="A302" s="3"/>
      <c r="B302" s="5" t="s">
        <v>3044</v>
      </c>
      <c r="C302" s="3" t="str">
        <f t="shared" si="75"/>
        <v>Ⅲ.個人情報保護 (7)　個人情報保護に係る態勢整備・業務運営</v>
      </c>
      <c r="D302" s="3" t="str">
        <f t="shared" si="76"/>
        <v>⑰個人情報保護に係るシステム面の整備</v>
      </c>
      <c r="E302" s="3" t="str">
        <f t="shared" si="80"/>
        <v>基本 113</v>
      </c>
      <c r="F302" s="3" t="str">
        <f t="shared" si="81"/>
        <v xml:space="preserve">113 
</v>
      </c>
      <c r="G302" s="11" t="str">
        <f t="shared" si="82"/>
        <v xml:space="preserve">個人情報が含まれる可能性のある機器廃棄時にデータを削除・破壊していることを管理（自社にて機器廃棄を行う際のデータ削除・廃棄の状況がわかる台帳の作成、廃棄業者による機器のデータ削除に係る証明書の取得等）している
＿ 
＿＿ </v>
      </c>
      <c r="H302" s="21" t="str">
        <f t="shared" si="77"/>
        <v>2023: 0
2024: ▼選択</v>
      </c>
      <c r="I302" s="21" t="str">
        <f t="shared" si="88"/>
        <v xml:space="preserve"> ― </v>
      </c>
      <c r="J302" s="21" t="str">
        <f t="shared" si="88"/>
        <v xml:space="preserve"> ― </v>
      </c>
      <c r="K302" s="21" t="str">
        <f t="shared" si="83"/>
        <v>▼選択</v>
      </c>
      <c r="L302" s="21" t="str">
        <f t="shared" si="84"/>
        <v>以下について、詳細説明欄の記載及び証跡資料により確認できた
・自社にて機器廃棄を行う際のデータ削除・廃棄の状況がわかる台帳が作成されていることは、「○○資料」を確認
・物理的に破壊している、またはデータシュレッダーによる処理など適切なデータ消去がされていることは、「○○資料」P○を確認
【または】
・廃棄業者に委託し、機器のデータ削除を証明できるものが残されていることは、「○○資料」を確認</v>
      </c>
      <c r="M302" s="21" t="str">
        <f t="shared" si="85"/>
        <v xml:space="preserve">
</v>
      </c>
      <c r="N302" s="3"/>
      <c r="O302" s="19" t="s">
        <v>2443</v>
      </c>
      <c r="P302" s="19" t="s">
        <v>2737</v>
      </c>
      <c r="Q302" s="19" t="s">
        <v>559</v>
      </c>
      <c r="R302" s="19"/>
      <c r="S302" s="19"/>
      <c r="T302" s="808"/>
      <c r="U302" s="809"/>
      <c r="V302" s="810"/>
      <c r="W302" s="811"/>
      <c r="X302" s="810"/>
      <c r="Y302" s="810"/>
      <c r="Z302" s="20"/>
      <c r="AA302" s="844" t="s">
        <v>494</v>
      </c>
      <c r="AB302" s="1276"/>
      <c r="AC302" s="844" t="s">
        <v>2004</v>
      </c>
      <c r="AD302" s="1278"/>
      <c r="AE302" s="870" t="s">
        <v>559</v>
      </c>
      <c r="AF302" s="1278"/>
      <c r="AG302" s="845" t="s">
        <v>36</v>
      </c>
      <c r="AH302" s="1210"/>
      <c r="AI302" s="637">
        <v>113</v>
      </c>
      <c r="AJ302" s="551" t="s">
        <v>26</v>
      </c>
      <c r="AK302" s="1212" t="s">
        <v>569</v>
      </c>
      <c r="AL302" s="1218"/>
      <c r="AM302" s="1219"/>
      <c r="AN302" s="27">
        <f t="shared" si="78"/>
        <v>0</v>
      </c>
      <c r="AO302" s="27">
        <f t="shared" si="78"/>
        <v>0</v>
      </c>
      <c r="AP302" s="565">
        <f t="shared" si="78"/>
        <v>0</v>
      </c>
      <c r="AQ302" s="35">
        <f t="shared" si="78"/>
        <v>0</v>
      </c>
      <c r="AR302" s="566">
        <f t="shared" si="78"/>
        <v>0</v>
      </c>
      <c r="AS302" s="566">
        <f t="shared" si="78"/>
        <v>0</v>
      </c>
      <c r="AT302" s="35">
        <f t="shared" si="73"/>
        <v>0</v>
      </c>
      <c r="AU302" s="43">
        <f t="shared" si="73"/>
        <v>0</v>
      </c>
      <c r="AV302" s="596" t="s">
        <v>33</v>
      </c>
      <c r="AW302" s="597" t="s">
        <v>41</v>
      </c>
      <c r="AX302" s="597" t="s">
        <v>42</v>
      </c>
      <c r="AY302" s="597"/>
      <c r="AZ302" s="850" t="s">
        <v>33</v>
      </c>
      <c r="BA302" s="582" t="s">
        <v>544</v>
      </c>
      <c r="BB302" s="855"/>
      <c r="BC302" s="821"/>
      <c r="BD302" s="598" t="str">
        <f t="shared" si="90"/>
        <v>▼選択</v>
      </c>
      <c r="BE302" s="859" t="s">
        <v>33</v>
      </c>
      <c r="BF302" s="633" t="s">
        <v>16</v>
      </c>
      <c r="BG302" s="859" t="s">
        <v>31</v>
      </c>
      <c r="BH302" s="824" t="s">
        <v>6</v>
      </c>
      <c r="BI302" s="824" t="s">
        <v>7</v>
      </c>
      <c r="BJ302" s="859" t="s">
        <v>32</v>
      </c>
      <c r="BK302" s="859"/>
      <c r="BL302" s="546" t="s">
        <v>33</v>
      </c>
      <c r="BM302" s="828" t="s">
        <v>3706</v>
      </c>
      <c r="BN302" s="852"/>
      <c r="BO302" s="852"/>
      <c r="BP302" s="852"/>
      <c r="BQ302" s="852"/>
      <c r="BR302" s="852"/>
      <c r="BS302" s="547"/>
      <c r="BT302" s="547"/>
      <c r="BU302" s="547"/>
      <c r="BV302" s="548"/>
      <c r="BW302" s="549"/>
      <c r="BX302" s="547"/>
      <c r="BY302" s="495"/>
      <c r="BZ302" s="579" t="s">
        <v>3707</v>
      </c>
      <c r="CA302" s="853" t="s">
        <v>1577</v>
      </c>
      <c r="CB302" s="854" t="s">
        <v>1578</v>
      </c>
      <c r="CC302" s="55" t="s">
        <v>2443</v>
      </c>
      <c r="CD302" s="843" t="s">
        <v>1579</v>
      </c>
    </row>
    <row r="303" spans="1:82" ht="71.25" hidden="1" customHeight="1">
      <c r="A303" s="3"/>
      <c r="B303" s="5" t="s">
        <v>3045</v>
      </c>
      <c r="C303" s="3" t="str">
        <f t="shared" si="75"/>
        <v>Ⅲ.個人情報保護 (7)　個人情報保護に係る態勢整備・業務運営</v>
      </c>
      <c r="D303" s="3" t="str">
        <f t="shared" si="76"/>
        <v>⑰個人情報保護に係るシステム面の整備</v>
      </c>
      <c r="E303" s="3" t="str">
        <f t="shared" si="80"/>
        <v>基本 114</v>
      </c>
      <c r="F303" s="3" t="str">
        <f t="shared" si="81"/>
        <v xml:space="preserve">114 
</v>
      </c>
      <c r="G303" s="11" t="str">
        <f t="shared" si="82"/>
        <v xml:space="preserve">募集人が業務上利用するパソコンへのウイルス対策について以下の対応を行っている（該当するもの全てに「1.はい」で回答）
※全て「1.はい」であれば達成
＿ 
＿＿ </v>
      </c>
      <c r="H303" s="21" t="str">
        <f t="shared" si="77"/>
        <v>2023: 0
2024: －</v>
      </c>
      <c r="I303" s="21" t="str">
        <f t="shared" si="88"/>
        <v xml:space="preserve"> ― </v>
      </c>
      <c r="J303" s="21" t="str">
        <f t="shared" si="88"/>
        <v xml:space="preserve"> ― </v>
      </c>
      <c r="K303" s="21" t="str">
        <f t="shared" si="83"/>
        <v>▼選択</v>
      </c>
      <c r="L303" s="21">
        <f t="shared" si="84"/>
        <v>0</v>
      </c>
      <c r="M303" s="21" t="str">
        <f t="shared" si="85"/>
        <v xml:space="preserve">
</v>
      </c>
      <c r="N303" s="3"/>
      <c r="O303" s="19" t="s">
        <v>2444</v>
      </c>
      <c r="P303" s="19" t="s">
        <v>2737</v>
      </c>
      <c r="Q303" s="19" t="s">
        <v>559</v>
      </c>
      <c r="R303" s="19"/>
      <c r="S303" s="19"/>
      <c r="T303" s="808"/>
      <c r="U303" s="809"/>
      <c r="V303" s="810"/>
      <c r="W303" s="811"/>
      <c r="X303" s="810"/>
      <c r="Y303" s="810"/>
      <c r="Z303" s="20"/>
      <c r="AA303" s="844" t="s">
        <v>494</v>
      </c>
      <c r="AB303" s="1276"/>
      <c r="AC303" s="844" t="s">
        <v>2004</v>
      </c>
      <c r="AD303" s="1278"/>
      <c r="AE303" s="870" t="s">
        <v>559</v>
      </c>
      <c r="AF303" s="1278"/>
      <c r="AG303" s="845" t="s">
        <v>36</v>
      </c>
      <c r="AH303" s="1210"/>
      <c r="AI303" s="660">
        <v>114</v>
      </c>
      <c r="AJ303" s="551" t="s">
        <v>26</v>
      </c>
      <c r="AK303" s="1212" t="s">
        <v>1580</v>
      </c>
      <c r="AL303" s="1218"/>
      <c r="AM303" s="1219"/>
      <c r="AN303" s="27">
        <f t="shared" si="78"/>
        <v>0</v>
      </c>
      <c r="AO303" s="27">
        <f t="shared" si="78"/>
        <v>0</v>
      </c>
      <c r="AP303" s="565">
        <f t="shared" si="78"/>
        <v>0</v>
      </c>
      <c r="AQ303" s="35">
        <f t="shared" si="78"/>
        <v>0</v>
      </c>
      <c r="AR303" s="566">
        <f t="shared" si="78"/>
        <v>0</v>
      </c>
      <c r="AS303" s="566">
        <f t="shared" si="78"/>
        <v>0</v>
      </c>
      <c r="AT303" s="35">
        <f t="shared" si="73"/>
        <v>0</v>
      </c>
      <c r="AU303" s="43">
        <f t="shared" si="73"/>
        <v>0</v>
      </c>
      <c r="AV303" s="608"/>
      <c r="AW303" s="609"/>
      <c r="AX303" s="609"/>
      <c r="AY303" s="609"/>
      <c r="AZ303" s="822" t="s">
        <v>661</v>
      </c>
      <c r="BA303" s="559" t="s">
        <v>29</v>
      </c>
      <c r="BB303" s="562"/>
      <c r="BC303" s="562"/>
      <c r="BD303" s="598" t="str">
        <f t="shared" si="90"/>
        <v>▼選択</v>
      </c>
      <c r="BE303" s="859" t="s">
        <v>33</v>
      </c>
      <c r="BF303" s="633" t="s">
        <v>16</v>
      </c>
      <c r="BG303" s="859" t="s">
        <v>31</v>
      </c>
      <c r="BH303" s="824" t="s">
        <v>6</v>
      </c>
      <c r="BI303" s="824" t="s">
        <v>7</v>
      </c>
      <c r="BJ303" s="859" t="s">
        <v>32</v>
      </c>
      <c r="BK303" s="859"/>
      <c r="BL303" s="561" t="s">
        <v>33</v>
      </c>
      <c r="BM303" s="839"/>
      <c r="BN303" s="840"/>
      <c r="BO303" s="840"/>
      <c r="BP303" s="840"/>
      <c r="BQ303" s="840"/>
      <c r="BR303" s="840"/>
      <c r="BS303" s="562"/>
      <c r="BT303" s="562"/>
      <c r="BU303" s="562"/>
      <c r="BV303" s="548"/>
      <c r="BW303" s="549"/>
      <c r="BX303" s="547"/>
      <c r="BY303" s="495"/>
      <c r="BZ303" s="562"/>
      <c r="CA303" s="841"/>
      <c r="CB303" s="842"/>
      <c r="CC303" s="55" t="s">
        <v>2444</v>
      </c>
      <c r="CD303" s="843" t="s">
        <v>1581</v>
      </c>
    </row>
    <row r="304" spans="1:82" ht="126" hidden="1" customHeight="1">
      <c r="A304" s="3"/>
      <c r="B304" s="5" t="s">
        <v>3046</v>
      </c>
      <c r="C304" s="3" t="str">
        <f t="shared" si="75"/>
        <v>Ⅲ.個人情報保護 (7)　個人情報保護に係る態勢整備・業務運営</v>
      </c>
      <c r="D304" s="3" t="str">
        <f t="shared" si="76"/>
        <v>⑰個人情報保護に係るシステム面の整備</v>
      </c>
      <c r="E304" s="3" t="str">
        <f t="shared" si="80"/>
        <v>基本 114</v>
      </c>
      <c r="F304" s="3" t="str">
        <f t="shared" si="81"/>
        <v>114 
114-1</v>
      </c>
      <c r="G304" s="11" t="str">
        <f t="shared" si="82"/>
        <v xml:space="preserve">
＿ ウイルス対策ソフトを導入している
＿＿ </v>
      </c>
      <c r="H304" s="21" t="str">
        <f t="shared" si="77"/>
        <v>2023: 0
2024: ▼選択</v>
      </c>
      <c r="I304" s="21" t="str">
        <f t="shared" si="88"/>
        <v xml:space="preserve"> ― </v>
      </c>
      <c r="J304" s="21" t="str">
        <f t="shared" si="88"/>
        <v xml:space="preserve"> ― </v>
      </c>
      <c r="K304" s="21" t="str">
        <f t="shared" si="83"/>
        <v>▼選択</v>
      </c>
      <c r="L304" s="21" t="str">
        <f t="shared" si="84"/>
        <v>以下について、詳細説明欄の記載及び証跡資料「○○資料」P○により確認できた
・会社がパソコンを貸与し、ウイルス対策ソフトを導入していること
【または】
・個人パソコンに会社提供のウイルス対策ソフトを導入していること
【もしくは】
・個人パソコンへのウイルス対策ソフトの導入方法および本社の確認方法が実効的であること</v>
      </c>
      <c r="M304" s="21" t="str">
        <f t="shared" si="85"/>
        <v xml:space="preserve">
</v>
      </c>
      <c r="N304" s="3"/>
      <c r="O304" s="19" t="s">
        <v>2445</v>
      </c>
      <c r="P304" s="19" t="s">
        <v>2737</v>
      </c>
      <c r="Q304" s="19" t="s">
        <v>559</v>
      </c>
      <c r="R304" s="19"/>
      <c r="S304" s="19"/>
      <c r="T304" s="808"/>
      <c r="U304" s="809"/>
      <c r="V304" s="810"/>
      <c r="W304" s="811"/>
      <c r="X304" s="810"/>
      <c r="Y304" s="810"/>
      <c r="Z304" s="20"/>
      <c r="AA304" s="844" t="s">
        <v>494</v>
      </c>
      <c r="AB304" s="1276"/>
      <c r="AC304" s="844" t="s">
        <v>2004</v>
      </c>
      <c r="AD304" s="1278"/>
      <c r="AE304" s="870" t="s">
        <v>559</v>
      </c>
      <c r="AF304" s="1278"/>
      <c r="AG304" s="845" t="s">
        <v>36</v>
      </c>
      <c r="AH304" s="1210"/>
      <c r="AI304" s="563">
        <v>114</v>
      </c>
      <c r="AJ304" s="662" t="s">
        <v>2684</v>
      </c>
      <c r="AK304" s="935"/>
      <c r="AL304" s="1220" t="s">
        <v>570</v>
      </c>
      <c r="AM304" s="1221"/>
      <c r="AN304" s="27">
        <f t="shared" si="78"/>
        <v>0</v>
      </c>
      <c r="AO304" s="27">
        <f t="shared" si="78"/>
        <v>0</v>
      </c>
      <c r="AP304" s="565">
        <f t="shared" si="78"/>
        <v>0</v>
      </c>
      <c r="AQ304" s="35">
        <f t="shared" si="78"/>
        <v>0</v>
      </c>
      <c r="AR304" s="566">
        <f t="shared" si="78"/>
        <v>0</v>
      </c>
      <c r="AS304" s="566">
        <f t="shared" si="78"/>
        <v>0</v>
      </c>
      <c r="AT304" s="35">
        <f t="shared" si="73"/>
        <v>0</v>
      </c>
      <c r="AU304" s="43">
        <f t="shared" si="73"/>
        <v>0</v>
      </c>
      <c r="AV304" s="596" t="s">
        <v>33</v>
      </c>
      <c r="AW304" s="597" t="s">
        <v>41</v>
      </c>
      <c r="AX304" s="597" t="s">
        <v>42</v>
      </c>
      <c r="AY304" s="597"/>
      <c r="AZ304" s="850" t="s">
        <v>33</v>
      </c>
      <c r="BA304" s="582" t="s">
        <v>571</v>
      </c>
      <c r="BB304" s="855"/>
      <c r="BC304" s="821"/>
      <c r="BD304" s="549"/>
      <c r="BE304" s="859" t="str">
        <f>IF(AND(AL304=AV304,AV304="○",AZ304="1.はい"),"○","▼選択")</f>
        <v>▼選択</v>
      </c>
      <c r="BF304" s="633" t="s">
        <v>16</v>
      </c>
      <c r="BG304" s="859" t="s">
        <v>31</v>
      </c>
      <c r="BH304" s="824" t="s">
        <v>6</v>
      </c>
      <c r="BI304" s="824" t="s">
        <v>7</v>
      </c>
      <c r="BJ304" s="859" t="s">
        <v>32</v>
      </c>
      <c r="BK304" s="859"/>
      <c r="BL304" s="546" t="s">
        <v>33</v>
      </c>
      <c r="BM304" s="828" t="s">
        <v>3398</v>
      </c>
      <c r="BN304" s="852"/>
      <c r="BO304" s="852"/>
      <c r="BP304" s="852"/>
      <c r="BQ304" s="852"/>
      <c r="BR304" s="852"/>
      <c r="BS304" s="547"/>
      <c r="BT304" s="547"/>
      <c r="BU304" s="547"/>
      <c r="BV304" s="548"/>
      <c r="BW304" s="549"/>
      <c r="BX304" s="547"/>
      <c r="BY304" s="495"/>
      <c r="BZ304" s="579" t="s">
        <v>2082</v>
      </c>
      <c r="CA304" s="853" t="s">
        <v>1582</v>
      </c>
      <c r="CB304" s="854" t="s">
        <v>1583</v>
      </c>
      <c r="CC304" s="55" t="s">
        <v>2445</v>
      </c>
      <c r="CD304" s="843" t="s">
        <v>1584</v>
      </c>
    </row>
    <row r="305" spans="1:82" ht="94.5" hidden="1" customHeight="1">
      <c r="A305" s="3"/>
      <c r="B305" s="5" t="s">
        <v>3047</v>
      </c>
      <c r="C305" s="3" t="str">
        <f t="shared" si="75"/>
        <v>Ⅲ.個人情報保護 (7)　個人情報保護に係る態勢整備・業務運営</v>
      </c>
      <c r="D305" s="3" t="str">
        <f t="shared" si="76"/>
        <v>⑰個人情報保護に係るシステム面の整備</v>
      </c>
      <c r="E305" s="3" t="str">
        <f t="shared" si="80"/>
        <v>基本 114</v>
      </c>
      <c r="F305" s="3" t="str">
        <f t="shared" si="81"/>
        <v>114 
114-2</v>
      </c>
      <c r="G305" s="11" t="str">
        <f t="shared" si="82"/>
        <v xml:space="preserve">
＿ ウイルス対策ソフトの更新状況やバージョンを本社のシステム担当部門・システム担当者が把握する態勢が整備されている
＿＿ </v>
      </c>
      <c r="H305" s="21" t="str">
        <f t="shared" si="77"/>
        <v>2023: 0
2024: ▼選択</v>
      </c>
      <c r="I305" s="21" t="str">
        <f t="shared" si="88"/>
        <v xml:space="preserve"> ― </v>
      </c>
      <c r="J305" s="21" t="str">
        <f t="shared" si="88"/>
        <v xml:space="preserve"> ― </v>
      </c>
      <c r="K305" s="21" t="str">
        <f t="shared" si="83"/>
        <v>▼選択</v>
      </c>
      <c r="L305" s="21" t="str">
        <f t="shared" si="84"/>
        <v>以下について、詳細説明欄の記載及び証跡資料「○○資料」P○により確認できた
・会社がパソコンを貸与し、システム制御により更新状況が把握できること
【または】
・自己申告により更新状況が把握できること</v>
      </c>
      <c r="M305" s="21" t="str">
        <f t="shared" si="85"/>
        <v xml:space="preserve">
</v>
      </c>
      <c r="N305" s="3"/>
      <c r="O305" s="19" t="s">
        <v>2446</v>
      </c>
      <c r="P305" s="19" t="s">
        <v>2737</v>
      </c>
      <c r="Q305" s="19" t="s">
        <v>559</v>
      </c>
      <c r="R305" s="19"/>
      <c r="S305" s="19"/>
      <c r="T305" s="808"/>
      <c r="U305" s="809"/>
      <c r="V305" s="810"/>
      <c r="W305" s="811"/>
      <c r="X305" s="810"/>
      <c r="Y305" s="810"/>
      <c r="Z305" s="20"/>
      <c r="AA305" s="844" t="s">
        <v>494</v>
      </c>
      <c r="AB305" s="1276"/>
      <c r="AC305" s="844" t="s">
        <v>2004</v>
      </c>
      <c r="AD305" s="1278"/>
      <c r="AE305" s="844" t="s">
        <v>559</v>
      </c>
      <c r="AF305" s="1278"/>
      <c r="AG305" s="845" t="s">
        <v>36</v>
      </c>
      <c r="AH305" s="1210"/>
      <c r="AI305" s="563">
        <v>114</v>
      </c>
      <c r="AJ305" s="662" t="s">
        <v>2685</v>
      </c>
      <c r="AK305" s="935"/>
      <c r="AL305" s="1220" t="s">
        <v>572</v>
      </c>
      <c r="AM305" s="1221"/>
      <c r="AN305" s="27">
        <f t="shared" si="78"/>
        <v>0</v>
      </c>
      <c r="AO305" s="27">
        <f t="shared" si="78"/>
        <v>0</v>
      </c>
      <c r="AP305" s="565">
        <f t="shared" si="78"/>
        <v>0</v>
      </c>
      <c r="AQ305" s="35">
        <f t="shared" si="78"/>
        <v>0</v>
      </c>
      <c r="AR305" s="566">
        <f t="shared" si="78"/>
        <v>0</v>
      </c>
      <c r="AS305" s="566">
        <f t="shared" si="78"/>
        <v>0</v>
      </c>
      <c r="AT305" s="35">
        <f t="shared" si="73"/>
        <v>0</v>
      </c>
      <c r="AU305" s="43">
        <f t="shared" si="73"/>
        <v>0</v>
      </c>
      <c r="AV305" s="596" t="s">
        <v>33</v>
      </c>
      <c r="AW305" s="597" t="s">
        <v>41</v>
      </c>
      <c r="AX305" s="597" t="s">
        <v>42</v>
      </c>
      <c r="AY305" s="597"/>
      <c r="AZ305" s="850" t="s">
        <v>33</v>
      </c>
      <c r="BA305" s="582" t="s">
        <v>544</v>
      </c>
      <c r="BB305" s="855"/>
      <c r="BC305" s="821"/>
      <c r="BD305" s="549"/>
      <c r="BE305" s="859" t="str">
        <f>IF(AND(AL305=AV305,AV305="○",AZ305="1.はい"),"○","▼選択")</f>
        <v>▼選択</v>
      </c>
      <c r="BF305" s="633" t="s">
        <v>16</v>
      </c>
      <c r="BG305" s="859" t="s">
        <v>31</v>
      </c>
      <c r="BH305" s="824" t="s">
        <v>6</v>
      </c>
      <c r="BI305" s="824" t="s">
        <v>7</v>
      </c>
      <c r="BJ305" s="859" t="s">
        <v>32</v>
      </c>
      <c r="BK305" s="859"/>
      <c r="BL305" s="546" t="s">
        <v>33</v>
      </c>
      <c r="BM305" s="828" t="s">
        <v>3399</v>
      </c>
      <c r="BN305" s="852"/>
      <c r="BO305" s="852"/>
      <c r="BP305" s="852"/>
      <c r="BQ305" s="852"/>
      <c r="BR305" s="852"/>
      <c r="BS305" s="547"/>
      <c r="BT305" s="547"/>
      <c r="BU305" s="547"/>
      <c r="BV305" s="548"/>
      <c r="BW305" s="549"/>
      <c r="BX305" s="547"/>
      <c r="BY305" s="495"/>
      <c r="BZ305" s="579" t="s">
        <v>2083</v>
      </c>
      <c r="CA305" s="853" t="s">
        <v>1582</v>
      </c>
      <c r="CB305" s="854" t="s">
        <v>1585</v>
      </c>
      <c r="CC305" s="55" t="s">
        <v>2446</v>
      </c>
      <c r="CD305" s="843" t="s">
        <v>1586</v>
      </c>
    </row>
    <row r="306" spans="1:82" ht="94.5" hidden="1" customHeight="1">
      <c r="A306" s="3"/>
      <c r="B306" s="5" t="s">
        <v>3048</v>
      </c>
      <c r="C306" s="3" t="str">
        <f t="shared" si="75"/>
        <v>Ⅲ.個人情報保護 (7)　個人情報保護に係る態勢整備・業務運営</v>
      </c>
      <c r="D306" s="3" t="str">
        <f t="shared" si="76"/>
        <v>⑰個人情報保護に係るシステム面の整備</v>
      </c>
      <c r="E306" s="3" t="str">
        <f t="shared" si="80"/>
        <v>基本 114</v>
      </c>
      <c r="F306" s="3" t="str">
        <f t="shared" si="81"/>
        <v>114 
114-3</v>
      </c>
      <c r="G306" s="11" t="str">
        <f t="shared" si="82"/>
        <v xml:space="preserve">
＿ 本社のシステム担当部門・システム担当者がウイルスの発生を検知する仕組みが整備されている
＿＿ </v>
      </c>
      <c r="H306" s="21" t="str">
        <f t="shared" si="77"/>
        <v>2023: 0
2024: ▼選択</v>
      </c>
      <c r="I306" s="21" t="str">
        <f t="shared" si="88"/>
        <v xml:space="preserve"> ― </v>
      </c>
      <c r="J306" s="21" t="str">
        <f t="shared" si="88"/>
        <v xml:space="preserve"> ― </v>
      </c>
      <c r="K306" s="21" t="str">
        <f t="shared" si="83"/>
        <v>▼選択</v>
      </c>
      <c r="L306" s="21" t="str">
        <f t="shared" si="84"/>
        <v>以下について、詳細説明欄の記載及び証跡資料「○○資料」P○により確認できた
・会社がパソコンを貸与し、システム制御により発生時にアラートが上がる仕組みであること
【または】
・発生時にシステム部門・担当者への連絡が徹底されていること</v>
      </c>
      <c r="M306" s="21" t="str">
        <f t="shared" si="85"/>
        <v xml:space="preserve">
</v>
      </c>
      <c r="N306" s="3"/>
      <c r="O306" s="19" t="s">
        <v>2447</v>
      </c>
      <c r="P306" s="19" t="s">
        <v>2737</v>
      </c>
      <c r="Q306" s="19" t="s">
        <v>559</v>
      </c>
      <c r="R306" s="19"/>
      <c r="S306" s="19"/>
      <c r="T306" s="808"/>
      <c r="U306" s="809"/>
      <c r="V306" s="810"/>
      <c r="W306" s="811"/>
      <c r="X306" s="810"/>
      <c r="Y306" s="810"/>
      <c r="Z306" s="20"/>
      <c r="AA306" s="844" t="s">
        <v>494</v>
      </c>
      <c r="AB306" s="1276"/>
      <c r="AC306" s="844" t="s">
        <v>2004</v>
      </c>
      <c r="AD306" s="1278"/>
      <c r="AE306" s="844" t="s">
        <v>559</v>
      </c>
      <c r="AF306" s="1278"/>
      <c r="AG306" s="845" t="s">
        <v>36</v>
      </c>
      <c r="AH306" s="1210"/>
      <c r="AI306" s="563">
        <v>114</v>
      </c>
      <c r="AJ306" s="662" t="s">
        <v>2686</v>
      </c>
      <c r="AK306" s="935"/>
      <c r="AL306" s="1220" t="s">
        <v>573</v>
      </c>
      <c r="AM306" s="1221"/>
      <c r="AN306" s="27">
        <f t="shared" si="78"/>
        <v>0</v>
      </c>
      <c r="AO306" s="27">
        <f t="shared" si="78"/>
        <v>0</v>
      </c>
      <c r="AP306" s="565">
        <f t="shared" si="78"/>
        <v>0</v>
      </c>
      <c r="AQ306" s="35">
        <f t="shared" si="78"/>
        <v>0</v>
      </c>
      <c r="AR306" s="566">
        <f t="shared" si="78"/>
        <v>0</v>
      </c>
      <c r="AS306" s="566">
        <f t="shared" si="78"/>
        <v>0</v>
      </c>
      <c r="AT306" s="35">
        <f t="shared" si="73"/>
        <v>0</v>
      </c>
      <c r="AU306" s="43">
        <f t="shared" si="73"/>
        <v>0</v>
      </c>
      <c r="AV306" s="596" t="s">
        <v>33</v>
      </c>
      <c r="AW306" s="597" t="s">
        <v>41</v>
      </c>
      <c r="AX306" s="597" t="s">
        <v>42</v>
      </c>
      <c r="AY306" s="597"/>
      <c r="AZ306" s="850" t="s">
        <v>33</v>
      </c>
      <c r="BA306" s="582" t="s">
        <v>544</v>
      </c>
      <c r="BB306" s="855"/>
      <c r="BC306" s="821"/>
      <c r="BD306" s="549"/>
      <c r="BE306" s="859" t="str">
        <f>IF(AND(AL306=AV306,AV306="○",AZ306="1.はい"),"○","▼選択")</f>
        <v>▼選択</v>
      </c>
      <c r="BF306" s="633" t="s">
        <v>16</v>
      </c>
      <c r="BG306" s="859" t="s">
        <v>31</v>
      </c>
      <c r="BH306" s="824" t="s">
        <v>6</v>
      </c>
      <c r="BI306" s="824" t="s">
        <v>7</v>
      </c>
      <c r="BJ306" s="859" t="s">
        <v>32</v>
      </c>
      <c r="BK306" s="859"/>
      <c r="BL306" s="546" t="s">
        <v>33</v>
      </c>
      <c r="BM306" s="828" t="s">
        <v>3400</v>
      </c>
      <c r="BN306" s="852"/>
      <c r="BO306" s="852"/>
      <c r="BP306" s="852"/>
      <c r="BQ306" s="852"/>
      <c r="BR306" s="852"/>
      <c r="BS306" s="547"/>
      <c r="BT306" s="547"/>
      <c r="BU306" s="547"/>
      <c r="BV306" s="548"/>
      <c r="BW306" s="549"/>
      <c r="BX306" s="547"/>
      <c r="BY306" s="495"/>
      <c r="BZ306" s="579" t="s">
        <v>2084</v>
      </c>
      <c r="CA306" s="853" t="s">
        <v>1582</v>
      </c>
      <c r="CB306" s="854" t="s">
        <v>1587</v>
      </c>
      <c r="CC306" s="55" t="s">
        <v>2447</v>
      </c>
      <c r="CD306" s="843" t="s">
        <v>1588</v>
      </c>
    </row>
    <row r="307" spans="1:82" ht="47.25" hidden="1" customHeight="1">
      <c r="A307" s="3"/>
      <c r="B307" s="5" t="s">
        <v>3049</v>
      </c>
      <c r="C307" s="3" t="str">
        <f t="shared" si="75"/>
        <v>Ⅲ.個人情報保護 (7)　個人情報保護に係る態勢整備・業務運営</v>
      </c>
      <c r="D307" s="3" t="str">
        <f t="shared" si="76"/>
        <v>⑰個人情報保護に係るシステム面の整備</v>
      </c>
      <c r="E307" s="3" t="str">
        <f t="shared" si="80"/>
        <v>基本 115</v>
      </c>
      <c r="F307" s="3" t="str">
        <f t="shared" si="81"/>
        <v xml:space="preserve">115 
</v>
      </c>
      <c r="G307" s="11" t="str">
        <f t="shared" si="82"/>
        <v xml:space="preserve">業務用パソコンにおいて、安全性が確保されたネットワーク接続を行っている
＿ 
＿＿ </v>
      </c>
      <c r="H307" s="21" t="str">
        <f t="shared" si="77"/>
        <v>2023: 0
2024: ▼選択</v>
      </c>
      <c r="I307" s="21" t="str">
        <f t="shared" si="88"/>
        <v xml:space="preserve"> ― </v>
      </c>
      <c r="J307" s="21" t="str">
        <f t="shared" si="88"/>
        <v xml:space="preserve"> ― </v>
      </c>
      <c r="K307" s="21" t="str">
        <f t="shared" si="83"/>
        <v>▼選択</v>
      </c>
      <c r="L307" s="21" t="str">
        <f t="shared" si="84"/>
        <v>以下について、詳細説明欄の記載及び証跡資料「○○資料」P○により確認できた
・安全性が確保されたネットワークを構築していること</v>
      </c>
      <c r="M307" s="21" t="str">
        <f t="shared" si="85"/>
        <v xml:space="preserve">
</v>
      </c>
      <c r="N307" s="3"/>
      <c r="O307" s="19" t="s">
        <v>2448</v>
      </c>
      <c r="P307" s="19" t="s">
        <v>2737</v>
      </c>
      <c r="Q307" s="19" t="s">
        <v>559</v>
      </c>
      <c r="R307" s="19"/>
      <c r="S307" s="19"/>
      <c r="T307" s="808"/>
      <c r="U307" s="809"/>
      <c r="V307" s="810"/>
      <c r="W307" s="811"/>
      <c r="X307" s="810"/>
      <c r="Y307" s="810"/>
      <c r="Z307" s="20"/>
      <c r="AA307" s="844" t="s">
        <v>494</v>
      </c>
      <c r="AB307" s="1276"/>
      <c r="AC307" s="844" t="s">
        <v>2004</v>
      </c>
      <c r="AD307" s="1278"/>
      <c r="AE307" s="844" t="s">
        <v>559</v>
      </c>
      <c r="AF307" s="1278"/>
      <c r="AG307" s="845" t="s">
        <v>36</v>
      </c>
      <c r="AH307" s="1210"/>
      <c r="AI307" s="637">
        <v>115</v>
      </c>
      <c r="AJ307" s="551" t="s">
        <v>26</v>
      </c>
      <c r="AK307" s="1212" t="s">
        <v>574</v>
      </c>
      <c r="AL307" s="1218"/>
      <c r="AM307" s="1219"/>
      <c r="AN307" s="27">
        <f t="shared" si="78"/>
        <v>0</v>
      </c>
      <c r="AO307" s="27">
        <f t="shared" si="78"/>
        <v>0</v>
      </c>
      <c r="AP307" s="565">
        <f t="shared" si="78"/>
        <v>0</v>
      </c>
      <c r="AQ307" s="35">
        <f t="shared" si="78"/>
        <v>0</v>
      </c>
      <c r="AR307" s="566">
        <f t="shared" si="78"/>
        <v>0</v>
      </c>
      <c r="AS307" s="566">
        <f t="shared" si="78"/>
        <v>0</v>
      </c>
      <c r="AT307" s="35">
        <f t="shared" si="73"/>
        <v>0</v>
      </c>
      <c r="AU307" s="43">
        <f t="shared" si="73"/>
        <v>0</v>
      </c>
      <c r="AV307" s="596" t="s">
        <v>33</v>
      </c>
      <c r="AW307" s="597" t="s">
        <v>41</v>
      </c>
      <c r="AX307" s="597" t="s">
        <v>42</v>
      </c>
      <c r="AY307" s="597"/>
      <c r="AZ307" s="850" t="s">
        <v>33</v>
      </c>
      <c r="BA307" s="582" t="s">
        <v>575</v>
      </c>
      <c r="BB307" s="855"/>
      <c r="BC307" s="821"/>
      <c r="BD307" s="598" t="str">
        <f t="shared" ref="BD307:BD312" si="91">BL307</f>
        <v>▼選択</v>
      </c>
      <c r="BE307" s="859" t="s">
        <v>33</v>
      </c>
      <c r="BF307" s="633" t="s">
        <v>16</v>
      </c>
      <c r="BG307" s="859" t="s">
        <v>31</v>
      </c>
      <c r="BH307" s="824" t="s">
        <v>6</v>
      </c>
      <c r="BI307" s="824" t="s">
        <v>7</v>
      </c>
      <c r="BJ307" s="859" t="s">
        <v>32</v>
      </c>
      <c r="BK307" s="859"/>
      <c r="BL307" s="546" t="s">
        <v>33</v>
      </c>
      <c r="BM307" s="828" t="s">
        <v>3401</v>
      </c>
      <c r="BN307" s="852"/>
      <c r="BO307" s="852"/>
      <c r="BP307" s="852"/>
      <c r="BQ307" s="852"/>
      <c r="BR307" s="852"/>
      <c r="BS307" s="547"/>
      <c r="BT307" s="547"/>
      <c r="BU307" s="547"/>
      <c r="BV307" s="548"/>
      <c r="BW307" s="549"/>
      <c r="BX307" s="547"/>
      <c r="BY307" s="495"/>
      <c r="BZ307" s="579" t="s">
        <v>2085</v>
      </c>
      <c r="CA307" s="853" t="s">
        <v>1589</v>
      </c>
      <c r="CB307" s="854" t="s">
        <v>1590</v>
      </c>
      <c r="CC307" s="55" t="s">
        <v>2448</v>
      </c>
      <c r="CD307" s="843" t="s">
        <v>1591</v>
      </c>
    </row>
    <row r="308" spans="1:82" ht="90.75" customHeight="1">
      <c r="A308" s="3"/>
      <c r="B308" s="5" t="s">
        <v>3050</v>
      </c>
      <c r="C308" s="3" t="str">
        <f t="shared" si="75"/>
        <v>Ⅲ.個人情報保護 (7)　個人情報保護に係る態勢整備・業務運営</v>
      </c>
      <c r="D308" s="3" t="str">
        <f t="shared" si="76"/>
        <v>⑰個人情報保護に係るシステム面の整備</v>
      </c>
      <c r="E308" s="3" t="str">
        <f t="shared" si="80"/>
        <v>基本 116</v>
      </c>
      <c r="F308" s="3" t="str">
        <f t="shared" si="81"/>
        <v xml:space="preserve">116 
</v>
      </c>
      <c r="G308" s="11" t="str">
        <f t="shared" si="82"/>
        <v xml:space="preserve">従業員が会社所定（会社がセキュリティ上問題ないと判断したもの）以外のメールアドレスを業務上使用できないようシステム制御している
＿ 
＿＿ </v>
      </c>
      <c r="H308" s="21" t="str">
        <f t="shared" si="77"/>
        <v>2023: 0
2024: 1.はい</v>
      </c>
      <c r="I308" s="21" t="str">
        <f t="shared" si="88"/>
        <v xml:space="preserve"> ― </v>
      </c>
      <c r="J308" s="21" t="str">
        <f t="shared" si="88"/>
        <v xml:space="preserve"> ― </v>
      </c>
      <c r="K308" s="21" t="str">
        <f t="shared" si="83"/>
        <v>▼選択</v>
      </c>
      <c r="L308" s="21" t="str">
        <f t="shared" si="84"/>
        <v>以下について、詳細説明欄の記載及び証跡資料「○○資料」P○により確認できた
・システム制御により会社所定以外のWebメールのサイトへのアクセスを禁止していること
【または】
・会社所定以外のWebメールサイトへのアクセスの禁止はしていないものの、アクセスしたことを管理部門が事後的に検知できる仕組みがあること</v>
      </c>
      <c r="M308" s="21" t="str">
        <f t="shared" si="85"/>
        <v xml:space="preserve">
</v>
      </c>
      <c r="N308" s="3"/>
      <c r="O308" s="19" t="s">
        <v>2449</v>
      </c>
      <c r="P308" s="19" t="s">
        <v>2737</v>
      </c>
      <c r="Q308" s="19" t="s">
        <v>559</v>
      </c>
      <c r="R308" s="19"/>
      <c r="S308" s="19"/>
      <c r="T308" s="808"/>
      <c r="U308" s="809"/>
      <c r="V308" s="810"/>
      <c r="W308" s="811"/>
      <c r="X308" s="810"/>
      <c r="Y308" s="810"/>
      <c r="Z308" s="20"/>
      <c r="AA308" s="844" t="s">
        <v>494</v>
      </c>
      <c r="AB308" s="1276"/>
      <c r="AC308" s="844" t="s">
        <v>2004</v>
      </c>
      <c r="AD308" s="1278"/>
      <c r="AE308" s="844" t="s">
        <v>559</v>
      </c>
      <c r="AF308" s="1278"/>
      <c r="AG308" s="845" t="s">
        <v>36</v>
      </c>
      <c r="AH308" s="1210"/>
      <c r="AI308" s="602">
        <v>116</v>
      </c>
      <c r="AJ308" s="551" t="s">
        <v>26</v>
      </c>
      <c r="AK308" s="1212" t="s">
        <v>576</v>
      </c>
      <c r="AL308" s="1218"/>
      <c r="AM308" s="1219"/>
      <c r="AN308" s="27">
        <f t="shared" si="78"/>
        <v>0</v>
      </c>
      <c r="AO308" s="27">
        <f t="shared" si="78"/>
        <v>0</v>
      </c>
      <c r="AP308" s="565">
        <f t="shared" si="78"/>
        <v>0</v>
      </c>
      <c r="AQ308" s="35">
        <f t="shared" si="78"/>
        <v>0</v>
      </c>
      <c r="AR308" s="566">
        <f t="shared" si="78"/>
        <v>0</v>
      </c>
      <c r="AS308" s="566">
        <f t="shared" si="78"/>
        <v>0</v>
      </c>
      <c r="AT308" s="35">
        <f t="shared" si="73"/>
        <v>0</v>
      </c>
      <c r="AU308" s="43">
        <f t="shared" si="73"/>
        <v>0</v>
      </c>
      <c r="AV308" s="596" t="s">
        <v>33</v>
      </c>
      <c r="AW308" s="597" t="s">
        <v>41</v>
      </c>
      <c r="AX308" s="597" t="s">
        <v>42</v>
      </c>
      <c r="AY308" s="597"/>
      <c r="AZ308" s="850" t="s">
        <v>41</v>
      </c>
      <c r="BA308" s="582" t="s">
        <v>544</v>
      </c>
      <c r="BB308" s="547" t="s">
        <v>3708</v>
      </c>
      <c r="BC308" s="547" t="s">
        <v>3709</v>
      </c>
      <c r="BD308" s="598" t="str">
        <f t="shared" si="91"/>
        <v>▼選択</v>
      </c>
      <c r="BE308" s="859" t="s">
        <v>33</v>
      </c>
      <c r="BF308" s="633" t="s">
        <v>16</v>
      </c>
      <c r="BG308" s="859" t="s">
        <v>31</v>
      </c>
      <c r="BH308" s="824" t="s">
        <v>6</v>
      </c>
      <c r="BI308" s="824" t="s">
        <v>7</v>
      </c>
      <c r="BJ308" s="859" t="s">
        <v>32</v>
      </c>
      <c r="BK308" s="859"/>
      <c r="BL308" s="546" t="s">
        <v>33</v>
      </c>
      <c r="BM308" s="828" t="s">
        <v>3402</v>
      </c>
      <c r="BN308" s="852"/>
      <c r="BO308" s="852"/>
      <c r="BP308" s="852"/>
      <c r="BQ308" s="852"/>
      <c r="BR308" s="852"/>
      <c r="BS308" s="547"/>
      <c r="BT308" s="547"/>
      <c r="BU308" s="547"/>
      <c r="BV308" s="548"/>
      <c r="BW308" s="549"/>
      <c r="BX308" s="547"/>
      <c r="BY308" s="495"/>
      <c r="BZ308" s="579" t="s">
        <v>1595</v>
      </c>
      <c r="CA308" s="853" t="s">
        <v>1592</v>
      </c>
      <c r="CB308" s="854" t="s">
        <v>1593</v>
      </c>
      <c r="CC308" s="55" t="s">
        <v>2449</v>
      </c>
      <c r="CD308" s="843" t="s">
        <v>1594</v>
      </c>
    </row>
    <row r="309" spans="1:82" ht="129" customHeight="1">
      <c r="A309" s="3"/>
      <c r="B309" s="5" t="s">
        <v>3051</v>
      </c>
      <c r="C309" s="3" t="str">
        <f t="shared" si="75"/>
        <v>Ⅲ.個人情報保護 (7)　個人情報保護に係る態勢整備・業務運営</v>
      </c>
      <c r="D309" s="3" t="str">
        <f t="shared" si="76"/>
        <v>⑰個人情報保護に係るシステム面の整備</v>
      </c>
      <c r="E309" s="3" t="str">
        <f t="shared" si="80"/>
        <v>基本 117</v>
      </c>
      <c r="F309" s="3" t="str">
        <f t="shared" si="81"/>
        <v xml:space="preserve">117 
</v>
      </c>
      <c r="G309" s="11" t="str">
        <f t="shared" si="82"/>
        <v xml:space="preserve">個人データを添付ファイルに記載して社外にメール送信する際の情報漏えい（宛先誤りの誤送信）をシステムにより防止する仕組み（送信が自動で保留となり、宛先や添付内容を送信者がセルフチェックした上で改めて送信する仕組み、上席者の事前承認が必須な仕組み等）がある
※個人データを添付ファイルに記載して社外にメール送信することを禁止している場合は「3.対象外」を選択
＿ 
＿＿ </v>
      </c>
      <c r="H309" s="21" t="str">
        <f t="shared" si="77"/>
        <v>2023: 0
2024: 1.はい</v>
      </c>
      <c r="I309" s="21" t="str">
        <f t="shared" si="88"/>
        <v xml:space="preserve"> ― </v>
      </c>
      <c r="J309" s="21" t="str">
        <f t="shared" si="88"/>
        <v xml:space="preserve"> ― </v>
      </c>
      <c r="K309" s="21" t="str">
        <f t="shared" si="83"/>
        <v>対象外</v>
      </c>
      <c r="L309" s="21" t="str">
        <f t="shared" si="84"/>
        <v xml:space="preserve">以下について、詳細説明欄の記載及び証跡資料「○○資料」P○により確認できた
・送信が自動で保留となり、宛先や添付内容を送信者がセルフチェックした上で改めて送信するシステムが導入されていること
【または】
・上席者の事前承認が必須なシステムが導入されていること
（対象外の場合）
個人データを添付ファイルに記載して社外にメール送信することを規程・マニュアルで禁止し、従業員に徹底していることを詳細説明欄で確認
</v>
      </c>
      <c r="M309" s="21" t="str">
        <f t="shared" si="85"/>
        <v xml:space="preserve">
</v>
      </c>
      <c r="N309" s="3"/>
      <c r="O309" s="19" t="s">
        <v>2450</v>
      </c>
      <c r="P309" s="19" t="s">
        <v>2737</v>
      </c>
      <c r="Q309" s="19" t="s">
        <v>559</v>
      </c>
      <c r="R309" s="19"/>
      <c r="S309" s="19"/>
      <c r="T309" s="808"/>
      <c r="U309" s="809"/>
      <c r="V309" s="810"/>
      <c r="W309" s="811"/>
      <c r="X309" s="810"/>
      <c r="Y309" s="810"/>
      <c r="Z309" s="20"/>
      <c r="AA309" s="844" t="s">
        <v>494</v>
      </c>
      <c r="AB309" s="1276"/>
      <c r="AC309" s="844" t="s">
        <v>2004</v>
      </c>
      <c r="AD309" s="1278"/>
      <c r="AE309" s="844" t="s">
        <v>559</v>
      </c>
      <c r="AF309" s="1278"/>
      <c r="AG309" s="845" t="s">
        <v>36</v>
      </c>
      <c r="AH309" s="1210"/>
      <c r="AI309" s="602">
        <v>117</v>
      </c>
      <c r="AJ309" s="551" t="s">
        <v>26</v>
      </c>
      <c r="AK309" s="1212" t="s">
        <v>1596</v>
      </c>
      <c r="AL309" s="1218"/>
      <c r="AM309" s="1219"/>
      <c r="AN309" s="27">
        <f t="shared" si="78"/>
        <v>0</v>
      </c>
      <c r="AO309" s="27">
        <f t="shared" si="78"/>
        <v>0</v>
      </c>
      <c r="AP309" s="565">
        <f t="shared" si="78"/>
        <v>0</v>
      </c>
      <c r="AQ309" s="35">
        <f t="shared" si="78"/>
        <v>0</v>
      </c>
      <c r="AR309" s="566">
        <f t="shared" si="78"/>
        <v>0</v>
      </c>
      <c r="AS309" s="566">
        <f t="shared" si="78"/>
        <v>0</v>
      </c>
      <c r="AT309" s="35">
        <f t="shared" si="73"/>
        <v>0</v>
      </c>
      <c r="AU309" s="43">
        <f t="shared" si="73"/>
        <v>0</v>
      </c>
      <c r="AV309" s="596" t="s">
        <v>33</v>
      </c>
      <c r="AW309" s="597" t="s">
        <v>41</v>
      </c>
      <c r="AX309" s="597" t="s">
        <v>42</v>
      </c>
      <c r="AY309" s="597" t="s">
        <v>195</v>
      </c>
      <c r="AZ309" s="850" t="s">
        <v>41</v>
      </c>
      <c r="BA309" s="582" t="str">
        <f>IF(AZ309&lt;&gt;"3.対象外","具体取組み","「3.対象外」と申告する理由・実態")</f>
        <v>具体取組み</v>
      </c>
      <c r="BB309" s="547" t="s">
        <v>3710</v>
      </c>
      <c r="BC309" s="547" t="s">
        <v>3711</v>
      </c>
      <c r="BD309" s="598" t="str">
        <f t="shared" si="91"/>
        <v>対象外</v>
      </c>
      <c r="BE309" s="859" t="s">
        <v>33</v>
      </c>
      <c r="BF309" s="633" t="s">
        <v>16</v>
      </c>
      <c r="BG309" s="859" t="s">
        <v>31</v>
      </c>
      <c r="BH309" s="824" t="s">
        <v>6</v>
      </c>
      <c r="BI309" s="824" t="s">
        <v>7</v>
      </c>
      <c r="BJ309" s="859" t="s">
        <v>32</v>
      </c>
      <c r="BK309" s="859" t="s">
        <v>897</v>
      </c>
      <c r="BL309" s="546" t="s">
        <v>203</v>
      </c>
      <c r="BM309" s="828" t="s">
        <v>1600</v>
      </c>
      <c r="BN309" s="852"/>
      <c r="BO309" s="852"/>
      <c r="BP309" s="852"/>
      <c r="BQ309" s="852"/>
      <c r="BR309" s="852"/>
      <c r="BS309" s="547"/>
      <c r="BT309" s="547"/>
      <c r="BU309" s="547"/>
      <c r="BV309" s="548"/>
      <c r="BW309" s="549"/>
      <c r="BX309" s="547"/>
      <c r="BY309" s="495"/>
      <c r="BZ309" s="579" t="s">
        <v>1600</v>
      </c>
      <c r="CA309" s="853" t="s">
        <v>1597</v>
      </c>
      <c r="CB309" s="854" t="s">
        <v>1598</v>
      </c>
      <c r="CC309" s="55" t="s">
        <v>2450</v>
      </c>
      <c r="CD309" s="843" t="s">
        <v>1599</v>
      </c>
    </row>
    <row r="310" spans="1:82" ht="173.25" hidden="1" customHeight="1">
      <c r="A310" s="3"/>
      <c r="B310" s="5" t="s">
        <v>3052</v>
      </c>
      <c r="C310" s="3" t="str">
        <f t="shared" si="75"/>
        <v>Ⅲ.個人情報保護 (7)　個人情報保護に係る態勢整備・業務運営</v>
      </c>
      <c r="D310" s="3" t="str">
        <f t="shared" si="76"/>
        <v>⑰個人情報保護に係るシステム面の整備</v>
      </c>
      <c r="E310" s="3" t="str">
        <f t="shared" si="80"/>
        <v>基本 118</v>
      </c>
      <c r="F310" s="3" t="str">
        <f t="shared" si="81"/>
        <v xml:space="preserve">118 
</v>
      </c>
      <c r="G310" s="11" t="str">
        <f t="shared" si="82"/>
        <v xml:space="preserve">個人データを添付ファイルに記載して社外にメール送信する際に、システムによりデータを暗号化する仕組み（添付ファイルは自動暗号化され、開封PWは別途送信等）がある
※個人データを添付ファイルに記載して社外にメール送信することを禁止している場合は「3.対象外」を選択
＿ 
＿＿ </v>
      </c>
      <c r="H310" s="21" t="str">
        <f t="shared" si="77"/>
        <v>2023: 0
2024: 3.対象外</v>
      </c>
      <c r="I310" s="21" t="str">
        <f t="shared" si="88"/>
        <v xml:space="preserve"> ― </v>
      </c>
      <c r="J310" s="21" t="str">
        <f t="shared" si="88"/>
        <v xml:space="preserve"> ― </v>
      </c>
      <c r="K310" s="21" t="str">
        <f t="shared" si="83"/>
        <v>対象外</v>
      </c>
      <c r="L310" s="21" t="str">
        <f t="shared" si="84"/>
        <v>以下について、詳細説明欄の記載及び証跡資料「○○資料」P○により確認できた
・添付ファイルが自動で暗号化されるシステムが導入されていること
【または】
・URLが貼られリンク先から添付ファイルを取得する等のシステムが導入されていること
（対象外の場合）
個人データを添付ファイルに記載して社外にメール送信することを規程・マニュアルで禁止し、従業員に徹底していることを詳細説明欄で確認</v>
      </c>
      <c r="M310" s="21" t="str">
        <f t="shared" si="85"/>
        <v xml:space="preserve">
</v>
      </c>
      <c r="N310" s="3"/>
      <c r="O310" s="19" t="s">
        <v>2451</v>
      </c>
      <c r="P310" s="19" t="s">
        <v>2737</v>
      </c>
      <c r="Q310" s="19" t="s">
        <v>559</v>
      </c>
      <c r="R310" s="19"/>
      <c r="S310" s="19"/>
      <c r="T310" s="808"/>
      <c r="U310" s="809"/>
      <c r="V310" s="810"/>
      <c r="W310" s="811"/>
      <c r="X310" s="810"/>
      <c r="Y310" s="810"/>
      <c r="Z310" s="20"/>
      <c r="AA310" s="844" t="s">
        <v>494</v>
      </c>
      <c r="AB310" s="1276"/>
      <c r="AC310" s="844" t="s">
        <v>2004</v>
      </c>
      <c r="AD310" s="1278"/>
      <c r="AE310" s="936" t="s">
        <v>559</v>
      </c>
      <c r="AF310" s="1278"/>
      <c r="AG310" s="845" t="s">
        <v>36</v>
      </c>
      <c r="AH310" s="1210"/>
      <c r="AI310" s="637">
        <v>118</v>
      </c>
      <c r="AJ310" s="551" t="s">
        <v>26</v>
      </c>
      <c r="AK310" s="1212" t="s">
        <v>1601</v>
      </c>
      <c r="AL310" s="1218"/>
      <c r="AM310" s="1219"/>
      <c r="AN310" s="27">
        <f t="shared" si="78"/>
        <v>0</v>
      </c>
      <c r="AO310" s="27">
        <f t="shared" si="78"/>
        <v>0</v>
      </c>
      <c r="AP310" s="565">
        <f t="shared" si="78"/>
        <v>0</v>
      </c>
      <c r="AQ310" s="35">
        <f t="shared" ref="AQ310:AU366" si="92">U310</f>
        <v>0</v>
      </c>
      <c r="AR310" s="566">
        <f t="shared" si="92"/>
        <v>0</v>
      </c>
      <c r="AS310" s="566">
        <f t="shared" si="92"/>
        <v>0</v>
      </c>
      <c r="AT310" s="35">
        <f t="shared" si="73"/>
        <v>0</v>
      </c>
      <c r="AU310" s="43">
        <f t="shared" si="73"/>
        <v>0</v>
      </c>
      <c r="AV310" s="596" t="s">
        <v>33</v>
      </c>
      <c r="AW310" s="597" t="s">
        <v>41</v>
      </c>
      <c r="AX310" s="597" t="s">
        <v>42</v>
      </c>
      <c r="AY310" s="597" t="s">
        <v>195</v>
      </c>
      <c r="AZ310" s="850" t="s">
        <v>3232</v>
      </c>
      <c r="BA310" s="582" t="str">
        <f>IF(AZ310&lt;&gt;"3.対象外","具体取組み","「3.対象外」と申告する理由・実態")</f>
        <v>「3.対象外」と申告する理由・実態</v>
      </c>
      <c r="BB310" s="855"/>
      <c r="BC310" s="821"/>
      <c r="BD310" s="598" t="str">
        <f t="shared" si="91"/>
        <v>対象外</v>
      </c>
      <c r="BE310" s="859" t="s">
        <v>33</v>
      </c>
      <c r="BF310" s="633" t="s">
        <v>16</v>
      </c>
      <c r="BG310" s="859" t="s">
        <v>31</v>
      </c>
      <c r="BH310" s="824" t="s">
        <v>6</v>
      </c>
      <c r="BI310" s="824" t="s">
        <v>7</v>
      </c>
      <c r="BJ310" s="859" t="s">
        <v>32</v>
      </c>
      <c r="BK310" s="859" t="s">
        <v>897</v>
      </c>
      <c r="BL310" s="546" t="s">
        <v>203</v>
      </c>
      <c r="BM310" s="828" t="s">
        <v>2086</v>
      </c>
      <c r="BN310" s="852"/>
      <c r="BO310" s="852"/>
      <c r="BP310" s="852"/>
      <c r="BQ310" s="852"/>
      <c r="BR310" s="852"/>
      <c r="BS310" s="547"/>
      <c r="BT310" s="547"/>
      <c r="BU310" s="547"/>
      <c r="BV310" s="548"/>
      <c r="BW310" s="549"/>
      <c r="BX310" s="547"/>
      <c r="BY310" s="495"/>
      <c r="BZ310" s="579" t="s">
        <v>2086</v>
      </c>
      <c r="CA310" s="853" t="s">
        <v>1602</v>
      </c>
      <c r="CB310" s="854" t="s">
        <v>1603</v>
      </c>
      <c r="CC310" s="55" t="s">
        <v>2451</v>
      </c>
      <c r="CD310" s="843" t="s">
        <v>1604</v>
      </c>
    </row>
    <row r="311" spans="1:82" ht="94.5" customHeight="1">
      <c r="A311" s="3"/>
      <c r="B311" s="5" t="s">
        <v>3053</v>
      </c>
      <c r="C311" s="3" t="str">
        <f t="shared" si="75"/>
        <v>Ⅲ.個人情報保護 (7)　個人情報保護に係る態勢整備・業務運営</v>
      </c>
      <c r="D311" s="3" t="str">
        <f t="shared" si="76"/>
        <v>⑰個人情報保護に係るシステム面の整備</v>
      </c>
      <c r="E311" s="3" t="str">
        <f t="shared" si="80"/>
        <v>基本 119</v>
      </c>
      <c r="F311" s="3" t="str">
        <f t="shared" si="81"/>
        <v xml:space="preserve">119 
</v>
      </c>
      <c r="G311" s="11" t="str">
        <f t="shared" si="82"/>
        <v xml:space="preserve">従業員が業務上利用する電子機器へのソフトウェアのインストールをシステム制御（権限設定によりインストール不可、インストールした際は事後的にシステムで検知および削除を指示等）している
＿ 
＿＿ </v>
      </c>
      <c r="H311" s="21" t="str">
        <f t="shared" si="77"/>
        <v>2023: 0
2024: 1.はい</v>
      </c>
      <c r="I311" s="21" t="str">
        <f t="shared" si="88"/>
        <v xml:space="preserve"> ― </v>
      </c>
      <c r="J311" s="21" t="str">
        <f t="shared" si="88"/>
        <v xml:space="preserve"> ― </v>
      </c>
      <c r="K311" s="21" t="str">
        <f t="shared" si="83"/>
        <v>▼選択</v>
      </c>
      <c r="L311" s="21" t="str">
        <f t="shared" si="84"/>
        <v>以下について、詳細説明欄の記載及び証跡資料「○○資料」P○により確認できた
・権限設定により従業員によるインストールを不可としていること
【または】
インストールはできるものの、管理部門が事後的にシステムでインストールをしたことが検知でき、検知した際は削除を指示していること</v>
      </c>
      <c r="M311" s="21" t="str">
        <f t="shared" si="85"/>
        <v xml:space="preserve">
</v>
      </c>
      <c r="N311" s="3"/>
      <c r="O311" s="19" t="s">
        <v>2452</v>
      </c>
      <c r="P311" s="19" t="s">
        <v>2737</v>
      </c>
      <c r="Q311" s="19" t="s">
        <v>559</v>
      </c>
      <c r="R311" s="19"/>
      <c r="S311" s="19"/>
      <c r="T311" s="808"/>
      <c r="U311" s="809"/>
      <c r="V311" s="810"/>
      <c r="W311" s="811"/>
      <c r="X311" s="810"/>
      <c r="Y311" s="810"/>
      <c r="Z311" s="20"/>
      <c r="AA311" s="844" t="s">
        <v>494</v>
      </c>
      <c r="AB311" s="1276"/>
      <c r="AC311" s="844" t="s">
        <v>2004</v>
      </c>
      <c r="AD311" s="1278"/>
      <c r="AE311" s="936" t="s">
        <v>559</v>
      </c>
      <c r="AF311" s="1278"/>
      <c r="AG311" s="845" t="s">
        <v>36</v>
      </c>
      <c r="AH311" s="1210"/>
      <c r="AI311" s="602">
        <v>119</v>
      </c>
      <c r="AJ311" s="551" t="s">
        <v>26</v>
      </c>
      <c r="AK311" s="1212" t="s">
        <v>577</v>
      </c>
      <c r="AL311" s="1218"/>
      <c r="AM311" s="1219"/>
      <c r="AN311" s="27">
        <f t="shared" ref="AN311:AU374" si="93">R311</f>
        <v>0</v>
      </c>
      <c r="AO311" s="27">
        <f t="shared" si="93"/>
        <v>0</v>
      </c>
      <c r="AP311" s="565">
        <f t="shared" si="93"/>
        <v>0</v>
      </c>
      <c r="AQ311" s="35">
        <f t="shared" si="92"/>
        <v>0</v>
      </c>
      <c r="AR311" s="566">
        <f t="shared" si="92"/>
        <v>0</v>
      </c>
      <c r="AS311" s="566">
        <f t="shared" si="92"/>
        <v>0</v>
      </c>
      <c r="AT311" s="35">
        <f t="shared" si="73"/>
        <v>0</v>
      </c>
      <c r="AU311" s="43">
        <f t="shared" si="73"/>
        <v>0</v>
      </c>
      <c r="AV311" s="596" t="s">
        <v>33</v>
      </c>
      <c r="AW311" s="597" t="s">
        <v>41</v>
      </c>
      <c r="AX311" s="597" t="s">
        <v>42</v>
      </c>
      <c r="AY311" s="597"/>
      <c r="AZ311" s="850" t="s">
        <v>41</v>
      </c>
      <c r="BA311" s="582" t="s">
        <v>544</v>
      </c>
      <c r="BB311" s="547" t="s">
        <v>3792</v>
      </c>
      <c r="BC311" s="547" t="s">
        <v>3793</v>
      </c>
      <c r="BD311" s="598" t="str">
        <f t="shared" si="91"/>
        <v>▼選択</v>
      </c>
      <c r="BE311" s="859" t="s">
        <v>33</v>
      </c>
      <c r="BF311" s="633" t="s">
        <v>16</v>
      </c>
      <c r="BG311" s="859" t="s">
        <v>31</v>
      </c>
      <c r="BH311" s="824" t="s">
        <v>6</v>
      </c>
      <c r="BI311" s="824" t="s">
        <v>7</v>
      </c>
      <c r="BJ311" s="859" t="s">
        <v>32</v>
      </c>
      <c r="BK311" s="859"/>
      <c r="BL311" s="546" t="s">
        <v>33</v>
      </c>
      <c r="BM311" s="828" t="s">
        <v>3403</v>
      </c>
      <c r="BN311" s="852"/>
      <c r="BO311" s="852"/>
      <c r="BP311" s="852"/>
      <c r="BQ311" s="852"/>
      <c r="BR311" s="852"/>
      <c r="BS311" s="547"/>
      <c r="BT311" s="547"/>
      <c r="BU311" s="547"/>
      <c r="BV311" s="548"/>
      <c r="BW311" s="549"/>
      <c r="BX311" s="547"/>
      <c r="BY311" s="495"/>
      <c r="BZ311" s="579" t="s">
        <v>2087</v>
      </c>
      <c r="CA311" s="853" t="s">
        <v>1605</v>
      </c>
      <c r="CB311" s="854" t="s">
        <v>1606</v>
      </c>
      <c r="CC311" s="55" t="s">
        <v>2452</v>
      </c>
      <c r="CD311" s="843" t="s">
        <v>1607</v>
      </c>
    </row>
    <row r="312" spans="1:82" ht="126" hidden="1" customHeight="1">
      <c r="A312" s="3"/>
      <c r="B312" s="5" t="s">
        <v>3054</v>
      </c>
      <c r="C312" s="3" t="str">
        <f t="shared" si="75"/>
        <v>Ⅲ.個人情報保護 (7)　個人情報保護に係る態勢整備・業務運営</v>
      </c>
      <c r="D312" s="3" t="str">
        <f t="shared" si="76"/>
        <v>⑰個人情報保護に係るシステム面の整備</v>
      </c>
      <c r="E312" s="3" t="str">
        <f t="shared" si="80"/>
        <v>基本 120</v>
      </c>
      <c r="F312" s="3" t="str">
        <f t="shared" si="81"/>
        <v xml:space="preserve">120 
</v>
      </c>
      <c r="G312" s="11" t="str">
        <f t="shared" si="82"/>
        <v xml:space="preserve">OS/ソフトウェアの更新状況を本社のシステム担当部門・あるいはシステム担当者が把握・管理する仕組みが整備され、保守サポートが切れたOS/ソフトウェアを使用していない
＿ 
＿＿ </v>
      </c>
      <c r="H312" s="21" t="str">
        <f t="shared" si="77"/>
        <v>2023: 0
2024: ▼選択</v>
      </c>
      <c r="I312" s="21" t="str">
        <f t="shared" si="88"/>
        <v xml:space="preserve"> ― </v>
      </c>
      <c r="J312" s="21" t="str">
        <f t="shared" si="88"/>
        <v xml:space="preserve"> ― </v>
      </c>
      <c r="K312" s="21" t="str">
        <f t="shared" si="83"/>
        <v>▼選択</v>
      </c>
      <c r="L312" s="21" t="str">
        <f t="shared" si="84"/>
        <v>システム担当部門や担当者が一元的に更新を管理していることは、「○○資料」P○を確認
【または】
以下について、詳細説明欄の記載及び証跡資料により確認できた
・更新が必要な場合にシステム担当部門や担当者から従業員宛に連絡をしていることは、「○○資料」を確認
・定期的にOSやセキュリティパッチのバージョンを確認していることは、「○○資料」を確認</v>
      </c>
      <c r="M312" s="21" t="str">
        <f t="shared" si="85"/>
        <v xml:space="preserve">
</v>
      </c>
      <c r="N312" s="3"/>
      <c r="O312" s="19" t="s">
        <v>2453</v>
      </c>
      <c r="P312" s="19" t="s">
        <v>2737</v>
      </c>
      <c r="Q312" s="19" t="s">
        <v>559</v>
      </c>
      <c r="R312" s="19"/>
      <c r="S312" s="19"/>
      <c r="T312" s="808"/>
      <c r="U312" s="809"/>
      <c r="V312" s="810"/>
      <c r="W312" s="811"/>
      <c r="X312" s="810"/>
      <c r="Y312" s="810"/>
      <c r="Z312" s="20"/>
      <c r="AA312" s="844" t="s">
        <v>494</v>
      </c>
      <c r="AB312" s="1276"/>
      <c r="AC312" s="844" t="s">
        <v>2004</v>
      </c>
      <c r="AD312" s="1278"/>
      <c r="AE312" s="844" t="s">
        <v>559</v>
      </c>
      <c r="AF312" s="1278"/>
      <c r="AG312" s="845" t="s">
        <v>36</v>
      </c>
      <c r="AH312" s="1210"/>
      <c r="AI312" s="637">
        <v>120</v>
      </c>
      <c r="AJ312" s="551" t="s">
        <v>26</v>
      </c>
      <c r="AK312" s="1212" t="s">
        <v>578</v>
      </c>
      <c r="AL312" s="1218"/>
      <c r="AM312" s="1219"/>
      <c r="AN312" s="27">
        <f t="shared" si="93"/>
        <v>0</v>
      </c>
      <c r="AO312" s="27">
        <f t="shared" si="93"/>
        <v>0</v>
      </c>
      <c r="AP312" s="565">
        <f t="shared" si="93"/>
        <v>0</v>
      </c>
      <c r="AQ312" s="35">
        <f t="shared" si="92"/>
        <v>0</v>
      </c>
      <c r="AR312" s="566">
        <f t="shared" si="92"/>
        <v>0</v>
      </c>
      <c r="AS312" s="566">
        <f t="shared" si="92"/>
        <v>0</v>
      </c>
      <c r="AT312" s="35">
        <f t="shared" si="73"/>
        <v>0</v>
      </c>
      <c r="AU312" s="43">
        <f t="shared" si="73"/>
        <v>0</v>
      </c>
      <c r="AV312" s="596" t="s">
        <v>33</v>
      </c>
      <c r="AW312" s="597" t="s">
        <v>41</v>
      </c>
      <c r="AX312" s="597" t="s">
        <v>42</v>
      </c>
      <c r="AY312" s="597"/>
      <c r="AZ312" s="850" t="s">
        <v>33</v>
      </c>
      <c r="BA312" s="582" t="s">
        <v>579</v>
      </c>
      <c r="BB312" s="855"/>
      <c r="BC312" s="821"/>
      <c r="BD312" s="598" t="str">
        <f t="shared" si="91"/>
        <v>▼選択</v>
      </c>
      <c r="BE312" s="859" t="s">
        <v>33</v>
      </c>
      <c r="BF312" s="633" t="s">
        <v>16</v>
      </c>
      <c r="BG312" s="859" t="s">
        <v>31</v>
      </c>
      <c r="BH312" s="824" t="s">
        <v>6</v>
      </c>
      <c r="BI312" s="824" t="s">
        <v>7</v>
      </c>
      <c r="BJ312" s="859" t="s">
        <v>32</v>
      </c>
      <c r="BK312" s="859"/>
      <c r="BL312" s="546" t="s">
        <v>33</v>
      </c>
      <c r="BM312" s="828" t="s">
        <v>3404</v>
      </c>
      <c r="BN312" s="852"/>
      <c r="BO312" s="852"/>
      <c r="BP312" s="852"/>
      <c r="BQ312" s="852"/>
      <c r="BR312" s="852"/>
      <c r="BS312" s="547"/>
      <c r="BT312" s="547"/>
      <c r="BU312" s="547"/>
      <c r="BV312" s="548"/>
      <c r="BW312" s="549"/>
      <c r="BX312" s="547"/>
      <c r="BY312" s="495"/>
      <c r="BZ312" s="579" t="s">
        <v>1611</v>
      </c>
      <c r="CA312" s="853" t="s">
        <v>1608</v>
      </c>
      <c r="CB312" s="854" t="s">
        <v>1609</v>
      </c>
      <c r="CC312" s="55" t="s">
        <v>2453</v>
      </c>
      <c r="CD312" s="843" t="s">
        <v>1610</v>
      </c>
    </row>
    <row r="313" spans="1:82" ht="42.75" hidden="1" customHeight="1">
      <c r="A313" s="3"/>
      <c r="B313" s="5" t="s">
        <v>3055</v>
      </c>
      <c r="C313" s="3" t="str">
        <f t="shared" si="75"/>
        <v>Ⅲ.個人情報保護 (7)　個人情報保護に係る態勢整備・業務運営</v>
      </c>
      <c r="D313" s="3" t="str">
        <f t="shared" si="76"/>
        <v>⑰個人情報保護に係るシステム面の整備</v>
      </c>
      <c r="E313" s="3" t="str">
        <f t="shared" si="80"/>
        <v>基本 121</v>
      </c>
      <c r="F313" s="3" t="str">
        <f t="shared" si="81"/>
        <v>121 
見出し</v>
      </c>
      <c r="G313" s="11" t="str">
        <f t="shared" si="82"/>
        <v xml:space="preserve">持ち出し可能な業務用パソコンがある代理店のみ対象
＿ 
＿＿ </v>
      </c>
      <c r="H313" s="21" t="str">
        <f t="shared" si="77"/>
        <v>2023: 0
2024: 対象外</v>
      </c>
      <c r="I313" s="21" t="str">
        <f t="shared" si="88"/>
        <v xml:space="preserve"> ― </v>
      </c>
      <c r="J313" s="21" t="str">
        <f t="shared" si="88"/>
        <v xml:space="preserve"> ― </v>
      </c>
      <c r="K313" s="21" t="str">
        <f t="shared" si="83"/>
        <v xml:space="preserve"> ― </v>
      </c>
      <c r="L313" s="21" t="str">
        <f t="shared" si="84"/>
        <v xml:space="preserve"> ― </v>
      </c>
      <c r="M313" s="21" t="str">
        <f t="shared" si="85"/>
        <v xml:space="preserve">
</v>
      </c>
      <c r="N313" s="3"/>
      <c r="O313" s="19" t="s">
        <v>2454</v>
      </c>
      <c r="P313" s="19" t="s">
        <v>2737</v>
      </c>
      <c r="Q313" s="19" t="s">
        <v>559</v>
      </c>
      <c r="R313" s="19"/>
      <c r="S313" s="19"/>
      <c r="T313" s="808"/>
      <c r="U313" s="809"/>
      <c r="V313" s="810"/>
      <c r="W313" s="811"/>
      <c r="X313" s="810"/>
      <c r="Y313" s="810"/>
      <c r="Z313" s="20"/>
      <c r="AA313" s="844" t="s">
        <v>494</v>
      </c>
      <c r="AB313" s="1276"/>
      <c r="AC313" s="844" t="s">
        <v>2004</v>
      </c>
      <c r="AD313" s="1278"/>
      <c r="AE313" s="844" t="s">
        <v>559</v>
      </c>
      <c r="AF313" s="1278"/>
      <c r="AG313" s="845" t="s">
        <v>36</v>
      </c>
      <c r="AH313" s="1210"/>
      <c r="AI313" s="623">
        <v>121</v>
      </c>
      <c r="AJ313" s="624" t="s">
        <v>2642</v>
      </c>
      <c r="AK313" s="1226" t="s">
        <v>580</v>
      </c>
      <c r="AL313" s="1227"/>
      <c r="AM313" s="1228"/>
      <c r="AN313" s="29">
        <f t="shared" si="93"/>
        <v>0</v>
      </c>
      <c r="AO313" s="29">
        <f t="shared" si="93"/>
        <v>0</v>
      </c>
      <c r="AP313" s="589">
        <f t="shared" si="93"/>
        <v>0</v>
      </c>
      <c r="AQ313" s="37">
        <f t="shared" si="92"/>
        <v>0</v>
      </c>
      <c r="AR313" s="590">
        <f t="shared" si="92"/>
        <v>0</v>
      </c>
      <c r="AS313" s="590">
        <f t="shared" si="92"/>
        <v>0</v>
      </c>
      <c r="AT313" s="37">
        <f t="shared" si="73"/>
        <v>0</v>
      </c>
      <c r="AU313" s="45">
        <f t="shared" si="73"/>
        <v>0</v>
      </c>
      <c r="AV313" s="586" t="s">
        <v>33</v>
      </c>
      <c r="AW313" s="587" t="s">
        <v>91</v>
      </c>
      <c r="AX313" s="587" t="s">
        <v>9</v>
      </c>
      <c r="AY313" s="587"/>
      <c r="AZ313" s="850" t="s">
        <v>9</v>
      </c>
      <c r="BA313" s="559" t="s">
        <v>29</v>
      </c>
      <c r="BB313" s="562"/>
      <c r="BC313" s="562"/>
      <c r="BD313" s="571"/>
      <c r="BE313" s="571"/>
      <c r="BF313" s="571"/>
      <c r="BG313" s="571"/>
      <c r="BH313" s="571"/>
      <c r="BI313" s="847"/>
      <c r="BJ313" s="571"/>
      <c r="BK313" s="571"/>
      <c r="BL313" s="569"/>
      <c r="BM313" s="839"/>
      <c r="BN313" s="840"/>
      <c r="BO313" s="840"/>
      <c r="BP313" s="840"/>
      <c r="BQ313" s="840"/>
      <c r="BR313" s="840"/>
      <c r="BS313" s="562"/>
      <c r="BT313" s="562"/>
      <c r="BU313" s="562"/>
      <c r="BV313" s="570"/>
      <c r="BW313" s="571"/>
      <c r="BX313" s="562"/>
      <c r="BY313" s="495"/>
      <c r="BZ313" s="562"/>
      <c r="CA313" s="853" t="s">
        <v>1612</v>
      </c>
      <c r="CB313" s="854" t="s">
        <v>1613</v>
      </c>
      <c r="CC313" s="55" t="s">
        <v>2454</v>
      </c>
      <c r="CD313" s="843" t="s">
        <v>1614</v>
      </c>
    </row>
    <row r="314" spans="1:82" ht="99.75" hidden="1" customHeight="1">
      <c r="A314" s="3"/>
      <c r="B314" s="5" t="s">
        <v>3056</v>
      </c>
      <c r="C314" s="3" t="str">
        <f t="shared" si="75"/>
        <v>Ⅲ.個人情報保護 (7)　個人情報保護に係る態勢整備・業務運営</v>
      </c>
      <c r="D314" s="3" t="str">
        <f t="shared" si="76"/>
        <v>⑰個人情報保護に係るシステム面の整備</v>
      </c>
      <c r="E314" s="3" t="str">
        <f t="shared" si="80"/>
        <v>基本 121</v>
      </c>
      <c r="F314" s="3" t="str">
        <f t="shared" si="81"/>
        <v xml:space="preserve">121 
</v>
      </c>
      <c r="G314" s="11" t="str">
        <f t="shared" si="82"/>
        <v xml:space="preserve">
＿ 持ち出し可能な業務用パソコンの紛失時の個人情報漏えい対策としてパソコン立ち上げ時の機械本体へのパスワード入力以外に以下の対応を行っている（該当するもの全てに「1.はい」で回答）
※本設問の達成・未達成は以下全ての回答内容から判断（全てに「1.はい」を求めるものではない）
＿＿ </v>
      </c>
      <c r="H314" s="21" t="str">
        <f t="shared" si="77"/>
        <v>2023: 0
2024: －</v>
      </c>
      <c r="I314" s="21" t="str">
        <f t="shared" si="88"/>
        <v xml:space="preserve"> ― </v>
      </c>
      <c r="J314" s="21" t="str">
        <f t="shared" si="88"/>
        <v xml:space="preserve"> ― </v>
      </c>
      <c r="K314" s="21" t="str">
        <f t="shared" si="83"/>
        <v>対象外</v>
      </c>
      <c r="L314" s="21">
        <f t="shared" si="84"/>
        <v>0</v>
      </c>
      <c r="M314" s="21" t="str">
        <f t="shared" si="85"/>
        <v xml:space="preserve">
</v>
      </c>
      <c r="N314" s="3"/>
      <c r="O314" s="19" t="s">
        <v>2455</v>
      </c>
      <c r="P314" s="19" t="s">
        <v>2737</v>
      </c>
      <c r="Q314" s="19" t="s">
        <v>559</v>
      </c>
      <c r="R314" s="19"/>
      <c r="S314" s="19"/>
      <c r="T314" s="808"/>
      <c r="U314" s="809"/>
      <c r="V314" s="810"/>
      <c r="W314" s="811"/>
      <c r="X314" s="810"/>
      <c r="Y314" s="810"/>
      <c r="Z314" s="20"/>
      <c r="AA314" s="844" t="s">
        <v>494</v>
      </c>
      <c r="AB314" s="1276"/>
      <c r="AC314" s="844" t="s">
        <v>2004</v>
      </c>
      <c r="AD314" s="1278"/>
      <c r="AE314" s="844" t="s">
        <v>559</v>
      </c>
      <c r="AF314" s="1278"/>
      <c r="AG314" s="845" t="s">
        <v>36</v>
      </c>
      <c r="AH314" s="1210"/>
      <c r="AI314" s="665">
        <v>121</v>
      </c>
      <c r="AJ314" s="627" t="s">
        <v>26</v>
      </c>
      <c r="AK314" s="863"/>
      <c r="AL314" s="1220" t="s">
        <v>1615</v>
      </c>
      <c r="AM314" s="1221"/>
      <c r="AN314" s="27">
        <f t="shared" si="93"/>
        <v>0</v>
      </c>
      <c r="AO314" s="27">
        <f t="shared" si="93"/>
        <v>0</v>
      </c>
      <c r="AP314" s="565">
        <f t="shared" si="93"/>
        <v>0</v>
      </c>
      <c r="AQ314" s="35">
        <f t="shared" si="92"/>
        <v>0</v>
      </c>
      <c r="AR314" s="566">
        <f t="shared" si="92"/>
        <v>0</v>
      </c>
      <c r="AS314" s="566">
        <f t="shared" si="92"/>
        <v>0</v>
      </c>
      <c r="AT314" s="35">
        <f t="shared" si="73"/>
        <v>0</v>
      </c>
      <c r="AU314" s="43">
        <f t="shared" si="73"/>
        <v>0</v>
      </c>
      <c r="AV314" s="608"/>
      <c r="AW314" s="609"/>
      <c r="AX314" s="609"/>
      <c r="AY314" s="609"/>
      <c r="AZ314" s="822" t="s">
        <v>661</v>
      </c>
      <c r="BA314" s="559" t="s">
        <v>29</v>
      </c>
      <c r="BB314" s="562"/>
      <c r="BC314" s="562"/>
      <c r="BD314" s="598" t="str">
        <f>BL314</f>
        <v>対象外</v>
      </c>
      <c r="BE314" s="859" t="s">
        <v>33</v>
      </c>
      <c r="BF314" s="861" t="s">
        <v>16</v>
      </c>
      <c r="BG314" s="859" t="s">
        <v>31</v>
      </c>
      <c r="BH314" s="824" t="s">
        <v>6</v>
      </c>
      <c r="BI314" s="824" t="s">
        <v>7</v>
      </c>
      <c r="BJ314" s="859" t="s">
        <v>32</v>
      </c>
      <c r="BK314" s="620" t="s">
        <v>897</v>
      </c>
      <c r="BL314" s="561" t="s">
        <v>203</v>
      </c>
      <c r="BM314" s="839"/>
      <c r="BN314" s="840"/>
      <c r="BO314" s="840"/>
      <c r="BP314" s="840"/>
      <c r="BQ314" s="840"/>
      <c r="BR314" s="840"/>
      <c r="BS314" s="562"/>
      <c r="BT314" s="562"/>
      <c r="BU314" s="562"/>
      <c r="BV314" s="548"/>
      <c r="BW314" s="549"/>
      <c r="BX314" s="547"/>
      <c r="BY314" s="495"/>
      <c r="BZ314" s="562"/>
      <c r="CA314" s="841"/>
      <c r="CB314" s="842"/>
      <c r="CC314" s="55" t="s">
        <v>2455</v>
      </c>
      <c r="CD314" s="843" t="s">
        <v>1614</v>
      </c>
    </row>
    <row r="315" spans="1:82" ht="47.25" hidden="1">
      <c r="A315" s="3"/>
      <c r="B315" s="5" t="s">
        <v>3057</v>
      </c>
      <c r="C315" s="3" t="str">
        <f t="shared" si="75"/>
        <v>Ⅲ.個人情報保護 (7)　個人情報保護に係る態勢整備・業務運営</v>
      </c>
      <c r="D315" s="3" t="str">
        <f t="shared" si="76"/>
        <v>⑰個人情報保護に係るシステム面の整備</v>
      </c>
      <c r="E315" s="3" t="str">
        <f t="shared" si="80"/>
        <v>基本 121</v>
      </c>
      <c r="F315" s="3" t="str">
        <f t="shared" si="81"/>
        <v>121 
121-1</v>
      </c>
      <c r="G315" s="11" t="str">
        <f t="shared" si="82"/>
        <v xml:space="preserve">
＿ 
＿＿ パソコンのハードディスクの暗号化</v>
      </c>
      <c r="H315" s="21" t="str">
        <f t="shared" si="77"/>
        <v>2023: 0
2024: ▼選択</v>
      </c>
      <c r="I315" s="21" t="str">
        <f t="shared" si="88"/>
        <v xml:space="preserve"> ― </v>
      </c>
      <c r="J315" s="21" t="str">
        <f t="shared" si="88"/>
        <v xml:space="preserve"> ― </v>
      </c>
      <c r="K315" s="21" t="str">
        <f t="shared" si="83"/>
        <v>▼選択</v>
      </c>
      <c r="L315" s="21" t="str">
        <f t="shared" si="84"/>
        <v>以下について、詳細説明欄の記載及び証跡資料「○○資料」P○により確認できた
・パソコンのハードディスクの暗号化をしていること</v>
      </c>
      <c r="M315" s="21" t="str">
        <f t="shared" si="85"/>
        <v xml:space="preserve">
</v>
      </c>
      <c r="N315" s="3"/>
      <c r="O315" s="19" t="s">
        <v>2456</v>
      </c>
      <c r="P315" s="19" t="s">
        <v>2737</v>
      </c>
      <c r="Q315" s="19" t="s">
        <v>559</v>
      </c>
      <c r="R315" s="19"/>
      <c r="S315" s="19"/>
      <c r="T315" s="808"/>
      <c r="U315" s="809"/>
      <c r="V315" s="810"/>
      <c r="W315" s="811"/>
      <c r="X315" s="810"/>
      <c r="Y315" s="810"/>
      <c r="Z315" s="20"/>
      <c r="AA315" s="844" t="s">
        <v>494</v>
      </c>
      <c r="AB315" s="1276"/>
      <c r="AC315" s="844" t="s">
        <v>2004</v>
      </c>
      <c r="AD315" s="1278"/>
      <c r="AE315" s="844" t="s">
        <v>559</v>
      </c>
      <c r="AF315" s="1278"/>
      <c r="AG315" s="845" t="s">
        <v>36</v>
      </c>
      <c r="AH315" s="1210"/>
      <c r="AI315" s="563">
        <v>121</v>
      </c>
      <c r="AJ315" s="662" t="s">
        <v>2687</v>
      </c>
      <c r="AK315" s="863"/>
      <c r="AL315" s="848"/>
      <c r="AM315" s="860" t="s">
        <v>582</v>
      </c>
      <c r="AN315" s="27">
        <f t="shared" si="93"/>
        <v>0</v>
      </c>
      <c r="AO315" s="27">
        <f t="shared" si="93"/>
        <v>0</v>
      </c>
      <c r="AP315" s="565">
        <f t="shared" si="93"/>
        <v>0</v>
      </c>
      <c r="AQ315" s="35">
        <f t="shared" si="92"/>
        <v>0</v>
      </c>
      <c r="AR315" s="566">
        <f t="shared" si="92"/>
        <v>0</v>
      </c>
      <c r="AS315" s="566">
        <f t="shared" si="92"/>
        <v>0</v>
      </c>
      <c r="AT315" s="35">
        <f t="shared" si="73"/>
        <v>0</v>
      </c>
      <c r="AU315" s="43">
        <f t="shared" si="73"/>
        <v>0</v>
      </c>
      <c r="AV315" s="596" t="s">
        <v>33</v>
      </c>
      <c r="AW315" s="597" t="s">
        <v>41</v>
      </c>
      <c r="AX315" s="597" t="s">
        <v>42</v>
      </c>
      <c r="AY315" s="597"/>
      <c r="AZ315" s="850" t="s">
        <v>33</v>
      </c>
      <c r="BA315" s="582" t="s">
        <v>543</v>
      </c>
      <c r="BB315" s="855"/>
      <c r="BC315" s="821"/>
      <c r="BD315" s="549"/>
      <c r="BE315" s="859" t="str">
        <f>IF(AND(AL315=AV315,AV315="○",AZ315="1.はい"),"○","▼選択")</f>
        <v>▼選択</v>
      </c>
      <c r="BF315" s="633" t="s">
        <v>16</v>
      </c>
      <c r="BG315" s="859" t="s">
        <v>31</v>
      </c>
      <c r="BH315" s="824" t="s">
        <v>6</v>
      </c>
      <c r="BI315" s="824" t="s">
        <v>7</v>
      </c>
      <c r="BJ315" s="859" t="s">
        <v>32</v>
      </c>
      <c r="BK315" s="859"/>
      <c r="BL315" s="546" t="s">
        <v>33</v>
      </c>
      <c r="BM315" s="828" t="s">
        <v>2088</v>
      </c>
      <c r="BN315" s="852"/>
      <c r="BO315" s="852"/>
      <c r="BP315" s="852"/>
      <c r="BQ315" s="852"/>
      <c r="BR315" s="852"/>
      <c r="BS315" s="547"/>
      <c r="BT315" s="547"/>
      <c r="BU315" s="547"/>
      <c r="BV315" s="548"/>
      <c r="BW315" s="549"/>
      <c r="BX315" s="547"/>
      <c r="BY315" s="495"/>
      <c r="BZ315" s="579" t="s">
        <v>2088</v>
      </c>
      <c r="CA315" s="853" t="s">
        <v>1612</v>
      </c>
      <c r="CB315" s="854" t="s">
        <v>1616</v>
      </c>
      <c r="CC315" s="55" t="s">
        <v>2456</v>
      </c>
      <c r="CD315" s="843" t="s">
        <v>1617</v>
      </c>
    </row>
    <row r="316" spans="1:82" ht="57" hidden="1">
      <c r="A316" s="3"/>
      <c r="B316" s="5" t="s">
        <v>3058</v>
      </c>
      <c r="C316" s="3" t="str">
        <f t="shared" si="75"/>
        <v>Ⅲ.個人情報保護 (7)　個人情報保護に係る態勢整備・業務運営</v>
      </c>
      <c r="D316" s="3" t="str">
        <f t="shared" si="76"/>
        <v>⑰個人情報保護に係るシステム面の整備</v>
      </c>
      <c r="E316" s="3" t="str">
        <f t="shared" si="80"/>
        <v>基本 121</v>
      </c>
      <c r="F316" s="3" t="str">
        <f t="shared" si="81"/>
        <v>121 
121-2</v>
      </c>
      <c r="G316" s="11" t="str">
        <f t="shared" si="82"/>
        <v xml:space="preserve">
＿ 
＿＿ リモートデータ消去（紛失時に遠隔でパソコン内のデータを削除するシステム）</v>
      </c>
      <c r="H316" s="21" t="str">
        <f t="shared" si="77"/>
        <v>2023: 0
2024: ▼選択</v>
      </c>
      <c r="I316" s="21" t="str">
        <f t="shared" si="88"/>
        <v xml:space="preserve"> ― </v>
      </c>
      <c r="J316" s="21" t="str">
        <f t="shared" si="88"/>
        <v xml:space="preserve"> ― </v>
      </c>
      <c r="K316" s="21" t="str">
        <f t="shared" si="83"/>
        <v>▼選択</v>
      </c>
      <c r="L316" s="21" t="str">
        <f t="shared" si="84"/>
        <v>以下について、詳細説明欄の記載及び証跡資料「○○資料」P○により確認できた
・リモートデータ消去の仕組みがあること</v>
      </c>
      <c r="M316" s="21" t="str">
        <f t="shared" si="85"/>
        <v xml:space="preserve">
</v>
      </c>
      <c r="N316" s="3"/>
      <c r="O316" s="19" t="s">
        <v>2457</v>
      </c>
      <c r="P316" s="19" t="s">
        <v>2737</v>
      </c>
      <c r="Q316" s="19" t="s">
        <v>559</v>
      </c>
      <c r="R316" s="19"/>
      <c r="S316" s="19"/>
      <c r="T316" s="808"/>
      <c r="U316" s="809"/>
      <c r="V316" s="810"/>
      <c r="W316" s="811"/>
      <c r="X316" s="810"/>
      <c r="Y316" s="810"/>
      <c r="Z316" s="20"/>
      <c r="AA316" s="844" t="s">
        <v>494</v>
      </c>
      <c r="AB316" s="1276"/>
      <c r="AC316" s="844" t="s">
        <v>2004</v>
      </c>
      <c r="AD316" s="1278"/>
      <c r="AE316" s="844" t="s">
        <v>559</v>
      </c>
      <c r="AF316" s="1278"/>
      <c r="AG316" s="845" t="s">
        <v>36</v>
      </c>
      <c r="AH316" s="1210"/>
      <c r="AI316" s="563">
        <v>121</v>
      </c>
      <c r="AJ316" s="662" t="s">
        <v>2688</v>
      </c>
      <c r="AK316" s="863"/>
      <c r="AL316" s="848"/>
      <c r="AM316" s="860" t="s">
        <v>584</v>
      </c>
      <c r="AN316" s="27">
        <f t="shared" si="93"/>
        <v>0</v>
      </c>
      <c r="AO316" s="27">
        <f t="shared" si="93"/>
        <v>0</v>
      </c>
      <c r="AP316" s="565">
        <f t="shared" si="93"/>
        <v>0</v>
      </c>
      <c r="AQ316" s="35">
        <f t="shared" si="92"/>
        <v>0</v>
      </c>
      <c r="AR316" s="566">
        <f t="shared" si="92"/>
        <v>0</v>
      </c>
      <c r="AS316" s="566">
        <f t="shared" si="92"/>
        <v>0</v>
      </c>
      <c r="AT316" s="35">
        <f t="shared" si="73"/>
        <v>0</v>
      </c>
      <c r="AU316" s="43">
        <f t="shared" si="73"/>
        <v>0</v>
      </c>
      <c r="AV316" s="596" t="s">
        <v>33</v>
      </c>
      <c r="AW316" s="597" t="s">
        <v>41</v>
      </c>
      <c r="AX316" s="597" t="s">
        <v>42</v>
      </c>
      <c r="AY316" s="597"/>
      <c r="AZ316" s="850" t="s">
        <v>33</v>
      </c>
      <c r="BA316" s="582" t="s">
        <v>543</v>
      </c>
      <c r="BB316" s="855"/>
      <c r="BC316" s="821"/>
      <c r="BD316" s="549"/>
      <c r="BE316" s="859" t="str">
        <f>IF(AND(AL316=AV316,AV316="○",AZ316="1.はい"),"○","▼選択")</f>
        <v>▼選択</v>
      </c>
      <c r="BF316" s="633" t="s">
        <v>16</v>
      </c>
      <c r="BG316" s="859" t="s">
        <v>31</v>
      </c>
      <c r="BH316" s="824" t="s">
        <v>6</v>
      </c>
      <c r="BI316" s="824" t="s">
        <v>7</v>
      </c>
      <c r="BJ316" s="859" t="s">
        <v>32</v>
      </c>
      <c r="BK316" s="859"/>
      <c r="BL316" s="546" t="s">
        <v>33</v>
      </c>
      <c r="BM316" s="828" t="s">
        <v>2089</v>
      </c>
      <c r="BN316" s="852"/>
      <c r="BO316" s="852"/>
      <c r="BP316" s="852"/>
      <c r="BQ316" s="852"/>
      <c r="BR316" s="852"/>
      <c r="BS316" s="547"/>
      <c r="BT316" s="547"/>
      <c r="BU316" s="547"/>
      <c r="BV316" s="548"/>
      <c r="BW316" s="549"/>
      <c r="BX316" s="547"/>
      <c r="BY316" s="495"/>
      <c r="BZ316" s="579" t="s">
        <v>2089</v>
      </c>
      <c r="CA316" s="853" t="s">
        <v>1612</v>
      </c>
      <c r="CB316" s="854" t="s">
        <v>1618</v>
      </c>
      <c r="CC316" s="55" t="s">
        <v>2457</v>
      </c>
      <c r="CD316" s="843" t="s">
        <v>1619</v>
      </c>
    </row>
    <row r="317" spans="1:82" ht="57" hidden="1">
      <c r="A317" s="3"/>
      <c r="B317" s="5" t="s">
        <v>3059</v>
      </c>
      <c r="C317" s="3" t="str">
        <f t="shared" si="75"/>
        <v>Ⅲ.個人情報保護 (7)　個人情報保護に係る態勢整備・業務運営</v>
      </c>
      <c r="D317" s="3" t="str">
        <f t="shared" si="76"/>
        <v>⑰個人情報保護に係るシステム面の整備</v>
      </c>
      <c r="E317" s="3" t="str">
        <f t="shared" si="80"/>
        <v>基本 121</v>
      </c>
      <c r="F317" s="3" t="str">
        <f t="shared" si="81"/>
        <v>121 
121-3</v>
      </c>
      <c r="G317" s="11" t="str">
        <f t="shared" si="82"/>
        <v xml:space="preserve">
＿ 
＿＿ シンクライアント端末の利用（パソコン本体へのファイルの保存を禁止するシステム）</v>
      </c>
      <c r="H317" s="21" t="str">
        <f t="shared" si="77"/>
        <v>2023: 0
2024: ▼選択</v>
      </c>
      <c r="I317" s="21" t="str">
        <f t="shared" si="88"/>
        <v xml:space="preserve"> ― </v>
      </c>
      <c r="J317" s="21" t="str">
        <f t="shared" si="88"/>
        <v xml:space="preserve"> ― </v>
      </c>
      <c r="K317" s="21" t="str">
        <f t="shared" si="83"/>
        <v>▼選択</v>
      </c>
      <c r="L317" s="21" t="str">
        <f t="shared" si="84"/>
        <v>以下について、詳細説明欄の記載及び証跡資料「○○資料」P○により確認できた
・シンクライアント端末を利用していること</v>
      </c>
      <c r="M317" s="21" t="str">
        <f t="shared" si="85"/>
        <v xml:space="preserve">
</v>
      </c>
      <c r="N317" s="3"/>
      <c r="O317" s="19" t="s">
        <v>2458</v>
      </c>
      <c r="P317" s="19" t="s">
        <v>2737</v>
      </c>
      <c r="Q317" s="19" t="s">
        <v>559</v>
      </c>
      <c r="R317" s="19"/>
      <c r="S317" s="19"/>
      <c r="T317" s="808"/>
      <c r="U317" s="809"/>
      <c r="V317" s="810"/>
      <c r="W317" s="811"/>
      <c r="X317" s="810"/>
      <c r="Y317" s="810"/>
      <c r="Z317" s="20"/>
      <c r="AA317" s="844" t="s">
        <v>494</v>
      </c>
      <c r="AB317" s="1276"/>
      <c r="AC317" s="844" t="s">
        <v>2004</v>
      </c>
      <c r="AD317" s="1278"/>
      <c r="AE317" s="844" t="s">
        <v>559</v>
      </c>
      <c r="AF317" s="1278"/>
      <c r="AG317" s="845" t="s">
        <v>36</v>
      </c>
      <c r="AH317" s="1210"/>
      <c r="AI317" s="563">
        <v>121</v>
      </c>
      <c r="AJ317" s="662" t="s">
        <v>2689</v>
      </c>
      <c r="AK317" s="863"/>
      <c r="AL317" s="848"/>
      <c r="AM317" s="565" t="s">
        <v>585</v>
      </c>
      <c r="AN317" s="27">
        <f t="shared" si="93"/>
        <v>0</v>
      </c>
      <c r="AO317" s="27">
        <f t="shared" si="93"/>
        <v>0</v>
      </c>
      <c r="AP317" s="565">
        <f t="shared" si="93"/>
        <v>0</v>
      </c>
      <c r="AQ317" s="35">
        <f t="shared" si="92"/>
        <v>0</v>
      </c>
      <c r="AR317" s="566">
        <f t="shared" si="92"/>
        <v>0</v>
      </c>
      <c r="AS317" s="566">
        <f t="shared" si="92"/>
        <v>0</v>
      </c>
      <c r="AT317" s="35">
        <f t="shared" si="73"/>
        <v>0</v>
      </c>
      <c r="AU317" s="43">
        <f t="shared" si="73"/>
        <v>0</v>
      </c>
      <c r="AV317" s="596" t="s">
        <v>33</v>
      </c>
      <c r="AW317" s="597" t="s">
        <v>41</v>
      </c>
      <c r="AX317" s="597" t="s">
        <v>42</v>
      </c>
      <c r="AY317" s="597"/>
      <c r="AZ317" s="850" t="s">
        <v>33</v>
      </c>
      <c r="BA317" s="582" t="s">
        <v>543</v>
      </c>
      <c r="BB317" s="855"/>
      <c r="BC317" s="821"/>
      <c r="BD317" s="549"/>
      <c r="BE317" s="859" t="str">
        <f>IF(AND(AL317=AV317,AV317="○",AZ317="1.はい"),"○","▼選択")</f>
        <v>▼選択</v>
      </c>
      <c r="BF317" s="633" t="s">
        <v>16</v>
      </c>
      <c r="BG317" s="859" t="s">
        <v>31</v>
      </c>
      <c r="BH317" s="824" t="s">
        <v>6</v>
      </c>
      <c r="BI317" s="824" t="s">
        <v>7</v>
      </c>
      <c r="BJ317" s="859" t="s">
        <v>32</v>
      </c>
      <c r="BK317" s="859"/>
      <c r="BL317" s="546" t="s">
        <v>33</v>
      </c>
      <c r="BM317" s="828" t="s">
        <v>2090</v>
      </c>
      <c r="BN317" s="852"/>
      <c r="BO317" s="852"/>
      <c r="BP317" s="852"/>
      <c r="BQ317" s="852"/>
      <c r="BR317" s="852"/>
      <c r="BS317" s="547"/>
      <c r="BT317" s="547"/>
      <c r="BU317" s="547"/>
      <c r="BV317" s="548"/>
      <c r="BW317" s="549"/>
      <c r="BX317" s="547"/>
      <c r="BY317" s="495"/>
      <c r="BZ317" s="579" t="s">
        <v>2090</v>
      </c>
      <c r="CA317" s="853" t="s">
        <v>1612</v>
      </c>
      <c r="CB317" s="854" t="s">
        <v>1620</v>
      </c>
      <c r="CC317" s="55" t="s">
        <v>2458</v>
      </c>
      <c r="CD317" s="843" t="s">
        <v>1621</v>
      </c>
    </row>
    <row r="318" spans="1:82" ht="47.25" hidden="1">
      <c r="A318" s="3"/>
      <c r="B318" s="5" t="s">
        <v>3060</v>
      </c>
      <c r="C318" s="3" t="str">
        <f t="shared" si="75"/>
        <v>Ⅲ.個人情報保護 (7)　個人情報保護に係る態勢整備・業務運営</v>
      </c>
      <c r="D318" s="3" t="str">
        <f t="shared" si="76"/>
        <v>⑰個人情報保護に係るシステム面の整備</v>
      </c>
      <c r="E318" s="3" t="str">
        <f t="shared" si="80"/>
        <v>基本 121</v>
      </c>
      <c r="F318" s="3" t="str">
        <f t="shared" si="81"/>
        <v>121 
121-4</v>
      </c>
      <c r="G318" s="11" t="str">
        <f t="shared" si="82"/>
        <v xml:space="preserve">
＿ 
＿＿ その他</v>
      </c>
      <c r="H318" s="21" t="str">
        <f t="shared" si="77"/>
        <v>2023: 0
2024: ▼選択</v>
      </c>
      <c r="I318" s="21" t="str">
        <f t="shared" si="88"/>
        <v xml:space="preserve"> ― </v>
      </c>
      <c r="J318" s="21" t="str">
        <f t="shared" si="88"/>
        <v xml:space="preserve"> ― </v>
      </c>
      <c r="K318" s="21" t="str">
        <f t="shared" si="83"/>
        <v>▼選択</v>
      </c>
      <c r="L318" s="21" t="str">
        <f t="shared" si="84"/>
        <v>以下について、詳細説明欄の記載及び証跡資料「○○資料」P○により確認できた
・□□□は、「○○資料」を確認</v>
      </c>
      <c r="M318" s="21" t="str">
        <f t="shared" si="85"/>
        <v xml:space="preserve">
</v>
      </c>
      <c r="N318" s="3"/>
      <c r="O318" s="19" t="s">
        <v>2459</v>
      </c>
      <c r="P318" s="19" t="s">
        <v>2737</v>
      </c>
      <c r="Q318" s="19" t="s">
        <v>559</v>
      </c>
      <c r="R318" s="19"/>
      <c r="S318" s="19"/>
      <c r="T318" s="808"/>
      <c r="U318" s="809"/>
      <c r="V318" s="810"/>
      <c r="W318" s="811"/>
      <c r="X318" s="810"/>
      <c r="Y318" s="810"/>
      <c r="Z318" s="20"/>
      <c r="AA318" s="844" t="s">
        <v>494</v>
      </c>
      <c r="AB318" s="1276"/>
      <c r="AC318" s="844" t="s">
        <v>2004</v>
      </c>
      <c r="AD318" s="1278"/>
      <c r="AE318" s="844" t="s">
        <v>559</v>
      </c>
      <c r="AF318" s="1278"/>
      <c r="AG318" s="845" t="s">
        <v>36</v>
      </c>
      <c r="AH318" s="1210"/>
      <c r="AI318" s="594">
        <v>121</v>
      </c>
      <c r="AJ318" s="662" t="s">
        <v>2690</v>
      </c>
      <c r="AK318" s="863"/>
      <c r="AL318" s="848"/>
      <c r="AM318" s="565" t="s">
        <v>553</v>
      </c>
      <c r="AN318" s="27">
        <f t="shared" si="93"/>
        <v>0</v>
      </c>
      <c r="AO318" s="27">
        <f t="shared" si="93"/>
        <v>0</v>
      </c>
      <c r="AP318" s="565">
        <f t="shared" si="93"/>
        <v>0</v>
      </c>
      <c r="AQ318" s="35">
        <f t="shared" si="92"/>
        <v>0</v>
      </c>
      <c r="AR318" s="566">
        <f t="shared" si="92"/>
        <v>0</v>
      </c>
      <c r="AS318" s="566">
        <f t="shared" si="92"/>
        <v>0</v>
      </c>
      <c r="AT318" s="35">
        <f t="shared" si="73"/>
        <v>0</v>
      </c>
      <c r="AU318" s="43">
        <f t="shared" si="73"/>
        <v>0</v>
      </c>
      <c r="AV318" s="596" t="s">
        <v>33</v>
      </c>
      <c r="AW318" s="597" t="s">
        <v>41</v>
      </c>
      <c r="AX318" s="597" t="s">
        <v>42</v>
      </c>
      <c r="AY318" s="597"/>
      <c r="AZ318" s="850" t="s">
        <v>33</v>
      </c>
      <c r="BA318" s="582" t="s">
        <v>544</v>
      </c>
      <c r="BB318" s="855"/>
      <c r="BC318" s="821"/>
      <c r="BD318" s="549"/>
      <c r="BE318" s="859" t="str">
        <f>IF(AND(AL318=AV318,AV318="○",AZ318="1.はい"),"○","▼選択")</f>
        <v>▼選択</v>
      </c>
      <c r="BF318" s="633" t="s">
        <v>16</v>
      </c>
      <c r="BG318" s="859" t="s">
        <v>31</v>
      </c>
      <c r="BH318" s="824" t="s">
        <v>6</v>
      </c>
      <c r="BI318" s="824" t="s">
        <v>7</v>
      </c>
      <c r="BJ318" s="859" t="s">
        <v>32</v>
      </c>
      <c r="BK318" s="859"/>
      <c r="BL318" s="546" t="s">
        <v>33</v>
      </c>
      <c r="BM318" s="886" t="s">
        <v>2079</v>
      </c>
      <c r="BN318" s="547"/>
      <c r="BO318" s="547"/>
      <c r="BP318" s="547"/>
      <c r="BQ318" s="547"/>
      <c r="BR318" s="547"/>
      <c r="BS318" s="547"/>
      <c r="BT318" s="547"/>
      <c r="BU318" s="547"/>
      <c r="BV318" s="548"/>
      <c r="BW318" s="549"/>
      <c r="BX318" s="547"/>
      <c r="BY318" s="495"/>
      <c r="BZ318" s="579" t="s">
        <v>2079</v>
      </c>
      <c r="CA318" s="853" t="s">
        <v>1612</v>
      </c>
      <c r="CB318" s="854" t="s">
        <v>1622</v>
      </c>
      <c r="CC318" s="55" t="s">
        <v>2459</v>
      </c>
      <c r="CD318" s="843" t="s">
        <v>1623</v>
      </c>
    </row>
    <row r="319" spans="1:82" ht="57" hidden="1" customHeight="1">
      <c r="A319" s="3"/>
      <c r="B319" s="5" t="s">
        <v>3061</v>
      </c>
      <c r="C319" s="3" t="str">
        <f t="shared" si="75"/>
        <v>Ⅲ.個人情報保護 (7)　個人情報保護に係る態勢整備・業務運営</v>
      </c>
      <c r="D319" s="3" t="str">
        <f t="shared" si="76"/>
        <v>⑰個人情報保護に係るシステム面の整備</v>
      </c>
      <c r="E319" s="3" t="str">
        <f t="shared" si="80"/>
        <v>基本 122</v>
      </c>
      <c r="F319" s="3" t="str">
        <f t="shared" si="81"/>
        <v>122 
見出し</v>
      </c>
      <c r="G319" s="11" t="str">
        <f t="shared" si="82"/>
        <v xml:space="preserve">ホームページ上で個人情報を取り扱う代理店のみ対象（問合せフォームに個人情報を入力する場合、顧客管理システム等と接続されている場合を含む）
＿ 
＿＿ </v>
      </c>
      <c r="H319" s="21" t="str">
        <f t="shared" si="77"/>
        <v>2023: 0
2024: 対象外</v>
      </c>
      <c r="I319" s="21" t="str">
        <f t="shared" si="88"/>
        <v xml:space="preserve"> ― </v>
      </c>
      <c r="J319" s="21" t="str">
        <f t="shared" si="88"/>
        <v xml:space="preserve"> ― </v>
      </c>
      <c r="K319" s="21" t="str">
        <f t="shared" si="83"/>
        <v xml:space="preserve"> ― </v>
      </c>
      <c r="L319" s="21" t="str">
        <f t="shared" si="84"/>
        <v xml:space="preserve"> ― </v>
      </c>
      <c r="M319" s="21" t="str">
        <f t="shared" si="85"/>
        <v xml:space="preserve">
</v>
      </c>
      <c r="N319" s="3"/>
      <c r="O319" s="19" t="s">
        <v>2460</v>
      </c>
      <c r="P319" s="19" t="s">
        <v>2737</v>
      </c>
      <c r="Q319" s="19" t="s">
        <v>559</v>
      </c>
      <c r="R319" s="19"/>
      <c r="S319" s="19"/>
      <c r="T319" s="808"/>
      <c r="U319" s="809"/>
      <c r="V319" s="810"/>
      <c r="W319" s="811"/>
      <c r="X319" s="810"/>
      <c r="Y319" s="810"/>
      <c r="Z319" s="20"/>
      <c r="AA319" s="844" t="s">
        <v>494</v>
      </c>
      <c r="AB319" s="1276"/>
      <c r="AC319" s="844" t="s">
        <v>2004</v>
      </c>
      <c r="AD319" s="1278"/>
      <c r="AE319" s="844" t="s">
        <v>559</v>
      </c>
      <c r="AF319" s="1278"/>
      <c r="AG319" s="845" t="s">
        <v>36</v>
      </c>
      <c r="AH319" s="1210"/>
      <c r="AI319" s="623">
        <v>122</v>
      </c>
      <c r="AJ319" s="624" t="s">
        <v>3235</v>
      </c>
      <c r="AK319" s="1226" t="s">
        <v>586</v>
      </c>
      <c r="AL319" s="1227"/>
      <c r="AM319" s="1293"/>
      <c r="AN319" s="29">
        <f t="shared" si="93"/>
        <v>0</v>
      </c>
      <c r="AO319" s="29">
        <f t="shared" si="93"/>
        <v>0</v>
      </c>
      <c r="AP319" s="589">
        <f t="shared" si="93"/>
        <v>0</v>
      </c>
      <c r="AQ319" s="37">
        <f t="shared" si="92"/>
        <v>0</v>
      </c>
      <c r="AR319" s="590">
        <f t="shared" si="92"/>
        <v>0</v>
      </c>
      <c r="AS319" s="590">
        <f t="shared" si="92"/>
        <v>0</v>
      </c>
      <c r="AT319" s="37">
        <f t="shared" si="73"/>
        <v>0</v>
      </c>
      <c r="AU319" s="45">
        <f t="shared" si="73"/>
        <v>0</v>
      </c>
      <c r="AV319" s="586" t="s">
        <v>33</v>
      </c>
      <c r="AW319" s="587" t="s">
        <v>91</v>
      </c>
      <c r="AX319" s="587" t="s">
        <v>9</v>
      </c>
      <c r="AY319" s="587"/>
      <c r="AZ319" s="850" t="s">
        <v>9</v>
      </c>
      <c r="BA319" s="559" t="s">
        <v>29</v>
      </c>
      <c r="BB319" s="562"/>
      <c r="BC319" s="562"/>
      <c r="BD319" s="571"/>
      <c r="BE319" s="571"/>
      <c r="BF319" s="571"/>
      <c r="BG319" s="571"/>
      <c r="BH319" s="571"/>
      <c r="BI319" s="847"/>
      <c r="BJ319" s="571"/>
      <c r="BK319" s="571"/>
      <c r="BL319" s="569"/>
      <c r="BM319" s="839"/>
      <c r="BN319" s="840"/>
      <c r="BO319" s="840"/>
      <c r="BP319" s="840"/>
      <c r="BQ319" s="840"/>
      <c r="BR319" s="840"/>
      <c r="BS319" s="562"/>
      <c r="BT319" s="562"/>
      <c r="BU319" s="562"/>
      <c r="BV319" s="570"/>
      <c r="BW319" s="571"/>
      <c r="BX319" s="562"/>
      <c r="BY319" s="495"/>
      <c r="BZ319" s="562"/>
      <c r="CA319" s="853" t="s">
        <v>1624</v>
      </c>
      <c r="CB319" s="854" t="s">
        <v>1625</v>
      </c>
      <c r="CC319" s="55" t="s">
        <v>2460</v>
      </c>
      <c r="CD319" s="843" t="s">
        <v>1626</v>
      </c>
    </row>
    <row r="320" spans="1:82" ht="71.25" hidden="1" customHeight="1">
      <c r="A320" s="3"/>
      <c r="B320" s="5" t="s">
        <v>3062</v>
      </c>
      <c r="C320" s="3" t="str">
        <f t="shared" si="75"/>
        <v>Ⅲ.個人情報保護 (7)　個人情報保護に係る態勢整備・業務運営</v>
      </c>
      <c r="D320" s="3" t="str">
        <f t="shared" si="76"/>
        <v>⑰個人情報保護に係るシステム面の整備</v>
      </c>
      <c r="E320" s="3" t="str">
        <f t="shared" si="80"/>
        <v>基本 122</v>
      </c>
      <c r="F320" s="3" t="str">
        <f t="shared" si="81"/>
        <v xml:space="preserve">122 
</v>
      </c>
      <c r="G320" s="11" t="str">
        <f t="shared" si="82"/>
        <v xml:space="preserve">
＿ ホームページに対して、以下のセキュリティ対策を実施している（該当するもの全てに「1.はい」で回答）
※全て「1.はい」であれば達成
＿＿ </v>
      </c>
      <c r="H320" s="21" t="str">
        <f t="shared" si="77"/>
        <v>2023: 0
2024: －</v>
      </c>
      <c r="I320" s="21" t="str">
        <f t="shared" si="88"/>
        <v xml:space="preserve"> ― </v>
      </c>
      <c r="J320" s="21" t="str">
        <f t="shared" si="88"/>
        <v xml:space="preserve"> ― </v>
      </c>
      <c r="K320" s="21" t="str">
        <f t="shared" si="83"/>
        <v>対象外</v>
      </c>
      <c r="L320" s="21">
        <f t="shared" si="84"/>
        <v>0</v>
      </c>
      <c r="M320" s="21" t="str">
        <f t="shared" si="85"/>
        <v xml:space="preserve">
</v>
      </c>
      <c r="N320" s="3"/>
      <c r="O320" s="19" t="s">
        <v>2461</v>
      </c>
      <c r="P320" s="19" t="s">
        <v>2737</v>
      </c>
      <c r="Q320" s="19" t="s">
        <v>559</v>
      </c>
      <c r="R320" s="19"/>
      <c r="S320" s="19"/>
      <c r="T320" s="808"/>
      <c r="U320" s="809"/>
      <c r="V320" s="810"/>
      <c r="W320" s="811"/>
      <c r="X320" s="810"/>
      <c r="Y320" s="810"/>
      <c r="Z320" s="20"/>
      <c r="AA320" s="844" t="s">
        <v>494</v>
      </c>
      <c r="AB320" s="1276"/>
      <c r="AC320" s="844" t="s">
        <v>2004</v>
      </c>
      <c r="AD320" s="1278"/>
      <c r="AE320" s="844" t="s">
        <v>559</v>
      </c>
      <c r="AF320" s="1278"/>
      <c r="AG320" s="845" t="s">
        <v>36</v>
      </c>
      <c r="AH320" s="1210"/>
      <c r="AI320" s="665">
        <v>122</v>
      </c>
      <c r="AJ320" s="627" t="s">
        <v>26</v>
      </c>
      <c r="AK320" s="921"/>
      <c r="AL320" s="1220" t="s">
        <v>1627</v>
      </c>
      <c r="AM320" s="1221"/>
      <c r="AN320" s="27">
        <f t="shared" si="93"/>
        <v>0</v>
      </c>
      <c r="AO320" s="27">
        <f t="shared" si="93"/>
        <v>0</v>
      </c>
      <c r="AP320" s="565">
        <f t="shared" si="93"/>
        <v>0</v>
      </c>
      <c r="AQ320" s="35">
        <f t="shared" si="92"/>
        <v>0</v>
      </c>
      <c r="AR320" s="566">
        <f t="shared" si="92"/>
        <v>0</v>
      </c>
      <c r="AS320" s="566">
        <f t="shared" si="92"/>
        <v>0</v>
      </c>
      <c r="AT320" s="35">
        <f t="shared" si="73"/>
        <v>0</v>
      </c>
      <c r="AU320" s="43">
        <f t="shared" si="73"/>
        <v>0</v>
      </c>
      <c r="AV320" s="608"/>
      <c r="AW320" s="609"/>
      <c r="AX320" s="609"/>
      <c r="AY320" s="609"/>
      <c r="AZ320" s="822" t="s">
        <v>661</v>
      </c>
      <c r="BA320" s="559" t="s">
        <v>29</v>
      </c>
      <c r="BB320" s="562"/>
      <c r="BC320" s="562"/>
      <c r="BD320" s="598" t="str">
        <f>BL320</f>
        <v>対象外</v>
      </c>
      <c r="BE320" s="859" t="s">
        <v>33</v>
      </c>
      <c r="BF320" s="633" t="s">
        <v>16</v>
      </c>
      <c r="BG320" s="859" t="s">
        <v>31</v>
      </c>
      <c r="BH320" s="824" t="s">
        <v>6</v>
      </c>
      <c r="BI320" s="824" t="s">
        <v>7</v>
      </c>
      <c r="BJ320" s="859" t="s">
        <v>32</v>
      </c>
      <c r="BK320" s="859" t="s">
        <v>897</v>
      </c>
      <c r="BL320" s="561" t="s">
        <v>203</v>
      </c>
      <c r="BM320" s="839"/>
      <c r="BN320" s="840"/>
      <c r="BO320" s="840"/>
      <c r="BP320" s="840"/>
      <c r="BQ320" s="840"/>
      <c r="BR320" s="840"/>
      <c r="BS320" s="562"/>
      <c r="BT320" s="562"/>
      <c r="BU320" s="562"/>
      <c r="BV320" s="548"/>
      <c r="BW320" s="549"/>
      <c r="BX320" s="547"/>
      <c r="BY320" s="495"/>
      <c r="BZ320" s="562"/>
      <c r="CA320" s="841"/>
      <c r="CB320" s="842"/>
      <c r="CC320" s="55" t="s">
        <v>2461</v>
      </c>
      <c r="CD320" s="843" t="s">
        <v>1626</v>
      </c>
    </row>
    <row r="321" spans="1:82" ht="57" hidden="1">
      <c r="A321" s="3"/>
      <c r="B321" s="5" t="s">
        <v>3063</v>
      </c>
      <c r="C321" s="3" t="str">
        <f t="shared" si="75"/>
        <v>Ⅲ.個人情報保護 (7)　個人情報保護に係る態勢整備・業務運営</v>
      </c>
      <c r="D321" s="3" t="str">
        <f t="shared" si="76"/>
        <v>⑰個人情報保護に係るシステム面の整備</v>
      </c>
      <c r="E321" s="3" t="str">
        <f t="shared" si="80"/>
        <v>基本 122</v>
      </c>
      <c r="F321" s="3" t="str">
        <f t="shared" si="81"/>
        <v>122 
122-1</v>
      </c>
      <c r="G321" s="11" t="str">
        <f t="shared" si="82"/>
        <v xml:space="preserve">
＿ 
＿＿ 個人データを取扱うページはSSL通信（URLがhttpsで始まる）となっている</v>
      </c>
      <c r="H321" s="21" t="str">
        <f t="shared" si="77"/>
        <v>2023: 0
2024: ▼選択</v>
      </c>
      <c r="I321" s="21" t="str">
        <f t="shared" si="88"/>
        <v xml:space="preserve"> ― </v>
      </c>
      <c r="J321" s="21" t="str">
        <f t="shared" si="88"/>
        <v xml:space="preserve"> ― </v>
      </c>
      <c r="K321" s="21" t="str">
        <f t="shared" si="83"/>
        <v>▼選択</v>
      </c>
      <c r="L321" s="21" t="str">
        <f t="shared" si="84"/>
        <v>以下について、詳細説明欄の記載及び証跡資料「○○資料」P○により確認できた
・個人データを取扱うページはSSL通信となっていること</v>
      </c>
      <c r="M321" s="21" t="str">
        <f t="shared" si="85"/>
        <v xml:space="preserve">
</v>
      </c>
      <c r="N321" s="3"/>
      <c r="O321" s="19" t="s">
        <v>2462</v>
      </c>
      <c r="P321" s="19" t="s">
        <v>2737</v>
      </c>
      <c r="Q321" s="19" t="s">
        <v>559</v>
      </c>
      <c r="R321" s="19"/>
      <c r="S321" s="19"/>
      <c r="T321" s="808"/>
      <c r="U321" s="809"/>
      <c r="V321" s="810"/>
      <c r="W321" s="811"/>
      <c r="X321" s="810"/>
      <c r="Y321" s="810"/>
      <c r="Z321" s="20"/>
      <c r="AA321" s="844" t="s">
        <v>494</v>
      </c>
      <c r="AB321" s="1276"/>
      <c r="AC321" s="844" t="s">
        <v>2004</v>
      </c>
      <c r="AD321" s="1278"/>
      <c r="AE321" s="844" t="s">
        <v>559</v>
      </c>
      <c r="AF321" s="1278"/>
      <c r="AG321" s="845" t="s">
        <v>36</v>
      </c>
      <c r="AH321" s="1210"/>
      <c r="AI321" s="563">
        <v>122</v>
      </c>
      <c r="AJ321" s="662" t="s">
        <v>581</v>
      </c>
      <c r="AK321" s="863"/>
      <c r="AL321" s="872"/>
      <c r="AM321" s="860" t="s">
        <v>588</v>
      </c>
      <c r="AN321" s="27">
        <f t="shared" si="93"/>
        <v>0</v>
      </c>
      <c r="AO321" s="27">
        <f t="shared" si="93"/>
        <v>0</v>
      </c>
      <c r="AP321" s="565">
        <f t="shared" si="93"/>
        <v>0</v>
      </c>
      <c r="AQ321" s="35">
        <f t="shared" si="92"/>
        <v>0</v>
      </c>
      <c r="AR321" s="566">
        <f t="shared" si="92"/>
        <v>0</v>
      </c>
      <c r="AS321" s="566">
        <f t="shared" si="92"/>
        <v>0</v>
      </c>
      <c r="AT321" s="35">
        <f t="shared" si="73"/>
        <v>0</v>
      </c>
      <c r="AU321" s="43">
        <f t="shared" si="73"/>
        <v>0</v>
      </c>
      <c r="AV321" s="596" t="s">
        <v>33</v>
      </c>
      <c r="AW321" s="597" t="s">
        <v>41</v>
      </c>
      <c r="AX321" s="597" t="s">
        <v>42</v>
      </c>
      <c r="AY321" s="597"/>
      <c r="AZ321" s="850" t="s">
        <v>33</v>
      </c>
      <c r="BA321" s="582" t="s">
        <v>589</v>
      </c>
      <c r="BB321" s="855"/>
      <c r="BC321" s="821"/>
      <c r="BD321" s="549"/>
      <c r="BE321" s="859" t="str">
        <f>IF(AND(AL321=AV321,AV321="○",AZ321="1.はい"),"○","▼選択")</f>
        <v>▼選択</v>
      </c>
      <c r="BF321" s="633" t="s">
        <v>16</v>
      </c>
      <c r="BG321" s="859" t="s">
        <v>31</v>
      </c>
      <c r="BH321" s="824" t="s">
        <v>6</v>
      </c>
      <c r="BI321" s="824" t="s">
        <v>7</v>
      </c>
      <c r="BJ321" s="859" t="s">
        <v>32</v>
      </c>
      <c r="BK321" s="859"/>
      <c r="BL321" s="546" t="s">
        <v>33</v>
      </c>
      <c r="BM321" s="828" t="s">
        <v>2091</v>
      </c>
      <c r="BN321" s="852"/>
      <c r="BO321" s="852"/>
      <c r="BP321" s="852"/>
      <c r="BQ321" s="852"/>
      <c r="BR321" s="852"/>
      <c r="BS321" s="547"/>
      <c r="BT321" s="547"/>
      <c r="BU321" s="547"/>
      <c r="BV321" s="548"/>
      <c r="BW321" s="549"/>
      <c r="BX321" s="547"/>
      <c r="BY321" s="495"/>
      <c r="BZ321" s="579" t="s">
        <v>2091</v>
      </c>
      <c r="CA321" s="853" t="s">
        <v>1624</v>
      </c>
      <c r="CB321" s="854" t="s">
        <v>1628</v>
      </c>
      <c r="CC321" s="55" t="s">
        <v>2462</v>
      </c>
      <c r="CD321" s="843" t="s">
        <v>1629</v>
      </c>
    </row>
    <row r="322" spans="1:82" ht="71.25" hidden="1">
      <c r="A322" s="3"/>
      <c r="B322" s="5" t="s">
        <v>3064</v>
      </c>
      <c r="C322" s="3" t="str">
        <f t="shared" si="75"/>
        <v>Ⅲ.個人情報保護 (7)　個人情報保護に係る態勢整備・業務運営</v>
      </c>
      <c r="D322" s="3" t="str">
        <f t="shared" si="76"/>
        <v>⑰個人情報保護に係るシステム面の整備</v>
      </c>
      <c r="E322" s="3" t="str">
        <f t="shared" si="80"/>
        <v>基本 122</v>
      </c>
      <c r="F322" s="3" t="str">
        <f t="shared" si="81"/>
        <v>122 
122-2</v>
      </c>
      <c r="G322" s="11" t="str">
        <f t="shared" si="82"/>
        <v xml:space="preserve">
＿ 
＿＿ 脆弱性（セキュリティホール）を防ぐ観点で、ホームページが稼働するwebサーバー等におけるOS・ソフトウェアの最新化を実施している（＝保守切れをおこしていない）</v>
      </c>
      <c r="H322" s="21" t="str">
        <f t="shared" si="77"/>
        <v>2023: 0
2024: ▼選択</v>
      </c>
      <c r="I322" s="21" t="str">
        <f t="shared" si="88"/>
        <v xml:space="preserve"> ― </v>
      </c>
      <c r="J322" s="21" t="str">
        <f t="shared" si="88"/>
        <v xml:space="preserve"> ― </v>
      </c>
      <c r="K322" s="21" t="str">
        <f t="shared" si="83"/>
        <v>▼選択</v>
      </c>
      <c r="L322" s="21" t="str">
        <f t="shared" si="84"/>
        <v>以下について、詳細説明欄の記載及び証跡資料「○○資料」P○により確認できた
・脆弱性を防ぐ観点で、ホームページが稼働するwebサーバ等におけるOS・ソフトウェアの最新化を実施していること</v>
      </c>
      <c r="M322" s="21" t="str">
        <f t="shared" si="85"/>
        <v xml:space="preserve">
</v>
      </c>
      <c r="N322" s="3"/>
      <c r="O322" s="19" t="s">
        <v>2463</v>
      </c>
      <c r="P322" s="19" t="s">
        <v>2737</v>
      </c>
      <c r="Q322" s="19" t="s">
        <v>559</v>
      </c>
      <c r="R322" s="19"/>
      <c r="S322" s="19"/>
      <c r="T322" s="808"/>
      <c r="U322" s="809"/>
      <c r="V322" s="810"/>
      <c r="W322" s="811"/>
      <c r="X322" s="810"/>
      <c r="Y322" s="810"/>
      <c r="Z322" s="20"/>
      <c r="AA322" s="864" t="s">
        <v>494</v>
      </c>
      <c r="AB322" s="1277"/>
      <c r="AC322" s="864" t="s">
        <v>2004</v>
      </c>
      <c r="AD322" s="1279"/>
      <c r="AE322" s="864" t="s">
        <v>559</v>
      </c>
      <c r="AF322" s="1279"/>
      <c r="AG322" s="865" t="s">
        <v>36</v>
      </c>
      <c r="AH322" s="1211"/>
      <c r="AI322" s="594">
        <v>122</v>
      </c>
      <c r="AJ322" s="678" t="s">
        <v>583</v>
      </c>
      <c r="AK322" s="882"/>
      <c r="AL322" s="907"/>
      <c r="AM322" s="565" t="s">
        <v>591</v>
      </c>
      <c r="AN322" s="27">
        <f t="shared" si="93"/>
        <v>0</v>
      </c>
      <c r="AO322" s="27">
        <f t="shared" si="93"/>
        <v>0</v>
      </c>
      <c r="AP322" s="565">
        <f t="shared" si="93"/>
        <v>0</v>
      </c>
      <c r="AQ322" s="35">
        <f t="shared" si="92"/>
        <v>0</v>
      </c>
      <c r="AR322" s="566">
        <f t="shared" si="92"/>
        <v>0</v>
      </c>
      <c r="AS322" s="566">
        <f t="shared" si="92"/>
        <v>0</v>
      </c>
      <c r="AT322" s="35">
        <f t="shared" si="73"/>
        <v>0</v>
      </c>
      <c r="AU322" s="43">
        <f t="shared" si="73"/>
        <v>0</v>
      </c>
      <c r="AV322" s="596" t="s">
        <v>33</v>
      </c>
      <c r="AW322" s="597" t="s">
        <v>41</v>
      </c>
      <c r="AX322" s="597" t="s">
        <v>42</v>
      </c>
      <c r="AY322" s="597"/>
      <c r="AZ322" s="850" t="s">
        <v>33</v>
      </c>
      <c r="BA322" s="582" t="s">
        <v>579</v>
      </c>
      <c r="BB322" s="855"/>
      <c r="BC322" s="821"/>
      <c r="BD322" s="549"/>
      <c r="BE322" s="859" t="str">
        <f>IF(AND(AL322=AV322,AV322="○",AZ322="1.はい"),"○","▼選択")</f>
        <v>▼選択</v>
      </c>
      <c r="BF322" s="633" t="s">
        <v>16</v>
      </c>
      <c r="BG322" s="859" t="s">
        <v>31</v>
      </c>
      <c r="BH322" s="824" t="s">
        <v>6</v>
      </c>
      <c r="BI322" s="824" t="s">
        <v>7</v>
      </c>
      <c r="BJ322" s="859" t="s">
        <v>32</v>
      </c>
      <c r="BK322" s="859"/>
      <c r="BL322" s="546" t="s">
        <v>33</v>
      </c>
      <c r="BM322" s="828" t="s">
        <v>2092</v>
      </c>
      <c r="BN322" s="852"/>
      <c r="BO322" s="852"/>
      <c r="BP322" s="852"/>
      <c r="BQ322" s="852"/>
      <c r="BR322" s="852"/>
      <c r="BS322" s="547"/>
      <c r="BT322" s="547"/>
      <c r="BU322" s="547"/>
      <c r="BV322" s="548"/>
      <c r="BW322" s="549"/>
      <c r="BX322" s="547"/>
      <c r="BY322" s="495"/>
      <c r="BZ322" s="579" t="s">
        <v>2092</v>
      </c>
      <c r="CA322" s="853" t="s">
        <v>1624</v>
      </c>
      <c r="CB322" s="854" t="s">
        <v>1630</v>
      </c>
      <c r="CC322" s="55" t="s">
        <v>2463</v>
      </c>
      <c r="CD322" s="843" t="s">
        <v>1631</v>
      </c>
    </row>
    <row r="323" spans="1:82" ht="57" hidden="1" customHeight="1">
      <c r="A323" s="3"/>
      <c r="B323" s="5" t="s">
        <v>3065</v>
      </c>
      <c r="C323" s="3" t="str">
        <f t="shared" si="75"/>
        <v>Ⅲ.個人情報保護 (7)　個人情報保護に係る態勢整備・業務運営</v>
      </c>
      <c r="D323" s="3" t="str">
        <f t="shared" si="76"/>
        <v>⑰個人情報保護に係るシステム面の整備</v>
      </c>
      <c r="E323" s="3" t="str">
        <f t="shared" si="80"/>
        <v>応用 123</v>
      </c>
      <c r="F323" s="3" t="str">
        <f t="shared" si="81"/>
        <v>123 
見出し</v>
      </c>
      <c r="G323" s="11" t="str">
        <f t="shared" si="82"/>
        <v xml:space="preserve">ホームページ上で個人情報を取り扱う代理店のみ対象（問合せフォームに個人情報を入力する場合、顧客管理システム等と接続されている場合を含む）
＿ 
＿＿ </v>
      </c>
      <c r="H323" s="21" t="str">
        <f t="shared" si="77"/>
        <v>2023: 0
2024: 対象外</v>
      </c>
      <c r="I323" s="21" t="str">
        <f t="shared" si="88"/>
        <v xml:space="preserve"> ― </v>
      </c>
      <c r="J323" s="21" t="str">
        <f t="shared" si="88"/>
        <v xml:space="preserve"> ― </v>
      </c>
      <c r="K323" s="21" t="str">
        <f t="shared" si="83"/>
        <v xml:space="preserve"> ― </v>
      </c>
      <c r="L323" s="21" t="str">
        <f t="shared" si="84"/>
        <v xml:space="preserve"> ― </v>
      </c>
      <c r="M323" s="21" t="str">
        <f t="shared" si="85"/>
        <v xml:space="preserve">
</v>
      </c>
      <c r="N323" s="3"/>
      <c r="O323" s="19" t="s">
        <v>2464</v>
      </c>
      <c r="P323" s="19" t="s">
        <v>2737</v>
      </c>
      <c r="Q323" s="19" t="s">
        <v>559</v>
      </c>
      <c r="R323" s="19"/>
      <c r="S323" s="19"/>
      <c r="T323" s="808"/>
      <c r="U323" s="809"/>
      <c r="V323" s="810"/>
      <c r="W323" s="811"/>
      <c r="X323" s="810"/>
      <c r="Y323" s="810"/>
      <c r="Z323" s="20"/>
      <c r="AA323" s="869" t="s">
        <v>490</v>
      </c>
      <c r="AB323" s="1203" t="s">
        <v>491</v>
      </c>
      <c r="AC323" s="879" t="s">
        <v>2004</v>
      </c>
      <c r="AD323" s="1206" t="s">
        <v>492</v>
      </c>
      <c r="AE323" s="869" t="s">
        <v>1985</v>
      </c>
      <c r="AF323" s="1272" t="s">
        <v>558</v>
      </c>
      <c r="AG323" s="866" t="s">
        <v>140</v>
      </c>
      <c r="AH323" s="1236" t="s">
        <v>228</v>
      </c>
      <c r="AI323" s="623">
        <v>123</v>
      </c>
      <c r="AJ323" s="624" t="s">
        <v>2642</v>
      </c>
      <c r="AK323" s="1226" t="s">
        <v>586</v>
      </c>
      <c r="AL323" s="1227"/>
      <c r="AM323" s="1228"/>
      <c r="AN323" s="29">
        <f t="shared" si="93"/>
        <v>0</v>
      </c>
      <c r="AO323" s="29">
        <f t="shared" si="93"/>
        <v>0</v>
      </c>
      <c r="AP323" s="589">
        <f t="shared" si="93"/>
        <v>0</v>
      </c>
      <c r="AQ323" s="37">
        <f t="shared" si="92"/>
        <v>0</v>
      </c>
      <c r="AR323" s="590">
        <f t="shared" si="92"/>
        <v>0</v>
      </c>
      <c r="AS323" s="590">
        <f t="shared" si="92"/>
        <v>0</v>
      </c>
      <c r="AT323" s="37">
        <f t="shared" si="92"/>
        <v>0</v>
      </c>
      <c r="AU323" s="45">
        <f t="shared" si="92"/>
        <v>0</v>
      </c>
      <c r="AV323" s="586" t="s">
        <v>33</v>
      </c>
      <c r="AW323" s="587" t="s">
        <v>91</v>
      </c>
      <c r="AX323" s="587" t="s">
        <v>9</v>
      </c>
      <c r="AY323" s="587"/>
      <c r="AZ323" s="850" t="s">
        <v>9</v>
      </c>
      <c r="BA323" s="559" t="s">
        <v>29</v>
      </c>
      <c r="BB323" s="562"/>
      <c r="BC323" s="562"/>
      <c r="BD323" s="571"/>
      <c r="BE323" s="571"/>
      <c r="BF323" s="571"/>
      <c r="BG323" s="571"/>
      <c r="BH323" s="571"/>
      <c r="BI323" s="571"/>
      <c r="BJ323" s="571"/>
      <c r="BK323" s="571"/>
      <c r="BL323" s="569"/>
      <c r="BM323" s="839"/>
      <c r="BN323" s="840"/>
      <c r="BO323" s="840"/>
      <c r="BP323" s="840"/>
      <c r="BQ323" s="840"/>
      <c r="BR323" s="840"/>
      <c r="BS323" s="562"/>
      <c r="BT323" s="562"/>
      <c r="BU323" s="562"/>
      <c r="BV323" s="570"/>
      <c r="BW323" s="571"/>
      <c r="BX323" s="562"/>
      <c r="BY323" s="495"/>
      <c r="BZ323" s="562"/>
      <c r="CA323" s="853" t="s">
        <v>1632</v>
      </c>
      <c r="CB323" s="854" t="s">
        <v>1633</v>
      </c>
      <c r="CC323" s="55" t="s">
        <v>2464</v>
      </c>
      <c r="CD323" s="843" t="s">
        <v>1634</v>
      </c>
    </row>
    <row r="324" spans="1:82" ht="85.5" hidden="1" customHeight="1">
      <c r="A324" s="3"/>
      <c r="B324" s="5" t="s">
        <v>3066</v>
      </c>
      <c r="C324" s="3" t="str">
        <f t="shared" si="75"/>
        <v>Ⅲ.個人情報保護 (7)　個人情報保護に係る態勢整備・業務運営</v>
      </c>
      <c r="D324" s="3" t="str">
        <f t="shared" si="76"/>
        <v>⑰個人情報保護に係るシステム面の整備</v>
      </c>
      <c r="E324" s="3" t="str">
        <f t="shared" si="80"/>
        <v>応用 123</v>
      </c>
      <c r="F324" s="3" t="str">
        <f t="shared" si="81"/>
        <v xml:space="preserve">123 
</v>
      </c>
      <c r="G324" s="11" t="str">
        <f t="shared" si="82"/>
        <v xml:space="preserve">
＿ ホームページに対して、以下のセキュリティ対策を実施している（該当するもの全てに「1.はい」で回答）
※本設問の達成・未達成は以下全ての回答内容から判断（全てに「1.はい」を求めるものではない）
＿＿ </v>
      </c>
      <c r="H324" s="21" t="str">
        <f t="shared" si="77"/>
        <v>2023: 0
2024: －</v>
      </c>
      <c r="I324" s="21" t="str">
        <f t="shared" si="88"/>
        <v xml:space="preserve"> ― </v>
      </c>
      <c r="J324" s="21" t="str">
        <f t="shared" si="88"/>
        <v xml:space="preserve"> ― </v>
      </c>
      <c r="K324" s="21" t="str">
        <f t="shared" si="83"/>
        <v>対象外</v>
      </c>
      <c r="L324" s="21">
        <f t="shared" si="84"/>
        <v>0</v>
      </c>
      <c r="M324" s="21" t="str">
        <f t="shared" si="85"/>
        <v xml:space="preserve">
</v>
      </c>
      <c r="N324" s="3"/>
      <c r="O324" s="19" t="s">
        <v>2465</v>
      </c>
      <c r="P324" s="19" t="s">
        <v>2737</v>
      </c>
      <c r="Q324" s="19" t="s">
        <v>559</v>
      </c>
      <c r="R324" s="19"/>
      <c r="S324" s="19"/>
      <c r="T324" s="808"/>
      <c r="U324" s="809"/>
      <c r="V324" s="810"/>
      <c r="W324" s="811"/>
      <c r="X324" s="810"/>
      <c r="Y324" s="810"/>
      <c r="Z324" s="20"/>
      <c r="AA324" s="844" t="s">
        <v>494</v>
      </c>
      <c r="AB324" s="1276"/>
      <c r="AC324" s="844" t="s">
        <v>2004</v>
      </c>
      <c r="AD324" s="1278"/>
      <c r="AE324" s="844" t="s">
        <v>559</v>
      </c>
      <c r="AF324" s="1278"/>
      <c r="AG324" s="867" t="s">
        <v>140</v>
      </c>
      <c r="AH324" s="1237"/>
      <c r="AI324" s="665">
        <v>123</v>
      </c>
      <c r="AJ324" s="627" t="s">
        <v>26</v>
      </c>
      <c r="AK324" s="921"/>
      <c r="AL324" s="1220" t="s">
        <v>1635</v>
      </c>
      <c r="AM324" s="1221"/>
      <c r="AN324" s="27">
        <f t="shared" si="93"/>
        <v>0</v>
      </c>
      <c r="AO324" s="27">
        <f t="shared" si="93"/>
        <v>0</v>
      </c>
      <c r="AP324" s="565">
        <f t="shared" si="93"/>
        <v>0</v>
      </c>
      <c r="AQ324" s="35">
        <f t="shared" si="92"/>
        <v>0</v>
      </c>
      <c r="AR324" s="566">
        <f t="shared" si="92"/>
        <v>0</v>
      </c>
      <c r="AS324" s="566">
        <f t="shared" si="92"/>
        <v>0</v>
      </c>
      <c r="AT324" s="35">
        <f t="shared" si="92"/>
        <v>0</v>
      </c>
      <c r="AU324" s="43">
        <f t="shared" si="92"/>
        <v>0</v>
      </c>
      <c r="AV324" s="608"/>
      <c r="AW324" s="609"/>
      <c r="AX324" s="609"/>
      <c r="AY324" s="609"/>
      <c r="AZ324" s="822" t="s">
        <v>661</v>
      </c>
      <c r="BA324" s="559" t="s">
        <v>29</v>
      </c>
      <c r="BB324" s="562"/>
      <c r="BC324" s="562"/>
      <c r="BD324" s="603" t="str">
        <f>BL324</f>
        <v>対象外</v>
      </c>
      <c r="BE324" s="859" t="s">
        <v>33</v>
      </c>
      <c r="BF324" s="633" t="s">
        <v>16</v>
      </c>
      <c r="BG324" s="859" t="s">
        <v>31</v>
      </c>
      <c r="BH324" s="824" t="s">
        <v>6</v>
      </c>
      <c r="BI324" s="824" t="s">
        <v>7</v>
      </c>
      <c r="BJ324" s="859" t="s">
        <v>32</v>
      </c>
      <c r="BK324" s="859" t="s">
        <v>897</v>
      </c>
      <c r="BL324" s="561" t="s">
        <v>203</v>
      </c>
      <c r="BM324" s="839"/>
      <c r="BN324" s="840"/>
      <c r="BO324" s="840"/>
      <c r="BP324" s="840"/>
      <c r="BQ324" s="840"/>
      <c r="BR324" s="840"/>
      <c r="BS324" s="562"/>
      <c r="BT324" s="562"/>
      <c r="BU324" s="562"/>
      <c r="BV324" s="548"/>
      <c r="BW324" s="549"/>
      <c r="BX324" s="547"/>
      <c r="BY324" s="495"/>
      <c r="BZ324" s="562"/>
      <c r="CA324" s="841"/>
      <c r="CB324" s="842"/>
      <c r="CC324" s="55" t="s">
        <v>2465</v>
      </c>
      <c r="CD324" s="843" t="s">
        <v>1634</v>
      </c>
    </row>
    <row r="325" spans="1:82" ht="47.25" hidden="1">
      <c r="A325" s="3"/>
      <c r="B325" s="5" t="s">
        <v>3067</v>
      </c>
      <c r="C325" s="3" t="str">
        <f t="shared" si="75"/>
        <v>Ⅲ.個人情報保護 (7)　個人情報保護に係る態勢整備・業務運営</v>
      </c>
      <c r="D325" s="3" t="str">
        <f t="shared" si="76"/>
        <v>⑰個人情報保護に係るシステム面の整備</v>
      </c>
      <c r="E325" s="3" t="str">
        <f t="shared" si="80"/>
        <v>応用 123</v>
      </c>
      <c r="F325" s="3" t="str">
        <f t="shared" si="81"/>
        <v>123 
123-1</v>
      </c>
      <c r="G325" s="11" t="str">
        <f t="shared" si="82"/>
        <v xml:space="preserve">
＿ 
＿＿ ファイアウォール（必須）</v>
      </c>
      <c r="H325" s="21" t="str">
        <f t="shared" si="77"/>
        <v>2023: 0
2024: ▼選択</v>
      </c>
      <c r="I325" s="21" t="str">
        <f t="shared" si="88"/>
        <v xml:space="preserve"> ― </v>
      </c>
      <c r="J325" s="21" t="str">
        <f t="shared" si="88"/>
        <v xml:space="preserve"> ― </v>
      </c>
      <c r="K325" s="21" t="str">
        <f t="shared" si="83"/>
        <v>▼選択</v>
      </c>
      <c r="L325" s="21" t="str">
        <f t="shared" si="84"/>
        <v>以下について、詳細説明欄の記載及び証跡資料「○○資料」P○により確認できた
・ファイアウォールを導入していること</v>
      </c>
      <c r="M325" s="21" t="str">
        <f t="shared" si="85"/>
        <v xml:space="preserve">
</v>
      </c>
      <c r="N325" s="3"/>
      <c r="O325" s="19" t="s">
        <v>2466</v>
      </c>
      <c r="P325" s="19" t="s">
        <v>2737</v>
      </c>
      <c r="Q325" s="19" t="s">
        <v>559</v>
      </c>
      <c r="R325" s="19"/>
      <c r="S325" s="19"/>
      <c r="T325" s="808"/>
      <c r="U325" s="809"/>
      <c r="V325" s="810"/>
      <c r="W325" s="811"/>
      <c r="X325" s="810"/>
      <c r="Y325" s="810"/>
      <c r="Z325" s="20"/>
      <c r="AA325" s="844" t="s">
        <v>494</v>
      </c>
      <c r="AB325" s="1276"/>
      <c r="AC325" s="844" t="s">
        <v>2004</v>
      </c>
      <c r="AD325" s="1278"/>
      <c r="AE325" s="844" t="s">
        <v>559</v>
      </c>
      <c r="AF325" s="1278"/>
      <c r="AG325" s="867" t="s">
        <v>140</v>
      </c>
      <c r="AH325" s="1237"/>
      <c r="AI325" s="563">
        <v>123</v>
      </c>
      <c r="AJ325" s="662" t="s">
        <v>587</v>
      </c>
      <c r="AK325" s="863"/>
      <c r="AL325" s="872"/>
      <c r="AM325" s="620" t="s">
        <v>592</v>
      </c>
      <c r="AN325" s="31">
        <f t="shared" si="93"/>
        <v>0</v>
      </c>
      <c r="AO325" s="31">
        <f t="shared" si="93"/>
        <v>0</v>
      </c>
      <c r="AP325" s="620">
        <f t="shared" si="93"/>
        <v>0</v>
      </c>
      <c r="AQ325" s="38">
        <f t="shared" si="92"/>
        <v>0</v>
      </c>
      <c r="AR325" s="621">
        <f t="shared" si="92"/>
        <v>0</v>
      </c>
      <c r="AS325" s="621">
        <f t="shared" si="92"/>
        <v>0</v>
      </c>
      <c r="AT325" s="38">
        <f t="shared" si="92"/>
        <v>0</v>
      </c>
      <c r="AU325" s="46">
        <f t="shared" si="92"/>
        <v>0</v>
      </c>
      <c r="AV325" s="596" t="s">
        <v>33</v>
      </c>
      <c r="AW325" s="597" t="s">
        <v>41</v>
      </c>
      <c r="AX325" s="597" t="s">
        <v>42</v>
      </c>
      <c r="AY325" s="597"/>
      <c r="AZ325" s="850" t="s">
        <v>33</v>
      </c>
      <c r="BA325" s="582" t="s">
        <v>547</v>
      </c>
      <c r="BB325" s="851"/>
      <c r="BC325" s="547"/>
      <c r="BD325" s="549"/>
      <c r="BE325" s="859" t="str">
        <f>IF(AND(AL325=AV325,AV325="○",AZ325="1.はい"),"○","▼選択")</f>
        <v>▼選択</v>
      </c>
      <c r="BF325" s="633" t="s">
        <v>16</v>
      </c>
      <c r="BG325" s="859" t="s">
        <v>31</v>
      </c>
      <c r="BH325" s="824" t="s">
        <v>6</v>
      </c>
      <c r="BI325" s="824" t="s">
        <v>7</v>
      </c>
      <c r="BJ325" s="859" t="s">
        <v>32</v>
      </c>
      <c r="BK325" s="859"/>
      <c r="BL325" s="546" t="s">
        <v>33</v>
      </c>
      <c r="BM325" s="886" t="s">
        <v>2093</v>
      </c>
      <c r="BN325" s="547"/>
      <c r="BO325" s="547"/>
      <c r="BP325" s="547"/>
      <c r="BQ325" s="547"/>
      <c r="BR325" s="547"/>
      <c r="BS325" s="547"/>
      <c r="BT325" s="547"/>
      <c r="BU325" s="547"/>
      <c r="BV325" s="548"/>
      <c r="BW325" s="549"/>
      <c r="BX325" s="547"/>
      <c r="BY325" s="495"/>
      <c r="BZ325" s="579" t="s">
        <v>2093</v>
      </c>
      <c r="CA325" s="853" t="s">
        <v>1632</v>
      </c>
      <c r="CB325" s="854" t="s">
        <v>1636</v>
      </c>
      <c r="CC325" s="55" t="s">
        <v>2466</v>
      </c>
      <c r="CD325" s="843" t="s">
        <v>1637</v>
      </c>
    </row>
    <row r="326" spans="1:82" ht="42.75" hidden="1">
      <c r="A326" s="3"/>
      <c r="B326" s="5" t="s">
        <v>3068</v>
      </c>
      <c r="C326" s="3" t="str">
        <f t="shared" si="75"/>
        <v>Ⅲ.個人情報保護 (7)　個人情報保護に係る態勢整備・業務運営</v>
      </c>
      <c r="D326" s="3" t="str">
        <f t="shared" si="76"/>
        <v>⑰個人情報保護に係るシステム面の整備</v>
      </c>
      <c r="E326" s="3" t="str">
        <f t="shared" si="80"/>
        <v>応用 123</v>
      </c>
      <c r="F326" s="3" t="str">
        <f t="shared" si="81"/>
        <v>123 
123-2</v>
      </c>
      <c r="G326" s="11" t="str">
        <f t="shared" si="82"/>
        <v xml:space="preserve">
＿ 
＿＿ IDS</v>
      </c>
      <c r="H326" s="21" t="str">
        <f t="shared" si="77"/>
        <v>2023: 0
2024: ▼選択</v>
      </c>
      <c r="I326" s="21" t="str">
        <f t="shared" si="88"/>
        <v xml:space="preserve"> ― </v>
      </c>
      <c r="J326" s="21" t="str">
        <f t="shared" si="88"/>
        <v xml:space="preserve"> ― </v>
      </c>
      <c r="K326" s="21" t="str">
        <f t="shared" si="83"/>
        <v>▼選択</v>
      </c>
      <c r="L326" s="21" t="str">
        <f t="shared" si="84"/>
        <v>IDSを導入していることは、「○○資料」P○を確認</v>
      </c>
      <c r="M326" s="21" t="str">
        <f t="shared" si="85"/>
        <v xml:space="preserve">
</v>
      </c>
      <c r="N326" s="3"/>
      <c r="O326" s="19" t="s">
        <v>2467</v>
      </c>
      <c r="P326" s="19" t="s">
        <v>2737</v>
      </c>
      <c r="Q326" s="19" t="s">
        <v>559</v>
      </c>
      <c r="R326" s="19"/>
      <c r="S326" s="19"/>
      <c r="T326" s="808"/>
      <c r="U326" s="809"/>
      <c r="V326" s="810"/>
      <c r="W326" s="811"/>
      <c r="X326" s="810"/>
      <c r="Y326" s="810"/>
      <c r="Z326" s="20"/>
      <c r="AA326" s="844" t="s">
        <v>494</v>
      </c>
      <c r="AB326" s="1276"/>
      <c r="AC326" s="844" t="s">
        <v>2004</v>
      </c>
      <c r="AD326" s="1278"/>
      <c r="AE326" s="844" t="s">
        <v>559</v>
      </c>
      <c r="AF326" s="1278"/>
      <c r="AG326" s="867" t="s">
        <v>140</v>
      </c>
      <c r="AH326" s="1237"/>
      <c r="AI326" s="563">
        <v>123</v>
      </c>
      <c r="AJ326" s="662" t="s">
        <v>590</v>
      </c>
      <c r="AK326" s="863"/>
      <c r="AL326" s="848"/>
      <c r="AM326" s="565" t="s">
        <v>549</v>
      </c>
      <c r="AN326" s="27">
        <f t="shared" si="93"/>
        <v>0</v>
      </c>
      <c r="AO326" s="27">
        <f t="shared" si="93"/>
        <v>0</v>
      </c>
      <c r="AP326" s="565">
        <f t="shared" si="93"/>
        <v>0</v>
      </c>
      <c r="AQ326" s="35">
        <f t="shared" si="92"/>
        <v>0</v>
      </c>
      <c r="AR326" s="566">
        <f t="shared" si="92"/>
        <v>0</v>
      </c>
      <c r="AS326" s="566">
        <f t="shared" si="92"/>
        <v>0</v>
      </c>
      <c r="AT326" s="35">
        <f t="shared" si="92"/>
        <v>0</v>
      </c>
      <c r="AU326" s="43">
        <f t="shared" si="92"/>
        <v>0</v>
      </c>
      <c r="AV326" s="596" t="s">
        <v>33</v>
      </c>
      <c r="AW326" s="597" t="s">
        <v>41</v>
      </c>
      <c r="AX326" s="597" t="s">
        <v>42</v>
      </c>
      <c r="AY326" s="597"/>
      <c r="AZ326" s="850" t="s">
        <v>33</v>
      </c>
      <c r="BA326" s="582" t="s">
        <v>547</v>
      </c>
      <c r="BB326" s="851"/>
      <c r="BC326" s="547"/>
      <c r="BD326" s="549"/>
      <c r="BE326" s="859" t="str">
        <f>IF(AND(AL326=AV326,AV326="○",AZ326="1.はい"),"○","▼選択")</f>
        <v>▼選択</v>
      </c>
      <c r="BF326" s="633" t="s">
        <v>16</v>
      </c>
      <c r="BG326" s="859" t="s">
        <v>31</v>
      </c>
      <c r="BH326" s="824" t="s">
        <v>6</v>
      </c>
      <c r="BI326" s="824" t="s">
        <v>7</v>
      </c>
      <c r="BJ326" s="859" t="s">
        <v>32</v>
      </c>
      <c r="BK326" s="859"/>
      <c r="BL326" s="546" t="s">
        <v>33</v>
      </c>
      <c r="BM326" s="886" t="s">
        <v>550</v>
      </c>
      <c r="BN326" s="547"/>
      <c r="BO326" s="547"/>
      <c r="BP326" s="547"/>
      <c r="BQ326" s="547"/>
      <c r="BR326" s="547"/>
      <c r="BS326" s="547"/>
      <c r="BT326" s="547"/>
      <c r="BU326" s="547"/>
      <c r="BV326" s="548"/>
      <c r="BW326" s="549"/>
      <c r="BX326" s="547"/>
      <c r="BY326" s="495"/>
      <c r="BZ326" s="579" t="s">
        <v>550</v>
      </c>
      <c r="CA326" s="853" t="s">
        <v>1632</v>
      </c>
      <c r="CB326" s="854" t="s">
        <v>1638</v>
      </c>
      <c r="CC326" s="55" t="s">
        <v>2467</v>
      </c>
      <c r="CD326" s="843" t="s">
        <v>1639</v>
      </c>
    </row>
    <row r="327" spans="1:82" ht="42.75" hidden="1">
      <c r="A327" s="3"/>
      <c r="B327" s="5" t="s">
        <v>3069</v>
      </c>
      <c r="C327" s="3" t="str">
        <f t="shared" si="75"/>
        <v>Ⅲ.個人情報保護 (7)　個人情報保護に係る態勢整備・業務運営</v>
      </c>
      <c r="D327" s="3" t="str">
        <f t="shared" si="76"/>
        <v>⑰個人情報保護に係るシステム面の整備</v>
      </c>
      <c r="E327" s="3" t="str">
        <f t="shared" si="80"/>
        <v>応用 123</v>
      </c>
      <c r="F327" s="3" t="str">
        <f t="shared" si="81"/>
        <v>123 
123-3</v>
      </c>
      <c r="G327" s="11" t="str">
        <f t="shared" si="82"/>
        <v xml:space="preserve">
＿ 
＿＿ IPS</v>
      </c>
      <c r="H327" s="21" t="str">
        <f t="shared" si="77"/>
        <v>2023: 0
2024: ▼選択</v>
      </c>
      <c r="I327" s="21" t="str">
        <f t="shared" si="88"/>
        <v xml:space="preserve"> ― </v>
      </c>
      <c r="J327" s="21" t="str">
        <f t="shared" si="88"/>
        <v xml:space="preserve"> ― </v>
      </c>
      <c r="K327" s="21" t="str">
        <f t="shared" si="83"/>
        <v>▼選択</v>
      </c>
      <c r="L327" s="21" t="str">
        <f t="shared" si="84"/>
        <v>IPSを導入していることは、「○○資料」P○を確認</v>
      </c>
      <c r="M327" s="21" t="str">
        <f t="shared" si="85"/>
        <v xml:space="preserve">
</v>
      </c>
      <c r="N327" s="3"/>
      <c r="O327" s="19" t="s">
        <v>2468</v>
      </c>
      <c r="P327" s="19" t="s">
        <v>2737</v>
      </c>
      <c r="Q327" s="19" t="s">
        <v>559</v>
      </c>
      <c r="R327" s="19"/>
      <c r="S327" s="19"/>
      <c r="T327" s="808"/>
      <c r="U327" s="809"/>
      <c r="V327" s="810"/>
      <c r="W327" s="811"/>
      <c r="X327" s="810"/>
      <c r="Y327" s="810"/>
      <c r="Z327" s="20"/>
      <c r="AA327" s="844" t="s">
        <v>494</v>
      </c>
      <c r="AB327" s="1276"/>
      <c r="AC327" s="844" t="s">
        <v>2004</v>
      </c>
      <c r="AD327" s="1278"/>
      <c r="AE327" s="844" t="s">
        <v>559</v>
      </c>
      <c r="AF327" s="1278"/>
      <c r="AG327" s="867" t="s">
        <v>140</v>
      </c>
      <c r="AH327" s="1237"/>
      <c r="AI327" s="563">
        <v>123</v>
      </c>
      <c r="AJ327" s="662" t="s">
        <v>2691</v>
      </c>
      <c r="AK327" s="863"/>
      <c r="AL327" s="872"/>
      <c r="AM327" s="565" t="s">
        <v>546</v>
      </c>
      <c r="AN327" s="27">
        <f t="shared" si="93"/>
        <v>0</v>
      </c>
      <c r="AO327" s="27">
        <f t="shared" si="93"/>
        <v>0</v>
      </c>
      <c r="AP327" s="565">
        <f t="shared" si="93"/>
        <v>0</v>
      </c>
      <c r="AQ327" s="35">
        <f t="shared" si="92"/>
        <v>0</v>
      </c>
      <c r="AR327" s="566">
        <f t="shared" si="92"/>
        <v>0</v>
      </c>
      <c r="AS327" s="566">
        <f t="shared" si="92"/>
        <v>0</v>
      </c>
      <c r="AT327" s="35">
        <f t="shared" si="92"/>
        <v>0</v>
      </c>
      <c r="AU327" s="43">
        <f t="shared" si="92"/>
        <v>0</v>
      </c>
      <c r="AV327" s="596" t="s">
        <v>33</v>
      </c>
      <c r="AW327" s="597" t="s">
        <v>41</v>
      </c>
      <c r="AX327" s="597" t="s">
        <v>42</v>
      </c>
      <c r="AY327" s="597"/>
      <c r="AZ327" s="850" t="s">
        <v>33</v>
      </c>
      <c r="BA327" s="582" t="s">
        <v>547</v>
      </c>
      <c r="BB327" s="851"/>
      <c r="BC327" s="547"/>
      <c r="BD327" s="549"/>
      <c r="BE327" s="859" t="str">
        <f>IF(AND(AL327=AV327,AV327="○",AZ327="1.はい"),"○","▼選択")</f>
        <v>▼選択</v>
      </c>
      <c r="BF327" s="633" t="s">
        <v>16</v>
      </c>
      <c r="BG327" s="859" t="s">
        <v>31</v>
      </c>
      <c r="BH327" s="824" t="s">
        <v>6</v>
      </c>
      <c r="BI327" s="824" t="s">
        <v>7</v>
      </c>
      <c r="BJ327" s="859" t="s">
        <v>32</v>
      </c>
      <c r="BK327" s="859"/>
      <c r="BL327" s="546" t="s">
        <v>33</v>
      </c>
      <c r="BM327" s="886" t="s">
        <v>548</v>
      </c>
      <c r="BN327" s="547"/>
      <c r="BO327" s="547"/>
      <c r="BP327" s="547"/>
      <c r="BQ327" s="547"/>
      <c r="BR327" s="547"/>
      <c r="BS327" s="547"/>
      <c r="BT327" s="547"/>
      <c r="BU327" s="547"/>
      <c r="BV327" s="548"/>
      <c r="BW327" s="549"/>
      <c r="BX327" s="547"/>
      <c r="BY327" s="495"/>
      <c r="BZ327" s="579" t="s">
        <v>548</v>
      </c>
      <c r="CA327" s="853" t="s">
        <v>1632</v>
      </c>
      <c r="CB327" s="854" t="s">
        <v>1640</v>
      </c>
      <c r="CC327" s="55" t="s">
        <v>2468</v>
      </c>
      <c r="CD327" s="843" t="s">
        <v>1641</v>
      </c>
    </row>
    <row r="328" spans="1:82" ht="42.75" hidden="1">
      <c r="A328" s="3"/>
      <c r="B328" s="5" t="s">
        <v>3070</v>
      </c>
      <c r="C328" s="3" t="str">
        <f t="shared" si="75"/>
        <v>Ⅲ.個人情報保護 (7)　個人情報保護に係る態勢整備・業務運営</v>
      </c>
      <c r="D328" s="3" t="str">
        <f t="shared" si="76"/>
        <v>⑰個人情報保護に係るシステム面の整備</v>
      </c>
      <c r="E328" s="3" t="str">
        <f t="shared" si="80"/>
        <v>応用 123</v>
      </c>
      <c r="F328" s="3" t="str">
        <f t="shared" si="81"/>
        <v>123 
123-4</v>
      </c>
      <c r="G328" s="11" t="str">
        <f t="shared" si="82"/>
        <v xml:space="preserve">
＿ 
＿＿ WAF</v>
      </c>
      <c r="H328" s="21" t="str">
        <f t="shared" si="77"/>
        <v>2023: 0
2024: ▼選択</v>
      </c>
      <c r="I328" s="21" t="str">
        <f t="shared" si="88"/>
        <v xml:space="preserve"> ― </v>
      </c>
      <c r="J328" s="21" t="str">
        <f t="shared" si="88"/>
        <v xml:space="preserve"> ― </v>
      </c>
      <c r="K328" s="21" t="str">
        <f t="shared" si="83"/>
        <v>▼選択</v>
      </c>
      <c r="L328" s="21" t="str">
        <f t="shared" si="84"/>
        <v>WAFを導入していることは、「○○資料」P○を確認</v>
      </c>
      <c r="M328" s="21" t="str">
        <f t="shared" si="85"/>
        <v xml:space="preserve">
</v>
      </c>
      <c r="N328" s="3"/>
      <c r="O328" s="19" t="s">
        <v>2469</v>
      </c>
      <c r="P328" s="19" t="s">
        <v>2737</v>
      </c>
      <c r="Q328" s="19" t="s">
        <v>559</v>
      </c>
      <c r="R328" s="19"/>
      <c r="S328" s="19"/>
      <c r="T328" s="808"/>
      <c r="U328" s="809"/>
      <c r="V328" s="810"/>
      <c r="W328" s="811"/>
      <c r="X328" s="810"/>
      <c r="Y328" s="810"/>
      <c r="Z328" s="20"/>
      <c r="AA328" s="844" t="s">
        <v>494</v>
      </c>
      <c r="AB328" s="1276"/>
      <c r="AC328" s="844" t="s">
        <v>2004</v>
      </c>
      <c r="AD328" s="1278"/>
      <c r="AE328" s="844" t="s">
        <v>559</v>
      </c>
      <c r="AF328" s="1278"/>
      <c r="AG328" s="867" t="s">
        <v>140</v>
      </c>
      <c r="AH328" s="1237"/>
      <c r="AI328" s="563">
        <v>123</v>
      </c>
      <c r="AJ328" s="662" t="s">
        <v>2692</v>
      </c>
      <c r="AK328" s="863"/>
      <c r="AL328" s="848"/>
      <c r="AM328" s="565" t="s">
        <v>551</v>
      </c>
      <c r="AN328" s="27">
        <f t="shared" si="93"/>
        <v>0</v>
      </c>
      <c r="AO328" s="27">
        <f t="shared" si="93"/>
        <v>0</v>
      </c>
      <c r="AP328" s="565">
        <f t="shared" si="93"/>
        <v>0</v>
      </c>
      <c r="AQ328" s="35">
        <f t="shared" si="92"/>
        <v>0</v>
      </c>
      <c r="AR328" s="566">
        <f t="shared" si="92"/>
        <v>0</v>
      </c>
      <c r="AS328" s="566">
        <f t="shared" si="92"/>
        <v>0</v>
      </c>
      <c r="AT328" s="35">
        <f t="shared" si="92"/>
        <v>0</v>
      </c>
      <c r="AU328" s="43">
        <f t="shared" si="92"/>
        <v>0</v>
      </c>
      <c r="AV328" s="596" t="s">
        <v>33</v>
      </c>
      <c r="AW328" s="597" t="s">
        <v>41</v>
      </c>
      <c r="AX328" s="597" t="s">
        <v>42</v>
      </c>
      <c r="AY328" s="597"/>
      <c r="AZ328" s="850" t="s">
        <v>33</v>
      </c>
      <c r="BA328" s="582" t="s">
        <v>547</v>
      </c>
      <c r="BB328" s="851"/>
      <c r="BC328" s="547"/>
      <c r="BD328" s="549"/>
      <c r="BE328" s="859" t="str">
        <f>IF(AND(AL328=AV328,AV328="○",AZ328="1.はい"),"○","▼選択")</f>
        <v>▼選択</v>
      </c>
      <c r="BF328" s="633" t="s">
        <v>16</v>
      </c>
      <c r="BG328" s="859" t="s">
        <v>31</v>
      </c>
      <c r="BH328" s="824" t="s">
        <v>6</v>
      </c>
      <c r="BI328" s="824" t="s">
        <v>7</v>
      </c>
      <c r="BJ328" s="859" t="s">
        <v>32</v>
      </c>
      <c r="BK328" s="859"/>
      <c r="BL328" s="546" t="s">
        <v>33</v>
      </c>
      <c r="BM328" s="886" t="s">
        <v>552</v>
      </c>
      <c r="BN328" s="547"/>
      <c r="BO328" s="547"/>
      <c r="BP328" s="547"/>
      <c r="BQ328" s="547"/>
      <c r="BR328" s="547"/>
      <c r="BS328" s="547"/>
      <c r="BT328" s="547"/>
      <c r="BU328" s="547"/>
      <c r="BV328" s="548"/>
      <c r="BW328" s="549"/>
      <c r="BX328" s="547"/>
      <c r="BY328" s="495"/>
      <c r="BZ328" s="579" t="s">
        <v>552</v>
      </c>
      <c r="CA328" s="853" t="s">
        <v>1632</v>
      </c>
      <c r="CB328" s="854" t="s">
        <v>1642</v>
      </c>
      <c r="CC328" s="55" t="s">
        <v>2469</v>
      </c>
      <c r="CD328" s="843" t="s">
        <v>1643</v>
      </c>
    </row>
    <row r="329" spans="1:82" ht="47.25" hidden="1">
      <c r="A329" s="3"/>
      <c r="B329" s="5" t="s">
        <v>3071</v>
      </c>
      <c r="C329" s="3" t="str">
        <f t="shared" si="75"/>
        <v>Ⅲ.個人情報保護 (7)　個人情報保護に係る態勢整備・業務運営</v>
      </c>
      <c r="D329" s="3" t="str">
        <f t="shared" si="76"/>
        <v>⑰個人情報保護に係るシステム面の整備</v>
      </c>
      <c r="E329" s="3" t="str">
        <f t="shared" si="80"/>
        <v>応用 123</v>
      </c>
      <c r="F329" s="3" t="str">
        <f t="shared" si="81"/>
        <v>123 
123-5</v>
      </c>
      <c r="G329" s="11" t="str">
        <f t="shared" si="82"/>
        <v xml:space="preserve">
＿ 
＿＿ その他</v>
      </c>
      <c r="H329" s="21" t="str">
        <f t="shared" si="77"/>
        <v>2023: 0
2024: ▼選択</v>
      </c>
      <c r="I329" s="21" t="str">
        <f t="shared" si="88"/>
        <v xml:space="preserve"> ― </v>
      </c>
      <c r="J329" s="21" t="str">
        <f t="shared" si="88"/>
        <v xml:space="preserve"> ― </v>
      </c>
      <c r="K329" s="21" t="str">
        <f t="shared" si="83"/>
        <v>▼選択</v>
      </c>
      <c r="L329" s="21" t="str">
        <f t="shared" si="84"/>
        <v>以下について、詳細説明欄の記載及び証跡資料「○○資料」P○により確認できた
・□□□は、「○○資料」を確認</v>
      </c>
      <c r="M329" s="21" t="str">
        <f t="shared" si="85"/>
        <v xml:space="preserve">
</v>
      </c>
      <c r="N329" s="3"/>
      <c r="O329" s="19" t="s">
        <v>2470</v>
      </c>
      <c r="P329" s="19" t="s">
        <v>2737</v>
      </c>
      <c r="Q329" s="19" t="s">
        <v>559</v>
      </c>
      <c r="R329" s="19"/>
      <c r="S329" s="19"/>
      <c r="T329" s="808"/>
      <c r="U329" s="809"/>
      <c r="V329" s="810"/>
      <c r="W329" s="811"/>
      <c r="X329" s="810"/>
      <c r="Y329" s="810"/>
      <c r="Z329" s="20"/>
      <c r="AA329" s="844" t="s">
        <v>494</v>
      </c>
      <c r="AB329" s="1276"/>
      <c r="AC329" s="844" t="s">
        <v>2004</v>
      </c>
      <c r="AD329" s="1278"/>
      <c r="AE329" s="844" t="s">
        <v>559</v>
      </c>
      <c r="AF329" s="1278"/>
      <c r="AG329" s="867" t="s">
        <v>140</v>
      </c>
      <c r="AH329" s="1237"/>
      <c r="AI329" s="594">
        <v>123</v>
      </c>
      <c r="AJ329" s="662" t="s">
        <v>2693</v>
      </c>
      <c r="AK329" s="863"/>
      <c r="AL329" s="907"/>
      <c r="AM329" s="565" t="s">
        <v>553</v>
      </c>
      <c r="AN329" s="27">
        <f t="shared" si="93"/>
        <v>0</v>
      </c>
      <c r="AO329" s="27">
        <f t="shared" si="93"/>
        <v>0</v>
      </c>
      <c r="AP329" s="565">
        <f t="shared" si="93"/>
        <v>0</v>
      </c>
      <c r="AQ329" s="35">
        <f t="shared" si="92"/>
        <v>0</v>
      </c>
      <c r="AR329" s="566">
        <f t="shared" si="92"/>
        <v>0</v>
      </c>
      <c r="AS329" s="566">
        <f t="shared" si="92"/>
        <v>0</v>
      </c>
      <c r="AT329" s="35">
        <f t="shared" si="92"/>
        <v>0</v>
      </c>
      <c r="AU329" s="43">
        <f t="shared" si="92"/>
        <v>0</v>
      </c>
      <c r="AV329" s="596" t="s">
        <v>33</v>
      </c>
      <c r="AW329" s="597" t="s">
        <v>41</v>
      </c>
      <c r="AX329" s="597" t="s">
        <v>42</v>
      </c>
      <c r="AY329" s="597"/>
      <c r="AZ329" s="850" t="s">
        <v>33</v>
      </c>
      <c r="BA329" s="582" t="s">
        <v>544</v>
      </c>
      <c r="BB329" s="851"/>
      <c r="BC329" s="547"/>
      <c r="BD329" s="549"/>
      <c r="BE329" s="859" t="str">
        <f>IF(AND(AL329=AV329,AV329="○",AZ329="1.はい"),"○","▼選択")</f>
        <v>▼選択</v>
      </c>
      <c r="BF329" s="633" t="s">
        <v>16</v>
      </c>
      <c r="BG329" s="859" t="s">
        <v>31</v>
      </c>
      <c r="BH329" s="824" t="s">
        <v>6</v>
      </c>
      <c r="BI329" s="824" t="s">
        <v>7</v>
      </c>
      <c r="BJ329" s="859" t="s">
        <v>32</v>
      </c>
      <c r="BK329" s="859"/>
      <c r="BL329" s="546" t="s">
        <v>33</v>
      </c>
      <c r="BM329" s="886" t="s">
        <v>2079</v>
      </c>
      <c r="BN329" s="547"/>
      <c r="BO329" s="547"/>
      <c r="BP329" s="547"/>
      <c r="BQ329" s="547"/>
      <c r="BR329" s="547"/>
      <c r="BS329" s="547"/>
      <c r="BT329" s="547"/>
      <c r="BU329" s="547"/>
      <c r="BV329" s="548"/>
      <c r="BW329" s="549"/>
      <c r="BX329" s="547"/>
      <c r="BY329" s="495"/>
      <c r="BZ329" s="579" t="s">
        <v>2079</v>
      </c>
      <c r="CA329" s="853" t="s">
        <v>1632</v>
      </c>
      <c r="CB329" s="854" t="s">
        <v>1644</v>
      </c>
      <c r="CC329" s="55" t="s">
        <v>2470</v>
      </c>
      <c r="CD329" s="843" t="s">
        <v>1645</v>
      </c>
    </row>
    <row r="330" spans="1:82" ht="63" hidden="1" customHeight="1">
      <c r="A330" s="3"/>
      <c r="B330" s="5" t="s">
        <v>3072</v>
      </c>
      <c r="C330" s="3" t="str">
        <f t="shared" si="75"/>
        <v>Ⅲ.個人情報保護 (7)　個人情報保護に係る態勢整備・業務運営</v>
      </c>
      <c r="D330" s="3" t="str">
        <f t="shared" si="76"/>
        <v>⑰個人情報保護に係るシステム面の整備</v>
      </c>
      <c r="E330" s="3" t="str">
        <f t="shared" si="80"/>
        <v>応用 124</v>
      </c>
      <c r="F330" s="3" t="str">
        <f t="shared" si="81"/>
        <v xml:space="preserve">124 
</v>
      </c>
      <c r="G330" s="11" t="str">
        <f t="shared" si="82"/>
        <v xml:space="preserve">
＿ ホームページでの脆弱性発生について定期的に情報収集・確認を行い、適宜改善を図っている
＿＿ </v>
      </c>
      <c r="H330" s="21" t="str">
        <f t="shared" si="77"/>
        <v>2023: 0
2024: ▼選択</v>
      </c>
      <c r="I330" s="21" t="str">
        <f t="shared" si="88"/>
        <v xml:space="preserve"> ― </v>
      </c>
      <c r="J330" s="21" t="str">
        <f t="shared" si="88"/>
        <v xml:space="preserve"> ― </v>
      </c>
      <c r="K330" s="21" t="str">
        <f t="shared" si="83"/>
        <v>対象外</v>
      </c>
      <c r="L330" s="21" t="str">
        <f t="shared" si="84"/>
        <v>以下について、詳細説明欄の記載及び証跡資料により確認できた
・直近１年以内の脆弱性発生に関する定期的な情報収集の方法は、「○○資料」を確認
・適宜対応した対策（ある場合）は、「○○資料」を確認</v>
      </c>
      <c r="M330" s="21" t="str">
        <f t="shared" si="85"/>
        <v xml:space="preserve">
</v>
      </c>
      <c r="N330" s="3"/>
      <c r="O330" s="19" t="s">
        <v>2471</v>
      </c>
      <c r="P330" s="19" t="s">
        <v>2737</v>
      </c>
      <c r="Q330" s="19" t="s">
        <v>559</v>
      </c>
      <c r="R330" s="19"/>
      <c r="S330" s="19"/>
      <c r="T330" s="808"/>
      <c r="U330" s="809"/>
      <c r="V330" s="810"/>
      <c r="W330" s="811"/>
      <c r="X330" s="810"/>
      <c r="Y330" s="810"/>
      <c r="Z330" s="20"/>
      <c r="AA330" s="844" t="s">
        <v>494</v>
      </c>
      <c r="AB330" s="1276"/>
      <c r="AC330" s="844" t="s">
        <v>2004</v>
      </c>
      <c r="AD330" s="1278"/>
      <c r="AE330" s="844" t="s">
        <v>559</v>
      </c>
      <c r="AF330" s="1278"/>
      <c r="AG330" s="867" t="s">
        <v>140</v>
      </c>
      <c r="AH330" s="1237"/>
      <c r="AI330" s="637">
        <v>124</v>
      </c>
      <c r="AJ330" s="551" t="s">
        <v>26</v>
      </c>
      <c r="AK330" s="882"/>
      <c r="AL330" s="1294" t="s">
        <v>593</v>
      </c>
      <c r="AM330" s="1295"/>
      <c r="AN330" s="27">
        <f t="shared" si="93"/>
        <v>0</v>
      </c>
      <c r="AO330" s="27">
        <f t="shared" si="93"/>
        <v>0</v>
      </c>
      <c r="AP330" s="565">
        <f t="shared" si="93"/>
        <v>0</v>
      </c>
      <c r="AQ330" s="35">
        <f t="shared" si="92"/>
        <v>0</v>
      </c>
      <c r="AR330" s="566">
        <f t="shared" si="92"/>
        <v>0</v>
      </c>
      <c r="AS330" s="566">
        <f t="shared" si="92"/>
        <v>0</v>
      </c>
      <c r="AT330" s="35">
        <f t="shared" si="92"/>
        <v>0</v>
      </c>
      <c r="AU330" s="43">
        <f t="shared" si="92"/>
        <v>0</v>
      </c>
      <c r="AV330" s="596" t="s">
        <v>33</v>
      </c>
      <c r="AW330" s="597" t="s">
        <v>41</v>
      </c>
      <c r="AX330" s="597" t="s">
        <v>42</v>
      </c>
      <c r="AY330" s="597"/>
      <c r="AZ330" s="850" t="s">
        <v>33</v>
      </c>
      <c r="BA330" s="582" t="s">
        <v>544</v>
      </c>
      <c r="BB330" s="851"/>
      <c r="BC330" s="547"/>
      <c r="BD330" s="603" t="str">
        <f>BL330</f>
        <v>対象外</v>
      </c>
      <c r="BE330" s="859" t="s">
        <v>33</v>
      </c>
      <c r="BF330" s="937" t="s">
        <v>16</v>
      </c>
      <c r="BG330" s="859" t="s">
        <v>31</v>
      </c>
      <c r="BH330" s="824" t="s">
        <v>6</v>
      </c>
      <c r="BI330" s="824" t="s">
        <v>7</v>
      </c>
      <c r="BJ330" s="859" t="s">
        <v>32</v>
      </c>
      <c r="BK330" s="938" t="s">
        <v>897</v>
      </c>
      <c r="BL330" s="546" t="s">
        <v>203</v>
      </c>
      <c r="BM330" s="886" t="s">
        <v>1649</v>
      </c>
      <c r="BN330" s="547"/>
      <c r="BO330" s="547"/>
      <c r="BP330" s="547"/>
      <c r="BQ330" s="547"/>
      <c r="BR330" s="547"/>
      <c r="BS330" s="547"/>
      <c r="BT330" s="547"/>
      <c r="BU330" s="547"/>
      <c r="BV330" s="548"/>
      <c r="BW330" s="549"/>
      <c r="BX330" s="547"/>
      <c r="BY330" s="495"/>
      <c r="BZ330" s="579" t="s">
        <v>1649</v>
      </c>
      <c r="CA330" s="853" t="s">
        <v>1646</v>
      </c>
      <c r="CB330" s="854" t="s">
        <v>1647</v>
      </c>
      <c r="CC330" s="55" t="s">
        <v>2471</v>
      </c>
      <c r="CD330" s="843" t="s">
        <v>1648</v>
      </c>
    </row>
    <row r="331" spans="1:82" ht="85.5" hidden="1" customHeight="1">
      <c r="A331" s="3"/>
      <c r="B331" s="5" t="s">
        <v>3073</v>
      </c>
      <c r="C331" s="3" t="str">
        <f t="shared" si="75"/>
        <v>Ⅲ.個人情報保護 (7)　個人情報保護に係る態勢整備・業務運営</v>
      </c>
      <c r="D331" s="3" t="str">
        <f t="shared" si="76"/>
        <v>⑰個人情報保護に係るシステム面の整備</v>
      </c>
      <c r="E331" s="3" t="str">
        <f t="shared" si="80"/>
        <v>応用 ⑰EX</v>
      </c>
      <c r="F331" s="3" t="str">
        <f t="shared" si="81"/>
        <v xml:space="preserve">⑰EX 
</v>
      </c>
      <c r="G331" s="11" t="str">
        <f t="shared" si="82"/>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31" s="21" t="str">
        <f t="shared" si="77"/>
        <v>2023: 0
2024: 4.--</v>
      </c>
      <c r="I331" s="21" t="str">
        <f t="shared" si="88"/>
        <v xml:space="preserve"> ― </v>
      </c>
      <c r="J331" s="21" t="str">
        <f t="shared" si="88"/>
        <v xml:space="preserve"> ― </v>
      </c>
      <c r="K331" s="21" t="str">
        <f t="shared" si="83"/>
        <v>▼選択</v>
      </c>
      <c r="L331" s="21" t="str">
        <f t="shared" si="84"/>
        <v>⑰個人情報保護に係るシステム面の整備 に関する貴社取組み［お客さまへアピールしたい取組み／募集人等従業者に好評な取組み］として認識しました。（［ ］内は判定時に不要文言を削除する）</v>
      </c>
      <c r="M331" s="21" t="str">
        <f t="shared" si="85"/>
        <v xml:space="preserve">
</v>
      </c>
      <c r="N331" s="3"/>
      <c r="O331" s="19" t="s">
        <v>2472</v>
      </c>
      <c r="P331" s="19" t="s">
        <v>2737</v>
      </c>
      <c r="Q331" s="19" t="s">
        <v>559</v>
      </c>
      <c r="R331" s="19"/>
      <c r="S331" s="19"/>
      <c r="T331" s="808"/>
      <c r="U331" s="809"/>
      <c r="V331" s="810"/>
      <c r="W331" s="811"/>
      <c r="X331" s="810"/>
      <c r="Y331" s="810"/>
      <c r="Z331" s="20"/>
      <c r="AA331" s="864" t="s">
        <v>494</v>
      </c>
      <c r="AB331" s="1277"/>
      <c r="AC331" s="864" t="s">
        <v>2004</v>
      </c>
      <c r="AD331" s="1279"/>
      <c r="AE331" s="864" t="s">
        <v>559</v>
      </c>
      <c r="AF331" s="1279"/>
      <c r="AG331" s="868" t="s">
        <v>140</v>
      </c>
      <c r="AH331" s="1238"/>
      <c r="AI331" s="604" t="s">
        <v>594</v>
      </c>
      <c r="AJ331" s="601"/>
      <c r="AK331" s="1229" t="s">
        <v>2017</v>
      </c>
      <c r="AL331" s="1230"/>
      <c r="AM331" s="1231"/>
      <c r="AN331" s="30">
        <f t="shared" si="93"/>
        <v>0</v>
      </c>
      <c r="AO331" s="30">
        <f t="shared" si="93"/>
        <v>0</v>
      </c>
      <c r="AP331" s="605">
        <f t="shared" si="93"/>
        <v>0</v>
      </c>
      <c r="AQ331" s="35">
        <f t="shared" si="92"/>
        <v>0</v>
      </c>
      <c r="AR331" s="566">
        <f t="shared" si="92"/>
        <v>0</v>
      </c>
      <c r="AS331" s="566">
        <f t="shared" si="92"/>
        <v>0</v>
      </c>
      <c r="AT331" s="35">
        <f t="shared" si="92"/>
        <v>0</v>
      </c>
      <c r="AU331" s="43">
        <f t="shared" si="92"/>
        <v>0</v>
      </c>
      <c r="AV331" s="596" t="s">
        <v>33</v>
      </c>
      <c r="AW331" s="597" t="s">
        <v>41</v>
      </c>
      <c r="AX331" s="606" t="s">
        <v>877</v>
      </c>
      <c r="AY331" s="597"/>
      <c r="AZ331" s="850" t="s">
        <v>877</v>
      </c>
      <c r="BA331" s="607" t="s">
        <v>147</v>
      </c>
      <c r="BB331" s="851"/>
      <c r="BC331" s="547"/>
      <c r="BD331" s="549"/>
      <c r="BE331" s="620" t="str">
        <f>IF(AND(AL331=AV331,AV331="○",AZ331="1.はい"),"○","▼選択")</f>
        <v>▼選択</v>
      </c>
      <c r="BF331" s="861" t="s">
        <v>16</v>
      </c>
      <c r="BG331" s="620" t="s">
        <v>31</v>
      </c>
      <c r="BH331" s="824" t="s">
        <v>6</v>
      </c>
      <c r="BI331" s="824" t="s">
        <v>7</v>
      </c>
      <c r="BJ331" s="620" t="s">
        <v>32</v>
      </c>
      <c r="BK331" s="620"/>
      <c r="BL331" s="546" t="s">
        <v>33</v>
      </c>
      <c r="BM331" s="828" t="s">
        <v>3405</v>
      </c>
      <c r="BN331" s="829"/>
      <c r="BO331" s="829"/>
      <c r="BP331" s="829"/>
      <c r="BQ331" s="829"/>
      <c r="BR331" s="829"/>
      <c r="BS331" s="547"/>
      <c r="BT331" s="547"/>
      <c r="BU331" s="547"/>
      <c r="BV331" s="548"/>
      <c r="BW331" s="549"/>
      <c r="BX331" s="547"/>
      <c r="BY331" s="495"/>
      <c r="BZ331" s="579" t="s">
        <v>2094</v>
      </c>
      <c r="CA331" s="832" t="s">
        <v>1650</v>
      </c>
      <c r="CB331" s="854" t="s">
        <v>1651</v>
      </c>
      <c r="CC331" s="55" t="s">
        <v>2472</v>
      </c>
      <c r="CD331" s="843" t="s">
        <v>1652</v>
      </c>
    </row>
    <row r="332" spans="1:82" ht="63" hidden="1" customHeight="1">
      <c r="A332" s="3"/>
      <c r="B332" s="5" t="s">
        <v>3074</v>
      </c>
      <c r="C332" s="3" t="str">
        <f t="shared" ref="C332:C395" si="94">CONCATENATE(AA332," ",AC332)</f>
        <v>Ⅳ.ガバナンス (8)　コーポレートガバナンスに関する態勢整備・業務運営</v>
      </c>
      <c r="D332" s="3" t="str">
        <f t="shared" ref="D332:D395" si="95">AE332</f>
        <v>⑱適切な業務（会社）運営</v>
      </c>
      <c r="E332" s="3" t="str">
        <f t="shared" si="80"/>
        <v>基本 125</v>
      </c>
      <c r="F332" s="3" t="str">
        <f t="shared" si="81"/>
        <v xml:space="preserve">125 
</v>
      </c>
      <c r="G332" s="11" t="str">
        <f t="shared" si="82"/>
        <v xml:space="preserve">会社法第472条に定める休眠会社に該当していない（＝最後に登記を行ってから12年以上経過していない）
＿ 
＿＿ </v>
      </c>
      <c r="H332" s="21" t="str">
        <f t="shared" ref="H332:H395" si="96">CONCATENATE("2023: ",AQ332,CHAR(10),"2024: ",AZ332)</f>
        <v>2023: 0
2024: ▼選択</v>
      </c>
      <c r="I332" s="21" t="str">
        <f t="shared" si="88"/>
        <v xml:space="preserve"> ― </v>
      </c>
      <c r="J332" s="21" t="str">
        <f t="shared" si="88"/>
        <v xml:space="preserve"> ― </v>
      </c>
      <c r="K332" s="21" t="str">
        <f t="shared" si="83"/>
        <v>▼選択</v>
      </c>
      <c r="L332" s="21" t="str">
        <f t="shared" si="84"/>
        <v>以下について、詳細説明欄の記載及び証跡資料「○○資料」P○により確認できた
・最後に登記を行ってから12年経過していないこと
・直近の登記日が20■■年■月■日であること</v>
      </c>
      <c r="M332" s="21" t="str">
        <f t="shared" si="85"/>
        <v xml:space="preserve">
</v>
      </c>
      <c r="N332" s="3"/>
      <c r="O332" s="19" t="s">
        <v>2473</v>
      </c>
      <c r="P332" s="19" t="s">
        <v>2738</v>
      </c>
      <c r="Q332" s="19" t="s">
        <v>601</v>
      </c>
      <c r="R332" s="19"/>
      <c r="S332" s="19"/>
      <c r="T332" s="808"/>
      <c r="U332" s="809"/>
      <c r="V332" s="810"/>
      <c r="W332" s="811"/>
      <c r="X332" s="810"/>
      <c r="Y332" s="810"/>
      <c r="Z332" s="20"/>
      <c r="AA332" s="869" t="s">
        <v>662</v>
      </c>
      <c r="AB332" s="1203" t="s">
        <v>595</v>
      </c>
      <c r="AC332" s="879" t="s">
        <v>2005</v>
      </c>
      <c r="AD332" s="1272" t="s">
        <v>596</v>
      </c>
      <c r="AE332" s="869" t="s">
        <v>1986</v>
      </c>
      <c r="AF332" s="1206" t="s">
        <v>597</v>
      </c>
      <c r="AG332" s="837" t="s">
        <v>36</v>
      </c>
      <c r="AH332" s="1209" t="s">
        <v>25</v>
      </c>
      <c r="AI332" s="637">
        <v>125</v>
      </c>
      <c r="AJ332" s="551" t="s">
        <v>26</v>
      </c>
      <c r="AK332" s="1217" t="s">
        <v>598</v>
      </c>
      <c r="AL332" s="1218"/>
      <c r="AM332" s="1219"/>
      <c r="AN332" s="27">
        <f t="shared" si="93"/>
        <v>0</v>
      </c>
      <c r="AO332" s="27">
        <f t="shared" si="93"/>
        <v>0</v>
      </c>
      <c r="AP332" s="565">
        <f t="shared" si="93"/>
        <v>0</v>
      </c>
      <c r="AQ332" s="35">
        <f t="shared" si="92"/>
        <v>0</v>
      </c>
      <c r="AR332" s="566">
        <f t="shared" si="92"/>
        <v>0</v>
      </c>
      <c r="AS332" s="566">
        <f t="shared" si="92"/>
        <v>0</v>
      </c>
      <c r="AT332" s="35">
        <f t="shared" si="92"/>
        <v>0</v>
      </c>
      <c r="AU332" s="43">
        <f t="shared" si="92"/>
        <v>0</v>
      </c>
      <c r="AV332" s="596" t="s">
        <v>33</v>
      </c>
      <c r="AW332" s="597" t="s">
        <v>41</v>
      </c>
      <c r="AX332" s="597" t="s">
        <v>42</v>
      </c>
      <c r="AY332" s="597"/>
      <c r="AZ332" s="850" t="s">
        <v>33</v>
      </c>
      <c r="BA332" s="582" t="s">
        <v>599</v>
      </c>
      <c r="BB332" s="855"/>
      <c r="BC332" s="821"/>
      <c r="BD332" s="598" t="str">
        <f t="shared" ref="BD332:BD333" si="97">BL332</f>
        <v>▼選択</v>
      </c>
      <c r="BE332" s="859" t="s">
        <v>33</v>
      </c>
      <c r="BF332" s="633" t="s">
        <v>16</v>
      </c>
      <c r="BG332" s="859" t="s">
        <v>31</v>
      </c>
      <c r="BH332" s="824" t="s">
        <v>6</v>
      </c>
      <c r="BI332" s="824" t="s">
        <v>7</v>
      </c>
      <c r="BJ332" s="859" t="s">
        <v>32</v>
      </c>
      <c r="BK332" s="859"/>
      <c r="BL332" s="546" t="s">
        <v>33</v>
      </c>
      <c r="BM332" s="828" t="s">
        <v>3406</v>
      </c>
      <c r="BN332" s="852"/>
      <c r="BO332" s="852"/>
      <c r="BP332" s="852"/>
      <c r="BQ332" s="852"/>
      <c r="BR332" s="852"/>
      <c r="BS332" s="547"/>
      <c r="BT332" s="547"/>
      <c r="BU332" s="547"/>
      <c r="BV332" s="548"/>
      <c r="BW332" s="549"/>
      <c r="BX332" s="547"/>
      <c r="BY332" s="495"/>
      <c r="BZ332" s="579" t="s">
        <v>1656</v>
      </c>
      <c r="CA332" s="853" t="s">
        <v>1653</v>
      </c>
      <c r="CB332" s="862" t="s">
        <v>1654</v>
      </c>
      <c r="CC332" s="55" t="s">
        <v>2473</v>
      </c>
      <c r="CD332" s="843" t="s">
        <v>1655</v>
      </c>
    </row>
    <row r="333" spans="1:82" ht="63" hidden="1" customHeight="1">
      <c r="A333" s="3"/>
      <c r="B333" s="5" t="s">
        <v>3075</v>
      </c>
      <c r="C333" s="3" t="str">
        <f t="shared" si="94"/>
        <v>Ⅳ.ガバナンス (8)　コーポレートガバナンスに関する態勢整備・業務運営</v>
      </c>
      <c r="D333" s="3" t="str">
        <f t="shared" si="95"/>
        <v>⑱適切な業務（会社）運営</v>
      </c>
      <c r="E333" s="3" t="str">
        <f t="shared" si="80"/>
        <v>基本 126</v>
      </c>
      <c r="F333" s="3" t="str">
        <f t="shared" si="81"/>
        <v xml:space="preserve">126 
</v>
      </c>
      <c r="G333" s="11" t="str">
        <f t="shared" si="82"/>
        <v xml:space="preserve">決算報告書（B/S,P/L,株主資本等変動計算書,個別注記表）を作成している
＿ 
＿＿ </v>
      </c>
      <c r="H333" s="21" t="str">
        <f t="shared" si="96"/>
        <v>2023: 0
2024: ▼選択</v>
      </c>
      <c r="I333" s="21" t="str">
        <f t="shared" si="88"/>
        <v xml:space="preserve"> ― </v>
      </c>
      <c r="J333" s="21" t="str">
        <f t="shared" si="88"/>
        <v xml:space="preserve"> ― </v>
      </c>
      <c r="K333" s="21" t="str">
        <f t="shared" si="83"/>
        <v>▼選択</v>
      </c>
      <c r="L333" s="21" t="str">
        <f t="shared" si="84"/>
        <v>以下について、詳細説明欄の記載及び証跡資料「○○資料」P○により確認できた
・直近の年度の決算報告書が202■年■月■日に作成されていること</v>
      </c>
      <c r="M333" s="21" t="str">
        <f t="shared" si="85"/>
        <v xml:space="preserve">
</v>
      </c>
      <c r="N333" s="3"/>
      <c r="O333" s="19" t="s">
        <v>2474</v>
      </c>
      <c r="P333" s="19" t="s">
        <v>2738</v>
      </c>
      <c r="Q333" s="19" t="s">
        <v>601</v>
      </c>
      <c r="R333" s="19"/>
      <c r="S333" s="19"/>
      <c r="T333" s="808"/>
      <c r="U333" s="809"/>
      <c r="V333" s="810"/>
      <c r="W333" s="811"/>
      <c r="X333" s="810"/>
      <c r="Y333" s="810"/>
      <c r="Z333" s="20"/>
      <c r="AA333" s="880" t="s">
        <v>600</v>
      </c>
      <c r="AB333" s="1277"/>
      <c r="AC333" s="880" t="s">
        <v>2005</v>
      </c>
      <c r="AD333" s="1279"/>
      <c r="AE333" s="880" t="s">
        <v>601</v>
      </c>
      <c r="AF333" s="1279"/>
      <c r="AG333" s="865" t="s">
        <v>36</v>
      </c>
      <c r="AH333" s="1211"/>
      <c r="AI333" s="637">
        <v>126</v>
      </c>
      <c r="AJ333" s="601" t="s">
        <v>26</v>
      </c>
      <c r="AK333" s="1217" t="s">
        <v>602</v>
      </c>
      <c r="AL333" s="1218"/>
      <c r="AM333" s="1219"/>
      <c r="AN333" s="27">
        <f t="shared" si="93"/>
        <v>0</v>
      </c>
      <c r="AO333" s="27">
        <f t="shared" si="93"/>
        <v>0</v>
      </c>
      <c r="AP333" s="565">
        <f t="shared" si="93"/>
        <v>0</v>
      </c>
      <c r="AQ333" s="35">
        <f t="shared" si="92"/>
        <v>0</v>
      </c>
      <c r="AR333" s="566">
        <f t="shared" si="92"/>
        <v>0</v>
      </c>
      <c r="AS333" s="566">
        <f t="shared" si="92"/>
        <v>0</v>
      </c>
      <c r="AT333" s="35">
        <f t="shared" si="92"/>
        <v>0</v>
      </c>
      <c r="AU333" s="43">
        <f t="shared" si="92"/>
        <v>0</v>
      </c>
      <c r="AV333" s="596" t="s">
        <v>33</v>
      </c>
      <c r="AW333" s="597" t="s">
        <v>41</v>
      </c>
      <c r="AX333" s="597" t="s">
        <v>42</v>
      </c>
      <c r="AY333" s="597"/>
      <c r="AZ333" s="850" t="s">
        <v>33</v>
      </c>
      <c r="BA333" s="582" t="s">
        <v>603</v>
      </c>
      <c r="BB333" s="855"/>
      <c r="BC333" s="821"/>
      <c r="BD333" s="679" t="str">
        <f t="shared" si="97"/>
        <v>▼選択</v>
      </c>
      <c r="BE333" s="859" t="s">
        <v>33</v>
      </c>
      <c r="BF333" s="633" t="s">
        <v>16</v>
      </c>
      <c r="BG333" s="859" t="s">
        <v>31</v>
      </c>
      <c r="BH333" s="824" t="s">
        <v>6</v>
      </c>
      <c r="BI333" s="824" t="s">
        <v>7</v>
      </c>
      <c r="BJ333" s="859" t="s">
        <v>32</v>
      </c>
      <c r="BK333" s="859"/>
      <c r="BL333" s="546" t="s">
        <v>33</v>
      </c>
      <c r="BM333" s="828" t="s">
        <v>3407</v>
      </c>
      <c r="BN333" s="852"/>
      <c r="BO333" s="852"/>
      <c r="BP333" s="852"/>
      <c r="BQ333" s="852"/>
      <c r="BR333" s="852"/>
      <c r="BS333" s="547"/>
      <c r="BT333" s="547"/>
      <c r="BU333" s="547"/>
      <c r="BV333" s="548"/>
      <c r="BW333" s="549"/>
      <c r="BX333" s="547"/>
      <c r="BY333" s="495"/>
      <c r="BZ333" s="579" t="s">
        <v>2095</v>
      </c>
      <c r="CA333" s="853" t="s">
        <v>1657</v>
      </c>
      <c r="CB333" s="862" t="s">
        <v>1658</v>
      </c>
      <c r="CC333" s="55" t="s">
        <v>2474</v>
      </c>
      <c r="CD333" s="843" t="s">
        <v>1659</v>
      </c>
    </row>
    <row r="334" spans="1:82" ht="85.5" hidden="1" customHeight="1">
      <c r="A334" s="3"/>
      <c r="B334" s="5" t="s">
        <v>3076</v>
      </c>
      <c r="C334" s="3" t="str">
        <f t="shared" si="94"/>
        <v>Ⅳ.ガバナンス (8)　コーポレートガバナンスに関する態勢整備・業務運営</v>
      </c>
      <c r="D334" s="3" t="str">
        <f t="shared" si="95"/>
        <v>⑱適切な業務（会社）運営</v>
      </c>
      <c r="E334" s="3" t="str">
        <f t="shared" si="80"/>
        <v>応用 ⑱EX</v>
      </c>
      <c r="F334" s="3" t="str">
        <f t="shared" si="81"/>
        <v xml:space="preserve">⑱EX 
</v>
      </c>
      <c r="G334" s="11" t="str">
        <f t="shared" si="82"/>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34" s="21" t="str">
        <f t="shared" si="96"/>
        <v>2023: 0
2024: 4.--</v>
      </c>
      <c r="I334" s="21" t="str">
        <f t="shared" si="88"/>
        <v xml:space="preserve"> ― </v>
      </c>
      <c r="J334" s="21" t="str">
        <f t="shared" si="88"/>
        <v xml:space="preserve"> ― </v>
      </c>
      <c r="K334" s="21" t="str">
        <f t="shared" si="83"/>
        <v>▼選択</v>
      </c>
      <c r="L334" s="21" t="str">
        <f t="shared" si="84"/>
        <v>⑱適切な業務（会社）運営 に関する貴社取組み［お客さまへアピールしたい取組み／募集人等従業者に好評な取組み］として認識しました。（［ ］内は判定時に不要文言を削除する）</v>
      </c>
      <c r="M334" s="21" t="str">
        <f t="shared" si="85"/>
        <v xml:space="preserve">
</v>
      </c>
      <c r="N334" s="3"/>
      <c r="O334" s="19" t="s">
        <v>2475</v>
      </c>
      <c r="P334" s="19" t="s">
        <v>2738</v>
      </c>
      <c r="Q334" s="19" t="s">
        <v>601</v>
      </c>
      <c r="R334" s="19"/>
      <c r="S334" s="19"/>
      <c r="T334" s="808"/>
      <c r="U334" s="809"/>
      <c r="V334" s="810"/>
      <c r="W334" s="811"/>
      <c r="X334" s="810"/>
      <c r="Y334" s="810"/>
      <c r="Z334" s="20"/>
      <c r="AA334" s="877" t="s">
        <v>662</v>
      </c>
      <c r="AB334" s="874" t="s">
        <v>595</v>
      </c>
      <c r="AC334" s="920" t="s">
        <v>2005</v>
      </c>
      <c r="AD334" s="939" t="s">
        <v>596</v>
      </c>
      <c r="AE334" s="877" t="s">
        <v>1986</v>
      </c>
      <c r="AF334" s="876" t="s">
        <v>597</v>
      </c>
      <c r="AG334" s="878" t="s">
        <v>140</v>
      </c>
      <c r="AH334" s="616" t="s">
        <v>187</v>
      </c>
      <c r="AI334" s="604" t="s">
        <v>604</v>
      </c>
      <c r="AJ334" s="601"/>
      <c r="AK334" s="1297" t="s">
        <v>2017</v>
      </c>
      <c r="AL334" s="1298"/>
      <c r="AM334" s="1299"/>
      <c r="AN334" s="30">
        <f t="shared" si="93"/>
        <v>0</v>
      </c>
      <c r="AO334" s="30">
        <f t="shared" si="93"/>
        <v>0</v>
      </c>
      <c r="AP334" s="605">
        <f t="shared" si="93"/>
        <v>0</v>
      </c>
      <c r="AQ334" s="35">
        <f t="shared" si="92"/>
        <v>0</v>
      </c>
      <c r="AR334" s="566">
        <f t="shared" si="92"/>
        <v>0</v>
      </c>
      <c r="AS334" s="566">
        <f t="shared" si="92"/>
        <v>0</v>
      </c>
      <c r="AT334" s="35">
        <f t="shared" si="92"/>
        <v>0</v>
      </c>
      <c r="AU334" s="43">
        <f t="shared" si="92"/>
        <v>0</v>
      </c>
      <c r="AV334" s="596" t="s">
        <v>33</v>
      </c>
      <c r="AW334" s="597" t="s">
        <v>41</v>
      </c>
      <c r="AX334" s="606" t="s">
        <v>877</v>
      </c>
      <c r="AY334" s="597"/>
      <c r="AZ334" s="850" t="s">
        <v>877</v>
      </c>
      <c r="BA334" s="607" t="s">
        <v>147</v>
      </c>
      <c r="BB334" s="851"/>
      <c r="BC334" s="547"/>
      <c r="BD334" s="549"/>
      <c r="BE334" s="620" t="str">
        <f>IF(AND(AL334=AV334,AV334="○",AZ334="1.はい"),"○","▼選択")</f>
        <v>▼選択</v>
      </c>
      <c r="BF334" s="861" t="s">
        <v>16</v>
      </c>
      <c r="BG334" s="620" t="s">
        <v>31</v>
      </c>
      <c r="BH334" s="824" t="s">
        <v>6</v>
      </c>
      <c r="BI334" s="824" t="s">
        <v>7</v>
      </c>
      <c r="BJ334" s="620" t="s">
        <v>32</v>
      </c>
      <c r="BK334" s="620"/>
      <c r="BL334" s="546" t="s">
        <v>33</v>
      </c>
      <c r="BM334" s="828" t="s">
        <v>3408</v>
      </c>
      <c r="BN334" s="829"/>
      <c r="BO334" s="829"/>
      <c r="BP334" s="829"/>
      <c r="BQ334" s="829"/>
      <c r="BR334" s="829"/>
      <c r="BS334" s="547"/>
      <c r="BT334" s="547"/>
      <c r="BU334" s="547"/>
      <c r="BV334" s="548"/>
      <c r="BW334" s="549"/>
      <c r="BX334" s="547"/>
      <c r="BY334" s="495"/>
      <c r="BZ334" s="579" t="s">
        <v>2096</v>
      </c>
      <c r="CA334" s="832" t="s">
        <v>131</v>
      </c>
      <c r="CB334" s="833" t="s">
        <v>132</v>
      </c>
      <c r="CC334" s="55" t="s">
        <v>2475</v>
      </c>
      <c r="CD334" s="843" t="s">
        <v>1660</v>
      </c>
    </row>
    <row r="335" spans="1:82" ht="80.25" hidden="1" customHeight="1">
      <c r="A335" s="3"/>
      <c r="B335" s="5" t="s">
        <v>3077</v>
      </c>
      <c r="C335" s="3" t="str">
        <f t="shared" si="94"/>
        <v>Ⅳ.ガバナンス (8)　コーポレートガバナンスに関する態勢整備・業務運営</v>
      </c>
      <c r="D335" s="3" t="str">
        <f t="shared" si="95"/>
        <v>⑲ディスクロージャーの適切な配備</v>
      </c>
      <c r="E335" s="3" t="str">
        <f t="shared" ref="E335:E401" si="98">CONCATENATE(AG335," ",AI335)</f>
        <v>基本 127</v>
      </c>
      <c r="F335" s="3" t="str">
        <f t="shared" ref="F335:F401" si="99">CONCATENATE(AI335," ",CHAR(10),AJ335)</f>
        <v xml:space="preserve">127 
</v>
      </c>
      <c r="G335" s="11" t="str">
        <f t="shared" ref="G335:G401" si="100">CONCATENATE(AK335,CHAR(10),"＿ ",AL335,CHAR(10),"＿＿ ",AM335)</f>
        <v xml:space="preserve">お客さまに乗合保険会社の最新のディスクロージャー資料の開示を求められた際に閲覧できる状態にしている（ホームページでの閲覧も可）
＿ 
＿＿ </v>
      </c>
      <c r="H335" s="21" t="str">
        <f t="shared" si="96"/>
        <v>2023: 0
2024: ▼選択</v>
      </c>
      <c r="I335" s="21" t="str">
        <f t="shared" si="88"/>
        <v xml:space="preserve"> ― </v>
      </c>
      <c r="J335" s="21" t="str">
        <f t="shared" si="88"/>
        <v xml:space="preserve"> ― </v>
      </c>
      <c r="K335" s="21" t="str">
        <f t="shared" ref="K335:K401" si="101">IF(BL335=0," ― ",BL335)</f>
        <v>▼選択</v>
      </c>
      <c r="L335" s="21" t="str">
        <f t="shared" ref="L335:L401" si="102">IF(BL335=0," ― ",BM335)</f>
        <v>以下について、詳細説明欄の記載及び証跡資料「○○資料」P○により確認できた
・乗合保険会社のディスクロージャー資料を閲覧可能な状態にしていること</v>
      </c>
      <c r="M335" s="21" t="str">
        <f t="shared" ref="M335:M401" si="103">CONCATENATE(BV335,CHAR(10),BW335)</f>
        <v xml:space="preserve">
</v>
      </c>
      <c r="N335" s="3"/>
      <c r="O335" s="19" t="s">
        <v>2476</v>
      </c>
      <c r="P335" s="19" t="s">
        <v>2738</v>
      </c>
      <c r="Q335" s="19" t="s">
        <v>2739</v>
      </c>
      <c r="R335" s="19"/>
      <c r="S335" s="19"/>
      <c r="T335" s="808"/>
      <c r="U335" s="809"/>
      <c r="V335" s="810"/>
      <c r="W335" s="811"/>
      <c r="X335" s="810"/>
      <c r="Y335" s="810"/>
      <c r="Z335" s="20"/>
      <c r="AA335" s="877" t="s">
        <v>662</v>
      </c>
      <c r="AB335" s="874" t="s">
        <v>595</v>
      </c>
      <c r="AC335" s="920" t="s">
        <v>2005</v>
      </c>
      <c r="AD335" s="939" t="s">
        <v>596</v>
      </c>
      <c r="AE335" s="873" t="s">
        <v>1987</v>
      </c>
      <c r="AF335" s="939" t="s">
        <v>605</v>
      </c>
      <c r="AG335" s="895" t="s">
        <v>36</v>
      </c>
      <c r="AH335" s="643" t="s">
        <v>25</v>
      </c>
      <c r="AI335" s="637">
        <v>127</v>
      </c>
      <c r="AJ335" s="601" t="s">
        <v>26</v>
      </c>
      <c r="AK335" s="1275" t="s">
        <v>606</v>
      </c>
      <c r="AL335" s="1283"/>
      <c r="AM335" s="1284"/>
      <c r="AN335" s="27">
        <f t="shared" si="93"/>
        <v>0</v>
      </c>
      <c r="AO335" s="27">
        <f t="shared" si="93"/>
        <v>0</v>
      </c>
      <c r="AP335" s="565">
        <f t="shared" si="93"/>
        <v>0</v>
      </c>
      <c r="AQ335" s="35">
        <f t="shared" si="92"/>
        <v>0</v>
      </c>
      <c r="AR335" s="566">
        <f t="shared" si="92"/>
        <v>0</v>
      </c>
      <c r="AS335" s="566">
        <f t="shared" si="92"/>
        <v>0</v>
      </c>
      <c r="AT335" s="35">
        <f t="shared" si="92"/>
        <v>0</v>
      </c>
      <c r="AU335" s="43">
        <f t="shared" si="92"/>
        <v>0</v>
      </c>
      <c r="AV335" s="596" t="s">
        <v>33</v>
      </c>
      <c r="AW335" s="597" t="s">
        <v>41</v>
      </c>
      <c r="AX335" s="597" t="s">
        <v>42</v>
      </c>
      <c r="AY335" s="597"/>
      <c r="AZ335" s="850" t="s">
        <v>33</v>
      </c>
      <c r="BA335" s="582" t="s">
        <v>544</v>
      </c>
      <c r="BB335" s="855"/>
      <c r="BC335" s="821"/>
      <c r="BD335" s="598" t="str">
        <f>BL335</f>
        <v>▼選択</v>
      </c>
      <c r="BE335" s="859" t="s">
        <v>33</v>
      </c>
      <c r="BF335" s="633" t="s">
        <v>16</v>
      </c>
      <c r="BG335" s="859" t="s">
        <v>31</v>
      </c>
      <c r="BH335" s="824" t="s">
        <v>6</v>
      </c>
      <c r="BI335" s="824" t="s">
        <v>7</v>
      </c>
      <c r="BJ335" s="859" t="s">
        <v>32</v>
      </c>
      <c r="BK335" s="859"/>
      <c r="BL335" s="546" t="s">
        <v>33</v>
      </c>
      <c r="BM335" s="828" t="s">
        <v>3409</v>
      </c>
      <c r="BN335" s="852"/>
      <c r="BO335" s="852"/>
      <c r="BP335" s="852"/>
      <c r="BQ335" s="852"/>
      <c r="BR335" s="852"/>
      <c r="BS335" s="547"/>
      <c r="BT335" s="547"/>
      <c r="BU335" s="547"/>
      <c r="BV335" s="548"/>
      <c r="BW335" s="549"/>
      <c r="BX335" s="547"/>
      <c r="BY335" s="495"/>
      <c r="BZ335" s="579" t="s">
        <v>2097</v>
      </c>
      <c r="CA335" s="853" t="s">
        <v>1661</v>
      </c>
      <c r="CB335" s="862" t="s">
        <v>1662</v>
      </c>
      <c r="CC335" s="55" t="s">
        <v>2476</v>
      </c>
      <c r="CD335" s="843" t="s">
        <v>1663</v>
      </c>
    </row>
    <row r="336" spans="1:82" ht="85.5" hidden="1" customHeight="1">
      <c r="A336" s="3"/>
      <c r="B336" s="5" t="s">
        <v>3078</v>
      </c>
      <c r="C336" s="3" t="str">
        <f t="shared" si="94"/>
        <v>Ⅳ.ガバナンス (8)　コーポレートガバナンスに関する態勢整備・業務運営</v>
      </c>
      <c r="D336" s="3" t="str">
        <f t="shared" si="95"/>
        <v>⑲ディスクロージャーの適切な配備</v>
      </c>
      <c r="E336" s="3" t="str">
        <f t="shared" si="98"/>
        <v>応用 ⑲EX</v>
      </c>
      <c r="F336" s="3" t="str">
        <f t="shared" si="99"/>
        <v xml:space="preserve">⑲EX 
</v>
      </c>
      <c r="G336" s="11" t="str">
        <f t="shared" si="10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36" s="21" t="str">
        <f t="shared" si="96"/>
        <v>2023: 0
2024: 4.--</v>
      </c>
      <c r="I336" s="21" t="str">
        <f t="shared" si="88"/>
        <v xml:space="preserve"> ― </v>
      </c>
      <c r="J336" s="21" t="str">
        <f t="shared" si="88"/>
        <v xml:space="preserve"> ― </v>
      </c>
      <c r="K336" s="21" t="str">
        <f t="shared" si="101"/>
        <v>▼選択</v>
      </c>
      <c r="L336" s="21" t="str">
        <f t="shared" si="102"/>
        <v>⑲ディスクロージャーの適切な配備 に関する貴社取組み［お客さまへアピールしたい取組み／募集人等従業者に好評な取組み］として認識しました。（［ ］内は判定時に不要文言を削除する）</v>
      </c>
      <c r="M336" s="21" t="str">
        <f t="shared" si="103"/>
        <v xml:space="preserve">
</v>
      </c>
      <c r="N336" s="3"/>
      <c r="O336" s="19" t="s">
        <v>2477</v>
      </c>
      <c r="P336" s="19" t="s">
        <v>2738</v>
      </c>
      <c r="Q336" s="19" t="s">
        <v>2739</v>
      </c>
      <c r="R336" s="19"/>
      <c r="S336" s="19"/>
      <c r="T336" s="808"/>
      <c r="U336" s="809"/>
      <c r="V336" s="810"/>
      <c r="W336" s="811"/>
      <c r="X336" s="810"/>
      <c r="Y336" s="810"/>
      <c r="Z336" s="20"/>
      <c r="AA336" s="877" t="s">
        <v>662</v>
      </c>
      <c r="AB336" s="874" t="s">
        <v>595</v>
      </c>
      <c r="AC336" s="920" t="s">
        <v>2005</v>
      </c>
      <c r="AD336" s="939" t="s">
        <v>596</v>
      </c>
      <c r="AE336" s="873" t="s">
        <v>1987</v>
      </c>
      <c r="AF336" s="939" t="s">
        <v>605</v>
      </c>
      <c r="AG336" s="878" t="s">
        <v>140</v>
      </c>
      <c r="AH336" s="616" t="s">
        <v>187</v>
      </c>
      <c r="AI336" s="604" t="s">
        <v>607</v>
      </c>
      <c r="AJ336" s="601"/>
      <c r="AK336" s="1229" t="s">
        <v>2017</v>
      </c>
      <c r="AL336" s="1230"/>
      <c r="AM336" s="1231"/>
      <c r="AN336" s="30">
        <f t="shared" si="93"/>
        <v>0</v>
      </c>
      <c r="AO336" s="30">
        <f t="shared" si="93"/>
        <v>0</v>
      </c>
      <c r="AP336" s="605">
        <f t="shared" si="93"/>
        <v>0</v>
      </c>
      <c r="AQ336" s="35">
        <f t="shared" si="92"/>
        <v>0</v>
      </c>
      <c r="AR336" s="566">
        <f t="shared" si="92"/>
        <v>0</v>
      </c>
      <c r="AS336" s="566">
        <f t="shared" si="92"/>
        <v>0</v>
      </c>
      <c r="AT336" s="35">
        <f t="shared" si="92"/>
        <v>0</v>
      </c>
      <c r="AU336" s="43">
        <f t="shared" si="92"/>
        <v>0</v>
      </c>
      <c r="AV336" s="596" t="s">
        <v>33</v>
      </c>
      <c r="AW336" s="597" t="s">
        <v>41</v>
      </c>
      <c r="AX336" s="606" t="s">
        <v>877</v>
      </c>
      <c r="AY336" s="597"/>
      <c r="AZ336" s="850" t="s">
        <v>877</v>
      </c>
      <c r="BA336" s="607" t="s">
        <v>147</v>
      </c>
      <c r="BB336" s="851"/>
      <c r="BC336" s="547"/>
      <c r="BD336" s="549"/>
      <c r="BE336" s="620" t="str">
        <f>IF(AND(AL336=AV336,AV336="○",AZ336="1.はい"),"○","▼選択")</f>
        <v>▼選択</v>
      </c>
      <c r="BF336" s="861" t="s">
        <v>16</v>
      </c>
      <c r="BG336" s="620" t="s">
        <v>31</v>
      </c>
      <c r="BH336" s="824" t="s">
        <v>6</v>
      </c>
      <c r="BI336" s="824" t="s">
        <v>7</v>
      </c>
      <c r="BJ336" s="620" t="s">
        <v>32</v>
      </c>
      <c r="BK336" s="620"/>
      <c r="BL336" s="546" t="s">
        <v>33</v>
      </c>
      <c r="BM336" s="828" t="s">
        <v>3410</v>
      </c>
      <c r="BN336" s="852"/>
      <c r="BO336" s="852"/>
      <c r="BP336" s="852"/>
      <c r="BQ336" s="852"/>
      <c r="BR336" s="852"/>
      <c r="BS336" s="547"/>
      <c r="BT336" s="547"/>
      <c r="BU336" s="547"/>
      <c r="BV336" s="548"/>
      <c r="BW336" s="549"/>
      <c r="BX336" s="547"/>
      <c r="BY336" s="495"/>
      <c r="BZ336" s="579" t="s">
        <v>2098</v>
      </c>
      <c r="CA336" s="832" t="s">
        <v>131</v>
      </c>
      <c r="CB336" s="833" t="s">
        <v>132</v>
      </c>
      <c r="CC336" s="55" t="s">
        <v>2477</v>
      </c>
      <c r="CD336" s="843" t="s">
        <v>1664</v>
      </c>
    </row>
    <row r="337" spans="1:82" ht="42.75" hidden="1" customHeight="1">
      <c r="A337" s="3"/>
      <c r="B337" s="5" t="s">
        <v>3079</v>
      </c>
      <c r="C337" s="3" t="str">
        <f t="shared" si="94"/>
        <v>Ⅳ.ガバナンス (8)　コーポレートガバナンスに関する態勢整備・業務運営</v>
      </c>
      <c r="D337" s="3" t="str">
        <f t="shared" si="95"/>
        <v>⑳自己点検・内部監査</v>
      </c>
      <c r="E337" s="3" t="str">
        <f t="shared" si="98"/>
        <v>基本 128</v>
      </c>
      <c r="F337" s="3" t="str">
        <f t="shared" si="99"/>
        <v>128 
見出し</v>
      </c>
      <c r="G337" s="11" t="str">
        <f t="shared" si="100"/>
        <v xml:space="preserve">＜自己点検に関する設問＞
＿ 
＿＿ </v>
      </c>
      <c r="H337" s="21" t="str">
        <f t="shared" si="96"/>
        <v>2023: 0
2024: －</v>
      </c>
      <c r="I337" s="21" t="str">
        <f t="shared" si="88"/>
        <v xml:space="preserve"> ― </v>
      </c>
      <c r="J337" s="21" t="str">
        <f t="shared" si="88"/>
        <v xml:space="preserve"> ― </v>
      </c>
      <c r="K337" s="21" t="str">
        <f t="shared" si="101"/>
        <v xml:space="preserve"> ― </v>
      </c>
      <c r="L337" s="21" t="str">
        <f t="shared" si="102"/>
        <v xml:space="preserve"> ― </v>
      </c>
      <c r="M337" s="21" t="str">
        <f t="shared" si="103"/>
        <v xml:space="preserve">
</v>
      </c>
      <c r="N337" s="3"/>
      <c r="O337" s="19" t="s">
        <v>2478</v>
      </c>
      <c r="P337" s="19" t="s">
        <v>2738</v>
      </c>
      <c r="Q337" s="19" t="s">
        <v>610</v>
      </c>
      <c r="R337" s="19"/>
      <c r="S337" s="19"/>
      <c r="T337" s="808"/>
      <c r="U337" s="809"/>
      <c r="V337" s="810"/>
      <c r="W337" s="811"/>
      <c r="X337" s="810"/>
      <c r="Y337" s="810"/>
      <c r="Z337" s="20"/>
      <c r="AA337" s="869" t="s">
        <v>662</v>
      </c>
      <c r="AB337" s="1203" t="s">
        <v>595</v>
      </c>
      <c r="AC337" s="879" t="s">
        <v>2005</v>
      </c>
      <c r="AD337" s="1272" t="s">
        <v>596</v>
      </c>
      <c r="AE337" s="869" t="s">
        <v>1988</v>
      </c>
      <c r="AF337" s="1206" t="s">
        <v>608</v>
      </c>
      <c r="AG337" s="837" t="s">
        <v>36</v>
      </c>
      <c r="AH337" s="1209" t="s">
        <v>25</v>
      </c>
      <c r="AI337" s="623">
        <v>128</v>
      </c>
      <c r="AJ337" s="624" t="s">
        <v>2642</v>
      </c>
      <c r="AK337" s="1300" t="s">
        <v>609</v>
      </c>
      <c r="AL337" s="1301"/>
      <c r="AM337" s="1302"/>
      <c r="AN337" s="29">
        <f t="shared" si="93"/>
        <v>0</v>
      </c>
      <c r="AO337" s="29">
        <f t="shared" si="93"/>
        <v>0</v>
      </c>
      <c r="AP337" s="589">
        <f t="shared" si="93"/>
        <v>0</v>
      </c>
      <c r="AQ337" s="37">
        <f t="shared" si="92"/>
        <v>0</v>
      </c>
      <c r="AR337" s="590">
        <f t="shared" si="92"/>
        <v>0</v>
      </c>
      <c r="AS337" s="590">
        <f t="shared" si="92"/>
        <v>0</v>
      </c>
      <c r="AT337" s="37">
        <f t="shared" si="92"/>
        <v>0</v>
      </c>
      <c r="AU337" s="45">
        <f t="shared" si="92"/>
        <v>0</v>
      </c>
      <c r="AV337" s="609"/>
      <c r="AW337" s="609"/>
      <c r="AX337" s="609"/>
      <c r="AY337" s="609"/>
      <c r="AZ337" s="940" t="s">
        <v>661</v>
      </c>
      <c r="BA337" s="680"/>
      <c r="BB337" s="681"/>
      <c r="BC337" s="681"/>
      <c r="BD337" s="680"/>
      <c r="BE337" s="891"/>
      <c r="BF337" s="891"/>
      <c r="BG337" s="891"/>
      <c r="BH337" s="847"/>
      <c r="BI337" s="847"/>
      <c r="BJ337" s="891"/>
      <c r="BK337" s="891"/>
      <c r="BL337" s="569"/>
      <c r="BM337" s="941"/>
      <c r="BN337" s="681"/>
      <c r="BO337" s="681"/>
      <c r="BP337" s="681"/>
      <c r="BQ337" s="681"/>
      <c r="BR337" s="681"/>
      <c r="BS337" s="681"/>
      <c r="BT337" s="681"/>
      <c r="BU337" s="681"/>
      <c r="BV337" s="680"/>
      <c r="BW337" s="680"/>
      <c r="BX337" s="682"/>
      <c r="BY337" s="495"/>
      <c r="BZ337" s="562"/>
      <c r="CA337" s="841"/>
      <c r="CB337" s="842"/>
      <c r="CC337" s="55" t="s">
        <v>2478</v>
      </c>
      <c r="CD337" s="843" t="s">
        <v>1665</v>
      </c>
    </row>
    <row r="338" spans="1:82" ht="78.75" hidden="1" customHeight="1">
      <c r="A338" s="3"/>
      <c r="B338" s="5" t="s">
        <v>3080</v>
      </c>
      <c r="C338" s="3" t="str">
        <f t="shared" si="94"/>
        <v>Ⅳ.ガバナンス (8)　コーポレートガバナンスに関する態勢整備・業務運営</v>
      </c>
      <c r="D338" s="3" t="str">
        <f t="shared" si="95"/>
        <v>⑳自己点検・内部監査</v>
      </c>
      <c r="E338" s="3" t="str">
        <f t="shared" si="98"/>
        <v>基本 128</v>
      </c>
      <c r="F338" s="3" t="str">
        <f t="shared" si="99"/>
        <v xml:space="preserve">128 
</v>
      </c>
      <c r="G338" s="11" t="str">
        <f t="shared" si="100"/>
        <v xml:space="preserve">
＿ 全拠点が実施する代理店独自の自己点検（拠点担当者が自拠点を点検する取組み）の実施について定めた規程がある
＿＿ </v>
      </c>
      <c r="H338" s="21" t="str">
        <f t="shared" si="96"/>
        <v>2023: 0
2024: ▼選択</v>
      </c>
      <c r="I338" s="21" t="str">
        <f t="shared" si="88"/>
        <v xml:space="preserve"> ― </v>
      </c>
      <c r="J338" s="21" t="str">
        <f t="shared" si="88"/>
        <v xml:space="preserve"> ― </v>
      </c>
      <c r="K338" s="21" t="str">
        <f t="shared" si="101"/>
        <v>▼選択</v>
      </c>
      <c r="L338" s="21" t="str">
        <f t="shared" si="102"/>
        <v>以下について、詳細説明欄の記載及び証跡資料により確認できた
・自己点検の対象が全拠点となっていることは、「○○資料」P○を確認
・自己点検の実施頻度は、「○○資料」P○を確認
・不備があった場合は改善を図る旨は、「○○資料」P○を確認</v>
      </c>
      <c r="M338" s="21" t="str">
        <f t="shared" si="103"/>
        <v xml:space="preserve">
</v>
      </c>
      <c r="N338" s="3"/>
      <c r="O338" s="19" t="s">
        <v>2479</v>
      </c>
      <c r="P338" s="19" t="s">
        <v>2738</v>
      </c>
      <c r="Q338" s="19" t="s">
        <v>610</v>
      </c>
      <c r="R338" s="19"/>
      <c r="S338" s="19"/>
      <c r="T338" s="808"/>
      <c r="U338" s="809"/>
      <c r="V338" s="810"/>
      <c r="W338" s="811"/>
      <c r="X338" s="810"/>
      <c r="Y338" s="810"/>
      <c r="Z338" s="20"/>
      <c r="AA338" s="870" t="s">
        <v>600</v>
      </c>
      <c r="AB338" s="1276"/>
      <c r="AC338" s="870" t="s">
        <v>2005</v>
      </c>
      <c r="AD338" s="1278"/>
      <c r="AE338" s="870" t="s">
        <v>610</v>
      </c>
      <c r="AF338" s="1278"/>
      <c r="AG338" s="845" t="s">
        <v>36</v>
      </c>
      <c r="AH338" s="1210"/>
      <c r="AI338" s="634">
        <v>128</v>
      </c>
      <c r="AJ338" s="632" t="s">
        <v>26</v>
      </c>
      <c r="AK338" s="863"/>
      <c r="AL338" s="1220" t="s">
        <v>611</v>
      </c>
      <c r="AM338" s="1221"/>
      <c r="AN338" s="27">
        <f t="shared" si="93"/>
        <v>0</v>
      </c>
      <c r="AO338" s="27">
        <f t="shared" si="93"/>
        <v>0</v>
      </c>
      <c r="AP338" s="565">
        <f t="shared" si="93"/>
        <v>0</v>
      </c>
      <c r="AQ338" s="35">
        <f t="shared" si="92"/>
        <v>0</v>
      </c>
      <c r="AR338" s="566">
        <f t="shared" si="92"/>
        <v>0</v>
      </c>
      <c r="AS338" s="566">
        <f t="shared" si="92"/>
        <v>0</v>
      </c>
      <c r="AT338" s="35">
        <f t="shared" si="92"/>
        <v>0</v>
      </c>
      <c r="AU338" s="43">
        <f t="shared" si="92"/>
        <v>0</v>
      </c>
      <c r="AV338" s="596" t="s">
        <v>33</v>
      </c>
      <c r="AW338" s="597" t="s">
        <v>41</v>
      </c>
      <c r="AX338" s="597" t="s">
        <v>42</v>
      </c>
      <c r="AY338" s="597"/>
      <c r="AZ338" s="850" t="s">
        <v>33</v>
      </c>
      <c r="BA338" s="582" t="s">
        <v>417</v>
      </c>
      <c r="BB338" s="855"/>
      <c r="BC338" s="821"/>
      <c r="BD338" s="598" t="str">
        <f t="shared" ref="BD338:BD340" si="104">BL338</f>
        <v>▼選択</v>
      </c>
      <c r="BE338" s="859" t="s">
        <v>33</v>
      </c>
      <c r="BF338" s="633" t="s">
        <v>16</v>
      </c>
      <c r="BG338" s="859" t="s">
        <v>31</v>
      </c>
      <c r="BH338" s="824" t="s">
        <v>6</v>
      </c>
      <c r="BI338" s="824" t="s">
        <v>7</v>
      </c>
      <c r="BJ338" s="859" t="s">
        <v>32</v>
      </c>
      <c r="BK338" s="859"/>
      <c r="BL338" s="546" t="s">
        <v>33</v>
      </c>
      <c r="BM338" s="828" t="s">
        <v>3411</v>
      </c>
      <c r="BN338" s="852"/>
      <c r="BO338" s="852"/>
      <c r="BP338" s="852"/>
      <c r="BQ338" s="852"/>
      <c r="BR338" s="852"/>
      <c r="BS338" s="547"/>
      <c r="BT338" s="547"/>
      <c r="BU338" s="547"/>
      <c r="BV338" s="548"/>
      <c r="BW338" s="549"/>
      <c r="BX338" s="547"/>
      <c r="BY338" s="495"/>
      <c r="BZ338" s="579" t="s">
        <v>1668</v>
      </c>
      <c r="CA338" s="853" t="s">
        <v>1666</v>
      </c>
      <c r="CB338" s="854" t="s">
        <v>1667</v>
      </c>
      <c r="CC338" s="55" t="s">
        <v>2479</v>
      </c>
      <c r="CD338" s="843" t="s">
        <v>1665</v>
      </c>
    </row>
    <row r="339" spans="1:82" ht="57" hidden="1" customHeight="1">
      <c r="A339" s="3"/>
      <c r="B339" s="5" t="s">
        <v>3081</v>
      </c>
      <c r="C339" s="3" t="str">
        <f t="shared" si="94"/>
        <v>Ⅳ.ガバナンス (8)　コーポレートガバナンスに関する態勢整備・業務運営</v>
      </c>
      <c r="D339" s="3" t="str">
        <f t="shared" si="95"/>
        <v>⑳自己点検・内部監査</v>
      </c>
      <c r="E339" s="3" t="str">
        <f t="shared" si="98"/>
        <v>基本 129</v>
      </c>
      <c r="F339" s="3" t="str">
        <f t="shared" si="99"/>
        <v xml:space="preserve">129 
</v>
      </c>
      <c r="G339" s="11" t="str">
        <f t="shared" si="100"/>
        <v xml:space="preserve">
＿ 全拠点が実施する代理店独自の自己点検の実施について定めた規程に基づく自己点検表がある（保険会社提供の点検表でも可）
＿＿ </v>
      </c>
      <c r="H339" s="21" t="str">
        <f t="shared" si="96"/>
        <v>2023: 0
2024: ▼選択</v>
      </c>
      <c r="I339" s="21" t="str">
        <f t="shared" si="88"/>
        <v xml:space="preserve"> ― </v>
      </c>
      <c r="J339" s="21" t="str">
        <f t="shared" si="88"/>
        <v xml:space="preserve"> ― </v>
      </c>
      <c r="K339" s="21" t="str">
        <f t="shared" si="101"/>
        <v>▼選択</v>
      </c>
      <c r="L339" s="21" t="str">
        <f t="shared" si="102"/>
        <v>以下について、詳細説明欄の記載及び証跡資料「○○資料」P○により確認できた
・自己点検表が存在すること</v>
      </c>
      <c r="M339" s="21" t="str">
        <f t="shared" si="103"/>
        <v xml:space="preserve">
</v>
      </c>
      <c r="N339" s="3"/>
      <c r="O339" s="19" t="s">
        <v>2480</v>
      </c>
      <c r="P339" s="19" t="s">
        <v>2738</v>
      </c>
      <c r="Q339" s="19" t="s">
        <v>610</v>
      </c>
      <c r="R339" s="19"/>
      <c r="S339" s="19"/>
      <c r="T339" s="808"/>
      <c r="U339" s="809"/>
      <c r="V339" s="810"/>
      <c r="W339" s="811"/>
      <c r="X339" s="810"/>
      <c r="Y339" s="810"/>
      <c r="Z339" s="20"/>
      <c r="AA339" s="844" t="s">
        <v>600</v>
      </c>
      <c r="AB339" s="1276"/>
      <c r="AC339" s="870" t="s">
        <v>2005</v>
      </c>
      <c r="AD339" s="1278"/>
      <c r="AE339" s="870" t="s">
        <v>610</v>
      </c>
      <c r="AF339" s="1278"/>
      <c r="AG339" s="845" t="s">
        <v>36</v>
      </c>
      <c r="AH339" s="1210"/>
      <c r="AI339" s="637">
        <v>129</v>
      </c>
      <c r="AJ339" s="551" t="s">
        <v>26</v>
      </c>
      <c r="AK339" s="863"/>
      <c r="AL339" s="1220" t="s">
        <v>612</v>
      </c>
      <c r="AM339" s="1221"/>
      <c r="AN339" s="27">
        <f t="shared" si="93"/>
        <v>0</v>
      </c>
      <c r="AO339" s="27">
        <f t="shared" si="93"/>
        <v>0</v>
      </c>
      <c r="AP339" s="565">
        <f t="shared" si="93"/>
        <v>0</v>
      </c>
      <c r="AQ339" s="35">
        <f t="shared" si="92"/>
        <v>0</v>
      </c>
      <c r="AR339" s="566">
        <f t="shared" si="92"/>
        <v>0</v>
      </c>
      <c r="AS339" s="566">
        <f t="shared" si="92"/>
        <v>0</v>
      </c>
      <c r="AT339" s="35">
        <f t="shared" si="92"/>
        <v>0</v>
      </c>
      <c r="AU339" s="43">
        <f t="shared" si="92"/>
        <v>0</v>
      </c>
      <c r="AV339" s="596" t="s">
        <v>33</v>
      </c>
      <c r="AW339" s="597" t="s">
        <v>41</v>
      </c>
      <c r="AX339" s="597" t="s">
        <v>42</v>
      </c>
      <c r="AY339" s="597"/>
      <c r="AZ339" s="850" t="s">
        <v>33</v>
      </c>
      <c r="BA339" s="582" t="s">
        <v>613</v>
      </c>
      <c r="BB339" s="855"/>
      <c r="BC339" s="821"/>
      <c r="BD339" s="598" t="str">
        <f t="shared" si="104"/>
        <v>▼選択</v>
      </c>
      <c r="BE339" s="859" t="s">
        <v>33</v>
      </c>
      <c r="BF339" s="633" t="s">
        <v>16</v>
      </c>
      <c r="BG339" s="859" t="s">
        <v>31</v>
      </c>
      <c r="BH339" s="824" t="s">
        <v>6</v>
      </c>
      <c r="BI339" s="824" t="s">
        <v>7</v>
      </c>
      <c r="BJ339" s="859" t="s">
        <v>32</v>
      </c>
      <c r="BK339" s="859"/>
      <c r="BL339" s="546" t="s">
        <v>33</v>
      </c>
      <c r="BM339" s="828" t="s">
        <v>3412</v>
      </c>
      <c r="BN339" s="852"/>
      <c r="BO339" s="852"/>
      <c r="BP339" s="852"/>
      <c r="BQ339" s="852"/>
      <c r="BR339" s="852"/>
      <c r="BS339" s="547"/>
      <c r="BT339" s="547"/>
      <c r="BU339" s="547"/>
      <c r="BV339" s="548"/>
      <c r="BW339" s="549"/>
      <c r="BX339" s="547"/>
      <c r="BY339" s="495"/>
      <c r="BZ339" s="579" t="s">
        <v>2099</v>
      </c>
      <c r="CA339" s="853" t="s">
        <v>1669</v>
      </c>
      <c r="CB339" s="854" t="s">
        <v>1670</v>
      </c>
      <c r="CC339" s="55" t="s">
        <v>2480</v>
      </c>
      <c r="CD339" s="843" t="s">
        <v>1671</v>
      </c>
    </row>
    <row r="340" spans="1:82" ht="47.25" hidden="1" customHeight="1">
      <c r="A340" s="3"/>
      <c r="B340" s="5" t="s">
        <v>3082</v>
      </c>
      <c r="C340" s="3" t="str">
        <f t="shared" si="94"/>
        <v>Ⅳ.ガバナンス (8)　コーポレートガバナンスに関する態勢整備・業務運営</v>
      </c>
      <c r="D340" s="3" t="str">
        <f t="shared" si="95"/>
        <v>⑳自己点検・内部監査</v>
      </c>
      <c r="E340" s="3" t="str">
        <f t="shared" si="98"/>
        <v>基本 130</v>
      </c>
      <c r="F340" s="3" t="str">
        <f t="shared" si="99"/>
        <v xml:space="preserve">130 
</v>
      </c>
      <c r="G340" s="11" t="str">
        <f t="shared" si="100"/>
        <v xml:space="preserve">
＿ 全拠点が自己点検を定期的に実施し、不備があった場合は改善を図っている
＿＿ </v>
      </c>
      <c r="H340" s="21" t="str">
        <f t="shared" si="96"/>
        <v>2023: 0
2024: ▼選択</v>
      </c>
      <c r="I340" s="21" t="str">
        <f t="shared" si="88"/>
        <v xml:space="preserve"> ― </v>
      </c>
      <c r="J340" s="21" t="str">
        <f t="shared" si="88"/>
        <v xml:space="preserve"> ― </v>
      </c>
      <c r="K340" s="21" t="str">
        <f t="shared" si="101"/>
        <v>▼選択</v>
      </c>
      <c r="L340" s="21" t="str">
        <f t="shared" si="102"/>
        <v>以下について、詳細説明欄の記載及び証跡資料により確認できた
・自己点検の実施結果が全拠点分あることは、「○○資料」を確認
・四半期に1回以上実施していることは、「○○資料」を確認</v>
      </c>
      <c r="M340" s="21" t="str">
        <f t="shared" si="103"/>
        <v xml:space="preserve">
</v>
      </c>
      <c r="N340" s="3"/>
      <c r="O340" s="19" t="s">
        <v>2481</v>
      </c>
      <c r="P340" s="19" t="s">
        <v>2738</v>
      </c>
      <c r="Q340" s="19" t="s">
        <v>610</v>
      </c>
      <c r="R340" s="19"/>
      <c r="S340" s="19"/>
      <c r="T340" s="808"/>
      <c r="U340" s="809"/>
      <c r="V340" s="810"/>
      <c r="W340" s="811"/>
      <c r="X340" s="810"/>
      <c r="Y340" s="810"/>
      <c r="Z340" s="20"/>
      <c r="AA340" s="844" t="s">
        <v>600</v>
      </c>
      <c r="AB340" s="1276"/>
      <c r="AC340" s="870" t="s">
        <v>2005</v>
      </c>
      <c r="AD340" s="1278"/>
      <c r="AE340" s="870" t="s">
        <v>610</v>
      </c>
      <c r="AF340" s="1278"/>
      <c r="AG340" s="845" t="s">
        <v>36</v>
      </c>
      <c r="AH340" s="1210"/>
      <c r="AI340" s="637">
        <v>130</v>
      </c>
      <c r="AJ340" s="551" t="s">
        <v>26</v>
      </c>
      <c r="AK340" s="882"/>
      <c r="AL340" s="1224" t="s">
        <v>3712</v>
      </c>
      <c r="AM340" s="1225"/>
      <c r="AN340" s="27">
        <f t="shared" si="93"/>
        <v>0</v>
      </c>
      <c r="AO340" s="27">
        <f t="shared" si="93"/>
        <v>0</v>
      </c>
      <c r="AP340" s="565">
        <f t="shared" si="93"/>
        <v>0</v>
      </c>
      <c r="AQ340" s="35">
        <f t="shared" si="92"/>
        <v>0</v>
      </c>
      <c r="AR340" s="566">
        <f t="shared" si="92"/>
        <v>0</v>
      </c>
      <c r="AS340" s="566">
        <f t="shared" si="92"/>
        <v>0</v>
      </c>
      <c r="AT340" s="35">
        <f t="shared" si="92"/>
        <v>0</v>
      </c>
      <c r="AU340" s="43">
        <f t="shared" si="92"/>
        <v>0</v>
      </c>
      <c r="AV340" s="596" t="s">
        <v>33</v>
      </c>
      <c r="AW340" s="597" t="s">
        <v>41</v>
      </c>
      <c r="AX340" s="597" t="s">
        <v>42</v>
      </c>
      <c r="AY340" s="597"/>
      <c r="AZ340" s="850" t="s">
        <v>33</v>
      </c>
      <c r="BA340" s="582" t="s">
        <v>614</v>
      </c>
      <c r="BB340" s="855"/>
      <c r="BC340" s="821"/>
      <c r="BD340" s="598" t="str">
        <f t="shared" si="104"/>
        <v>▼選択</v>
      </c>
      <c r="BE340" s="859" t="s">
        <v>33</v>
      </c>
      <c r="BF340" s="633" t="s">
        <v>16</v>
      </c>
      <c r="BG340" s="859" t="s">
        <v>31</v>
      </c>
      <c r="BH340" s="824" t="s">
        <v>6</v>
      </c>
      <c r="BI340" s="824" t="s">
        <v>7</v>
      </c>
      <c r="BJ340" s="859" t="s">
        <v>32</v>
      </c>
      <c r="BK340" s="859"/>
      <c r="BL340" s="546" t="s">
        <v>33</v>
      </c>
      <c r="BM340" s="828" t="s">
        <v>3713</v>
      </c>
      <c r="BN340" s="852"/>
      <c r="BO340" s="852"/>
      <c r="BP340" s="852"/>
      <c r="BQ340" s="852"/>
      <c r="BR340" s="852"/>
      <c r="BS340" s="547"/>
      <c r="BT340" s="547"/>
      <c r="BU340" s="547"/>
      <c r="BV340" s="548"/>
      <c r="BW340" s="549"/>
      <c r="BX340" s="547"/>
      <c r="BY340" s="495"/>
      <c r="BZ340" s="579" t="s">
        <v>3714</v>
      </c>
      <c r="CA340" s="853" t="s">
        <v>1672</v>
      </c>
      <c r="CB340" s="854" t="s">
        <v>1673</v>
      </c>
      <c r="CC340" s="55" t="s">
        <v>2481</v>
      </c>
      <c r="CD340" s="843" t="s">
        <v>1674</v>
      </c>
    </row>
    <row r="341" spans="1:82" ht="42.75" customHeight="1">
      <c r="A341" s="3"/>
      <c r="B341" s="5" t="s">
        <v>3083</v>
      </c>
      <c r="C341" s="3" t="str">
        <f t="shared" si="94"/>
        <v>Ⅳ.ガバナンス (8)　コーポレートガバナンスに関する態勢整備・業務運営</v>
      </c>
      <c r="D341" s="3" t="str">
        <f t="shared" si="95"/>
        <v>⑳自己点検・内部監査</v>
      </c>
      <c r="E341" s="3" t="str">
        <f t="shared" si="98"/>
        <v>基本 131</v>
      </c>
      <c r="F341" s="3" t="str">
        <f t="shared" si="99"/>
        <v>131 
見出し</v>
      </c>
      <c r="G341" s="11" t="str">
        <f t="shared" si="100"/>
        <v xml:space="preserve">＜内部監査に関する設問＞
＿ 
＿＿ </v>
      </c>
      <c r="H341" s="21" t="str">
        <f t="shared" si="96"/>
        <v>2023: 0
2024: －</v>
      </c>
      <c r="I341" s="21" t="str">
        <f t="shared" si="88"/>
        <v xml:space="preserve"> ― </v>
      </c>
      <c r="J341" s="21" t="str">
        <f t="shared" si="88"/>
        <v xml:space="preserve"> ― </v>
      </c>
      <c r="K341" s="21" t="str">
        <f t="shared" si="101"/>
        <v xml:space="preserve"> ― </v>
      </c>
      <c r="L341" s="21" t="str">
        <f t="shared" si="102"/>
        <v xml:space="preserve"> ― </v>
      </c>
      <c r="M341" s="21" t="str">
        <f t="shared" si="103"/>
        <v xml:space="preserve">
</v>
      </c>
      <c r="N341" s="3"/>
      <c r="O341" s="19" t="s">
        <v>2482</v>
      </c>
      <c r="P341" s="19" t="s">
        <v>2738</v>
      </c>
      <c r="Q341" s="19" t="s">
        <v>610</v>
      </c>
      <c r="R341" s="19"/>
      <c r="S341" s="19"/>
      <c r="T341" s="808"/>
      <c r="U341" s="809"/>
      <c r="V341" s="810"/>
      <c r="W341" s="811"/>
      <c r="X341" s="810"/>
      <c r="Y341" s="810"/>
      <c r="Z341" s="20"/>
      <c r="AA341" s="844" t="s">
        <v>600</v>
      </c>
      <c r="AB341" s="1276"/>
      <c r="AC341" s="870" t="s">
        <v>2005</v>
      </c>
      <c r="AD341" s="1278"/>
      <c r="AE341" s="844" t="s">
        <v>610</v>
      </c>
      <c r="AF341" s="1278"/>
      <c r="AG341" s="845" t="s">
        <v>36</v>
      </c>
      <c r="AH341" s="1210"/>
      <c r="AI341" s="623">
        <v>131</v>
      </c>
      <c r="AJ341" s="624" t="s">
        <v>2642</v>
      </c>
      <c r="AK341" s="1303" t="s">
        <v>615</v>
      </c>
      <c r="AL341" s="1304"/>
      <c r="AM341" s="1305"/>
      <c r="AN341" s="29">
        <f t="shared" si="93"/>
        <v>0</v>
      </c>
      <c r="AO341" s="29">
        <f t="shared" si="93"/>
        <v>0</v>
      </c>
      <c r="AP341" s="589">
        <f t="shared" si="93"/>
        <v>0</v>
      </c>
      <c r="AQ341" s="37">
        <f t="shared" si="92"/>
        <v>0</v>
      </c>
      <c r="AR341" s="590">
        <f t="shared" si="92"/>
        <v>0</v>
      </c>
      <c r="AS341" s="590">
        <f t="shared" si="92"/>
        <v>0</v>
      </c>
      <c r="AT341" s="37">
        <f t="shared" si="92"/>
        <v>0</v>
      </c>
      <c r="AU341" s="45">
        <f t="shared" si="92"/>
        <v>0</v>
      </c>
      <c r="AV341" s="609"/>
      <c r="AW341" s="609"/>
      <c r="AX341" s="609"/>
      <c r="AY341" s="609"/>
      <c r="AZ341" s="940" t="s">
        <v>661</v>
      </c>
      <c r="BA341" s="680"/>
      <c r="BB341" s="681"/>
      <c r="BC341" s="681"/>
      <c r="BD341" s="680"/>
      <c r="BE341" s="891"/>
      <c r="BF341" s="891"/>
      <c r="BG341" s="891"/>
      <c r="BH341" s="847"/>
      <c r="BI341" s="847"/>
      <c r="BJ341" s="891"/>
      <c r="BK341" s="891"/>
      <c r="BL341" s="569"/>
      <c r="BM341" s="941"/>
      <c r="BN341" s="681"/>
      <c r="BO341" s="681"/>
      <c r="BP341" s="681"/>
      <c r="BQ341" s="681"/>
      <c r="BR341" s="681"/>
      <c r="BS341" s="681"/>
      <c r="BT341" s="681"/>
      <c r="BU341" s="681"/>
      <c r="BV341" s="680"/>
      <c r="BW341" s="680"/>
      <c r="BX341" s="682"/>
      <c r="BY341" s="495"/>
      <c r="BZ341" s="562"/>
      <c r="CA341" s="841"/>
      <c r="CB341" s="842"/>
      <c r="CC341" s="55" t="s">
        <v>2482</v>
      </c>
      <c r="CD341" s="843" t="s">
        <v>1675</v>
      </c>
    </row>
    <row r="342" spans="1:82" ht="126" hidden="1" customHeight="1">
      <c r="A342" s="3"/>
      <c r="B342" s="5" t="s">
        <v>3084</v>
      </c>
      <c r="C342" s="3" t="str">
        <f t="shared" si="94"/>
        <v>Ⅳ.ガバナンス (8)　コーポレートガバナンスに関する態勢整備・業務運営</v>
      </c>
      <c r="D342" s="3" t="str">
        <f t="shared" si="95"/>
        <v>⑳自己点検・内部監査</v>
      </c>
      <c r="E342" s="3" t="str">
        <f t="shared" si="98"/>
        <v>基本 131</v>
      </c>
      <c r="F342" s="3" t="str">
        <f t="shared" si="99"/>
        <v xml:space="preserve">131 
</v>
      </c>
      <c r="G342" s="11" t="str">
        <f t="shared" si="100"/>
        <v xml:space="preserve">
＿ 内部監査の定義・対象・手順・実施主体・報告先について定めた規程がある
＿＿ </v>
      </c>
      <c r="H342" s="21" t="str">
        <f t="shared" si="96"/>
        <v>2023: 0
2024: ▼選択</v>
      </c>
      <c r="I342" s="21" t="str">
        <f t="shared" si="88"/>
        <v xml:space="preserve"> ― </v>
      </c>
      <c r="J342" s="21" t="str">
        <f t="shared" si="88"/>
        <v xml:space="preserve"> ― </v>
      </c>
      <c r="K342" s="21" t="str">
        <f t="shared" si="101"/>
        <v>▼選択</v>
      </c>
      <c r="L342" s="21" t="str">
        <f t="shared" si="102"/>
        <v>以下について、詳細説明欄の記載及び証跡資料により確認できた
・内部監査の定義は、「○○資料」P○を確認
・内部監査の対象が全拠点となっていることは、「○○資料」P○を確認
・内部監査の手順・フローは、「○○資料」P○を確認
・内部監査の実施主体は、「○○資料」P○を確認
・内部監査の結果を経営会議やコンプライアンス委員会等の経営層が出席する会議体に報告することは、「○○資料」P○を確認</v>
      </c>
      <c r="M342" s="21" t="str">
        <f t="shared" si="103"/>
        <v xml:space="preserve">
</v>
      </c>
      <c r="N342" s="3"/>
      <c r="O342" s="19" t="s">
        <v>2483</v>
      </c>
      <c r="P342" s="19" t="s">
        <v>2738</v>
      </c>
      <c r="Q342" s="19" t="s">
        <v>610</v>
      </c>
      <c r="R342" s="19"/>
      <c r="S342" s="19"/>
      <c r="T342" s="808"/>
      <c r="U342" s="809"/>
      <c r="V342" s="810"/>
      <c r="W342" s="811"/>
      <c r="X342" s="810"/>
      <c r="Y342" s="810"/>
      <c r="Z342" s="20"/>
      <c r="AA342" s="844" t="s">
        <v>600</v>
      </c>
      <c r="AB342" s="1276"/>
      <c r="AC342" s="844" t="s">
        <v>2005</v>
      </c>
      <c r="AD342" s="1278"/>
      <c r="AE342" s="844" t="s">
        <v>610</v>
      </c>
      <c r="AF342" s="1278"/>
      <c r="AG342" s="845" t="s">
        <v>36</v>
      </c>
      <c r="AH342" s="1210"/>
      <c r="AI342" s="634">
        <v>131</v>
      </c>
      <c r="AJ342" s="632" t="s">
        <v>26</v>
      </c>
      <c r="AK342" s="863"/>
      <c r="AL342" s="1220" t="s">
        <v>616</v>
      </c>
      <c r="AM342" s="1221"/>
      <c r="AN342" s="27">
        <f t="shared" si="93"/>
        <v>0</v>
      </c>
      <c r="AO342" s="27">
        <f t="shared" si="93"/>
        <v>0</v>
      </c>
      <c r="AP342" s="565">
        <f t="shared" si="93"/>
        <v>0</v>
      </c>
      <c r="AQ342" s="35">
        <f t="shared" si="92"/>
        <v>0</v>
      </c>
      <c r="AR342" s="566">
        <f t="shared" si="92"/>
        <v>0</v>
      </c>
      <c r="AS342" s="566">
        <f t="shared" si="92"/>
        <v>0</v>
      </c>
      <c r="AT342" s="35">
        <f t="shared" si="92"/>
        <v>0</v>
      </c>
      <c r="AU342" s="43">
        <f t="shared" si="92"/>
        <v>0</v>
      </c>
      <c r="AV342" s="596" t="s">
        <v>33</v>
      </c>
      <c r="AW342" s="597" t="s">
        <v>41</v>
      </c>
      <c r="AX342" s="597" t="s">
        <v>42</v>
      </c>
      <c r="AY342" s="597"/>
      <c r="AZ342" s="850" t="s">
        <v>33</v>
      </c>
      <c r="BA342" s="582" t="s">
        <v>417</v>
      </c>
      <c r="BB342" s="855"/>
      <c r="BC342" s="821"/>
      <c r="BD342" s="598" t="str">
        <f t="shared" ref="BD342:BD347" si="105">BL342</f>
        <v>▼選択</v>
      </c>
      <c r="BE342" s="859" t="s">
        <v>33</v>
      </c>
      <c r="BF342" s="633" t="s">
        <v>16</v>
      </c>
      <c r="BG342" s="859" t="s">
        <v>31</v>
      </c>
      <c r="BH342" s="824" t="s">
        <v>6</v>
      </c>
      <c r="BI342" s="824" t="s">
        <v>7</v>
      </c>
      <c r="BJ342" s="859" t="s">
        <v>32</v>
      </c>
      <c r="BK342" s="859"/>
      <c r="BL342" s="546" t="s">
        <v>33</v>
      </c>
      <c r="BM342" s="828" t="s">
        <v>3413</v>
      </c>
      <c r="BN342" s="852"/>
      <c r="BO342" s="852"/>
      <c r="BP342" s="852"/>
      <c r="BQ342" s="852"/>
      <c r="BR342" s="852"/>
      <c r="BS342" s="547"/>
      <c r="BT342" s="547"/>
      <c r="BU342" s="547"/>
      <c r="BV342" s="548"/>
      <c r="BW342" s="549"/>
      <c r="BX342" s="547"/>
      <c r="BY342" s="495"/>
      <c r="BZ342" s="579" t="s">
        <v>1678</v>
      </c>
      <c r="CA342" s="853" t="s">
        <v>1676</v>
      </c>
      <c r="CB342" s="854" t="s">
        <v>1677</v>
      </c>
      <c r="CC342" s="55" t="s">
        <v>2483</v>
      </c>
      <c r="CD342" s="843" t="s">
        <v>1675</v>
      </c>
    </row>
    <row r="343" spans="1:82" ht="94.5" hidden="1" customHeight="1">
      <c r="A343" s="3"/>
      <c r="B343" s="5" t="s">
        <v>3085</v>
      </c>
      <c r="C343" s="3" t="str">
        <f t="shared" si="94"/>
        <v>Ⅳ.ガバナンス (8)　コーポレートガバナンスに関する態勢整備・業務運営</v>
      </c>
      <c r="D343" s="3" t="str">
        <f t="shared" si="95"/>
        <v>⑳自己点検・内部監査</v>
      </c>
      <c r="E343" s="3" t="str">
        <f t="shared" si="98"/>
        <v>基本 132</v>
      </c>
      <c r="F343" s="3" t="str">
        <f t="shared" si="99"/>
        <v xml:space="preserve">132 
</v>
      </c>
      <c r="G343" s="11" t="str">
        <f t="shared" si="100"/>
        <v xml:space="preserve">
＿ 営業部門から独立した内部監査を職務とする担当部署（内部監査室等）・担当者を設置している
＿＿ </v>
      </c>
      <c r="H343" s="21" t="str">
        <f t="shared" si="96"/>
        <v>2023: 0
2024: ▼選択</v>
      </c>
      <c r="I343" s="21" t="str">
        <f t="shared" si="88"/>
        <v xml:space="preserve"> ― </v>
      </c>
      <c r="J343" s="21" t="str">
        <f t="shared" si="88"/>
        <v xml:space="preserve"> ― </v>
      </c>
      <c r="K343" s="21" t="str">
        <f t="shared" si="101"/>
        <v>▼選択</v>
      </c>
      <c r="L343" s="21" t="str">
        <f t="shared" si="102"/>
        <v>以下について、詳細説明欄の記載及び証跡資料「○○資料」P○により確認できた
・営業部門から独立した内部監査部門を設置していること
【または】
・営業部門から独立したコンプライアンス部門等の管理部門に内部監査に関する職務を付与していること</v>
      </c>
      <c r="M343" s="21" t="str">
        <f t="shared" si="103"/>
        <v xml:space="preserve">
</v>
      </c>
      <c r="N343" s="3"/>
      <c r="O343" s="19" t="s">
        <v>2484</v>
      </c>
      <c r="P343" s="19" t="s">
        <v>2738</v>
      </c>
      <c r="Q343" s="19" t="s">
        <v>610</v>
      </c>
      <c r="R343" s="19"/>
      <c r="S343" s="19"/>
      <c r="T343" s="808"/>
      <c r="U343" s="809"/>
      <c r="V343" s="810"/>
      <c r="W343" s="811"/>
      <c r="X343" s="810"/>
      <c r="Y343" s="810"/>
      <c r="Z343" s="20"/>
      <c r="AA343" s="844" t="s">
        <v>600</v>
      </c>
      <c r="AB343" s="1276"/>
      <c r="AC343" s="844" t="s">
        <v>2005</v>
      </c>
      <c r="AD343" s="1278"/>
      <c r="AE343" s="844" t="s">
        <v>610</v>
      </c>
      <c r="AF343" s="1278"/>
      <c r="AG343" s="845" t="s">
        <v>36</v>
      </c>
      <c r="AH343" s="1210"/>
      <c r="AI343" s="634">
        <v>132</v>
      </c>
      <c r="AJ343" s="551" t="s">
        <v>26</v>
      </c>
      <c r="AK343" s="863"/>
      <c r="AL343" s="1220" t="s">
        <v>617</v>
      </c>
      <c r="AM343" s="1221"/>
      <c r="AN343" s="27">
        <f t="shared" si="93"/>
        <v>0</v>
      </c>
      <c r="AO343" s="27">
        <f t="shared" si="93"/>
        <v>0</v>
      </c>
      <c r="AP343" s="565">
        <f t="shared" si="93"/>
        <v>0</v>
      </c>
      <c r="AQ343" s="35">
        <f t="shared" si="92"/>
        <v>0</v>
      </c>
      <c r="AR343" s="566">
        <f t="shared" si="92"/>
        <v>0</v>
      </c>
      <c r="AS343" s="566">
        <f t="shared" si="92"/>
        <v>0</v>
      </c>
      <c r="AT343" s="35">
        <f t="shared" si="92"/>
        <v>0</v>
      </c>
      <c r="AU343" s="43">
        <f t="shared" si="92"/>
        <v>0</v>
      </c>
      <c r="AV343" s="596" t="s">
        <v>33</v>
      </c>
      <c r="AW343" s="597" t="s">
        <v>41</v>
      </c>
      <c r="AX343" s="597" t="s">
        <v>42</v>
      </c>
      <c r="AY343" s="597"/>
      <c r="AZ343" s="850" t="s">
        <v>33</v>
      </c>
      <c r="BA343" s="582" t="s">
        <v>417</v>
      </c>
      <c r="BB343" s="855"/>
      <c r="BC343" s="821"/>
      <c r="BD343" s="598" t="str">
        <f t="shared" si="105"/>
        <v>▼選択</v>
      </c>
      <c r="BE343" s="859" t="s">
        <v>33</v>
      </c>
      <c r="BF343" s="633" t="s">
        <v>16</v>
      </c>
      <c r="BG343" s="859" t="s">
        <v>31</v>
      </c>
      <c r="BH343" s="824" t="s">
        <v>6</v>
      </c>
      <c r="BI343" s="824" t="s">
        <v>7</v>
      </c>
      <c r="BJ343" s="859" t="s">
        <v>32</v>
      </c>
      <c r="BK343" s="859"/>
      <c r="BL343" s="546" t="s">
        <v>33</v>
      </c>
      <c r="BM343" s="828" t="s">
        <v>3414</v>
      </c>
      <c r="BN343" s="852"/>
      <c r="BO343" s="852"/>
      <c r="BP343" s="852"/>
      <c r="BQ343" s="852"/>
      <c r="BR343" s="852"/>
      <c r="BS343" s="547"/>
      <c r="BT343" s="547"/>
      <c r="BU343" s="547"/>
      <c r="BV343" s="548"/>
      <c r="BW343" s="549"/>
      <c r="BX343" s="547"/>
      <c r="BY343" s="495"/>
      <c r="BZ343" s="579" t="s">
        <v>2100</v>
      </c>
      <c r="CA343" s="853" t="s">
        <v>1679</v>
      </c>
      <c r="CB343" s="854" t="s">
        <v>1680</v>
      </c>
      <c r="CC343" s="55" t="s">
        <v>2484</v>
      </c>
      <c r="CD343" s="843" t="s">
        <v>1681</v>
      </c>
    </row>
    <row r="344" spans="1:82" ht="63" hidden="1" customHeight="1">
      <c r="A344" s="3"/>
      <c r="B344" s="5" t="s">
        <v>3086</v>
      </c>
      <c r="C344" s="3" t="str">
        <f t="shared" si="94"/>
        <v>Ⅳ.ガバナンス (8)　コーポレートガバナンスに関する態勢整備・業務運営</v>
      </c>
      <c r="D344" s="3" t="str">
        <f t="shared" si="95"/>
        <v>⑳自己点検・内部監査</v>
      </c>
      <c r="E344" s="3" t="str">
        <f t="shared" si="98"/>
        <v>基本 133</v>
      </c>
      <c r="F344" s="3" t="str">
        <f t="shared" si="99"/>
        <v xml:space="preserve">133 
</v>
      </c>
      <c r="G344" s="11" t="str">
        <f t="shared" si="100"/>
        <v xml:space="preserve">
＿ 内部監査等を実施する部門に保険募集に関する法令や保険契約に関する知識等を有する人材を担当として配置している
＿＿ </v>
      </c>
      <c r="H344" s="21" t="str">
        <f t="shared" si="96"/>
        <v>2023: 0
2024: ▼選択</v>
      </c>
      <c r="I344" s="21" t="str">
        <f t="shared" si="88"/>
        <v xml:space="preserve"> ― </v>
      </c>
      <c r="J344" s="21" t="str">
        <f t="shared" si="88"/>
        <v xml:space="preserve"> ― </v>
      </c>
      <c r="K344" s="21" t="str">
        <f t="shared" si="101"/>
        <v>▼選択</v>
      </c>
      <c r="L344" s="21" t="str">
        <f t="shared" si="102"/>
        <v>以下について、詳細説明欄の記載及び証跡資料「○○資料」P○により確認できた
・保険募集に関する法令や保険契約に関する知識等を有する人材を配置していること</v>
      </c>
      <c r="M344" s="21" t="str">
        <f t="shared" si="103"/>
        <v xml:space="preserve">
</v>
      </c>
      <c r="N344" s="3"/>
      <c r="O344" s="19" t="s">
        <v>2485</v>
      </c>
      <c r="P344" s="19" t="s">
        <v>2738</v>
      </c>
      <c r="Q344" s="19" t="s">
        <v>610</v>
      </c>
      <c r="R344" s="19"/>
      <c r="S344" s="19"/>
      <c r="T344" s="808"/>
      <c r="U344" s="809"/>
      <c r="V344" s="810"/>
      <c r="W344" s="811"/>
      <c r="X344" s="810"/>
      <c r="Y344" s="810"/>
      <c r="Z344" s="20"/>
      <c r="AA344" s="844" t="s">
        <v>600</v>
      </c>
      <c r="AB344" s="1276"/>
      <c r="AC344" s="844" t="s">
        <v>2005</v>
      </c>
      <c r="AD344" s="1278"/>
      <c r="AE344" s="844" t="s">
        <v>610</v>
      </c>
      <c r="AF344" s="1278"/>
      <c r="AG344" s="845" t="s">
        <v>36</v>
      </c>
      <c r="AH344" s="1210"/>
      <c r="AI344" s="637">
        <v>133</v>
      </c>
      <c r="AJ344" s="551" t="s">
        <v>26</v>
      </c>
      <c r="AK344" s="863"/>
      <c r="AL344" s="1220" t="s">
        <v>618</v>
      </c>
      <c r="AM344" s="1221"/>
      <c r="AN344" s="27">
        <f t="shared" si="93"/>
        <v>0</v>
      </c>
      <c r="AO344" s="27">
        <f t="shared" si="93"/>
        <v>0</v>
      </c>
      <c r="AP344" s="565">
        <f t="shared" si="93"/>
        <v>0</v>
      </c>
      <c r="AQ344" s="35">
        <f t="shared" si="92"/>
        <v>0</v>
      </c>
      <c r="AR344" s="566">
        <f t="shared" si="92"/>
        <v>0</v>
      </c>
      <c r="AS344" s="566">
        <f t="shared" si="92"/>
        <v>0</v>
      </c>
      <c r="AT344" s="35">
        <f t="shared" si="92"/>
        <v>0</v>
      </c>
      <c r="AU344" s="43">
        <f t="shared" si="92"/>
        <v>0</v>
      </c>
      <c r="AV344" s="596" t="s">
        <v>33</v>
      </c>
      <c r="AW344" s="597" t="s">
        <v>41</v>
      </c>
      <c r="AX344" s="597" t="s">
        <v>42</v>
      </c>
      <c r="AY344" s="597"/>
      <c r="AZ344" s="850" t="s">
        <v>33</v>
      </c>
      <c r="BA344" s="582" t="s">
        <v>619</v>
      </c>
      <c r="BB344" s="855"/>
      <c r="BC344" s="821"/>
      <c r="BD344" s="598" t="str">
        <f t="shared" si="105"/>
        <v>▼選択</v>
      </c>
      <c r="BE344" s="859" t="s">
        <v>33</v>
      </c>
      <c r="BF344" s="633" t="s">
        <v>16</v>
      </c>
      <c r="BG344" s="859" t="s">
        <v>31</v>
      </c>
      <c r="BH344" s="824" t="s">
        <v>6</v>
      </c>
      <c r="BI344" s="824" t="s">
        <v>7</v>
      </c>
      <c r="BJ344" s="859" t="s">
        <v>32</v>
      </c>
      <c r="BK344" s="859"/>
      <c r="BL344" s="546" t="s">
        <v>33</v>
      </c>
      <c r="BM344" s="828" t="s">
        <v>3415</v>
      </c>
      <c r="BN344" s="852"/>
      <c r="BO344" s="852"/>
      <c r="BP344" s="852"/>
      <c r="BQ344" s="852"/>
      <c r="BR344" s="852"/>
      <c r="BS344" s="547"/>
      <c r="BT344" s="547"/>
      <c r="BU344" s="547"/>
      <c r="BV344" s="548"/>
      <c r="BW344" s="549"/>
      <c r="BX344" s="547"/>
      <c r="BY344" s="495"/>
      <c r="BZ344" s="579" t="s">
        <v>2101</v>
      </c>
      <c r="CA344" s="853" t="s">
        <v>1682</v>
      </c>
      <c r="CB344" s="854" t="s">
        <v>1683</v>
      </c>
      <c r="CC344" s="55" t="s">
        <v>2485</v>
      </c>
      <c r="CD344" s="843" t="s">
        <v>1684</v>
      </c>
    </row>
    <row r="345" spans="1:82" ht="110.25" customHeight="1">
      <c r="A345" s="3"/>
      <c r="B345" s="5" t="s">
        <v>3087</v>
      </c>
      <c r="C345" s="3" t="str">
        <f t="shared" si="94"/>
        <v>Ⅳ.ガバナンス (8)　コーポレートガバナンスに関する態勢整備・業務運営</v>
      </c>
      <c r="D345" s="3" t="str">
        <f t="shared" si="95"/>
        <v>⑳自己点検・内部監査</v>
      </c>
      <c r="E345" s="3" t="str">
        <f t="shared" si="98"/>
        <v>基本 134</v>
      </c>
      <c r="F345" s="3" t="str">
        <f t="shared" si="99"/>
        <v xml:space="preserve">134 
</v>
      </c>
      <c r="G345" s="11" t="str">
        <f t="shared" si="100"/>
        <v xml:space="preserve">
＿ 全拠点に対して定期的に内部監査を実施しており、内部監査結果および改善策について、経営層へ報告を行っている
＿＿ </v>
      </c>
      <c r="H345" s="21" t="str">
        <f t="shared" si="96"/>
        <v>2023: 0
2024: 1.はい</v>
      </c>
      <c r="I345" s="21" t="str">
        <f t="shared" si="88"/>
        <v xml:space="preserve"> ― </v>
      </c>
      <c r="J345" s="21" t="str">
        <f t="shared" si="88"/>
        <v xml:space="preserve"> ― </v>
      </c>
      <c r="K345" s="21" t="str">
        <f t="shared" si="101"/>
        <v>▼選択</v>
      </c>
      <c r="L345" s="21" t="str">
        <f t="shared" si="102"/>
        <v>以下について、詳細説明欄の記載及び証跡資料により確認できた
・全拠点に対して内部監査を実施していることは、「○○資料」を確認
・内部監査結果および改善策を経営層へ報告していることは、「○○資料」を確認
・拠点に対する監査の頻度は１年に１回であることは、「○○資料」を確認</v>
      </c>
      <c r="M345" s="21" t="str">
        <f t="shared" si="103"/>
        <v xml:space="preserve">
</v>
      </c>
      <c r="N345" s="3"/>
      <c r="O345" s="19" t="s">
        <v>2486</v>
      </c>
      <c r="P345" s="19" t="s">
        <v>2738</v>
      </c>
      <c r="Q345" s="19" t="s">
        <v>610</v>
      </c>
      <c r="R345" s="19"/>
      <c r="S345" s="19"/>
      <c r="T345" s="808"/>
      <c r="U345" s="809"/>
      <c r="V345" s="810"/>
      <c r="W345" s="811"/>
      <c r="X345" s="810"/>
      <c r="Y345" s="810"/>
      <c r="Z345" s="20"/>
      <c r="AA345" s="864" t="s">
        <v>600</v>
      </c>
      <c r="AB345" s="1277"/>
      <c r="AC345" s="864" t="s">
        <v>2005</v>
      </c>
      <c r="AD345" s="1279"/>
      <c r="AE345" s="864" t="s">
        <v>610</v>
      </c>
      <c r="AF345" s="1279"/>
      <c r="AG345" s="865" t="s">
        <v>36</v>
      </c>
      <c r="AH345" s="1211"/>
      <c r="AI345" s="602">
        <v>134</v>
      </c>
      <c r="AJ345" s="601" t="s">
        <v>26</v>
      </c>
      <c r="AK345" s="882"/>
      <c r="AL345" s="1224" t="s">
        <v>620</v>
      </c>
      <c r="AM345" s="1225"/>
      <c r="AN345" s="27">
        <f t="shared" si="93"/>
        <v>0</v>
      </c>
      <c r="AO345" s="27">
        <f t="shared" si="93"/>
        <v>0</v>
      </c>
      <c r="AP345" s="565">
        <f t="shared" si="93"/>
        <v>0</v>
      </c>
      <c r="AQ345" s="35">
        <f t="shared" si="92"/>
        <v>0</v>
      </c>
      <c r="AR345" s="566">
        <f t="shared" si="92"/>
        <v>0</v>
      </c>
      <c r="AS345" s="566">
        <f t="shared" si="92"/>
        <v>0</v>
      </c>
      <c r="AT345" s="35">
        <f t="shared" si="92"/>
        <v>0</v>
      </c>
      <c r="AU345" s="43">
        <f t="shared" si="92"/>
        <v>0</v>
      </c>
      <c r="AV345" s="596" t="s">
        <v>33</v>
      </c>
      <c r="AW345" s="597" t="s">
        <v>41</v>
      </c>
      <c r="AX345" s="597" t="s">
        <v>42</v>
      </c>
      <c r="AY345" s="597"/>
      <c r="AZ345" s="850" t="s">
        <v>41</v>
      </c>
      <c r="BA345" s="582" t="s">
        <v>621</v>
      </c>
      <c r="BB345" s="547" t="s">
        <v>3715</v>
      </c>
      <c r="BC345" s="547" t="s">
        <v>3716</v>
      </c>
      <c r="BD345" s="598" t="str">
        <f t="shared" si="105"/>
        <v>▼選択</v>
      </c>
      <c r="BE345" s="859" t="s">
        <v>33</v>
      </c>
      <c r="BF345" s="633" t="s">
        <v>16</v>
      </c>
      <c r="BG345" s="859" t="s">
        <v>31</v>
      </c>
      <c r="BH345" s="824" t="s">
        <v>6</v>
      </c>
      <c r="BI345" s="824" t="s">
        <v>7</v>
      </c>
      <c r="BJ345" s="859" t="s">
        <v>32</v>
      </c>
      <c r="BK345" s="859"/>
      <c r="BL345" s="546" t="s">
        <v>33</v>
      </c>
      <c r="BM345" s="828" t="s">
        <v>3416</v>
      </c>
      <c r="BN345" s="852"/>
      <c r="BO345" s="852"/>
      <c r="BP345" s="852"/>
      <c r="BQ345" s="852"/>
      <c r="BR345" s="852"/>
      <c r="BS345" s="547"/>
      <c r="BT345" s="547"/>
      <c r="BU345" s="547"/>
      <c r="BV345" s="548"/>
      <c r="BW345" s="549"/>
      <c r="BX345" s="547"/>
      <c r="BY345" s="495"/>
      <c r="BZ345" s="579" t="s">
        <v>1688</v>
      </c>
      <c r="CA345" s="832" t="s">
        <v>1685</v>
      </c>
      <c r="CB345" s="862" t="s">
        <v>1686</v>
      </c>
      <c r="CC345" s="55" t="s">
        <v>2486</v>
      </c>
      <c r="CD345" s="843" t="s">
        <v>1687</v>
      </c>
    </row>
    <row r="346" spans="1:82" ht="78.75" hidden="1" customHeight="1">
      <c r="A346" s="3"/>
      <c r="B346" s="5" t="s">
        <v>3088</v>
      </c>
      <c r="C346" s="3" t="str">
        <f t="shared" si="94"/>
        <v>Ⅳ.ガバナンス (8)　コーポレートガバナンスに関する態勢整備・業務運営</v>
      </c>
      <c r="D346" s="3" t="str">
        <f t="shared" si="95"/>
        <v>⑳自己点検・内部監査</v>
      </c>
      <c r="E346" s="3" t="str">
        <f t="shared" si="98"/>
        <v>応用 135</v>
      </c>
      <c r="F346" s="3" t="str">
        <f t="shared" si="99"/>
        <v xml:space="preserve">135 
</v>
      </c>
      <c r="G346" s="11" t="str">
        <f t="shared" si="100"/>
        <v xml:space="preserve">被監査部署ごとに改善策（および改善策の妥当性の検証を実施）を設定し、改善傾向にあるかをモニタリングしている
＿ 
＿＿ </v>
      </c>
      <c r="H346" s="21" t="str">
        <f t="shared" si="96"/>
        <v>2023: 0
2024: ▼選択</v>
      </c>
      <c r="I346" s="21" t="str">
        <f t="shared" si="88"/>
        <v xml:space="preserve"> ― </v>
      </c>
      <c r="J346" s="21" t="str">
        <f t="shared" si="88"/>
        <v xml:space="preserve"> ― </v>
      </c>
      <c r="K346" s="21" t="str">
        <f t="shared" si="101"/>
        <v>▼選択</v>
      </c>
      <c r="L346" s="21" t="str">
        <f t="shared" si="102"/>
        <v>以下について、詳細説明欄の記載及び証跡資料により確認できた
・被監査部署ごとに改善策を設定していることは、「○○資料」P○を確認
・改善傾向にあることのモニタリングの手法が適切であることは、「○○資料」P○を確認</v>
      </c>
      <c r="M346" s="21" t="str">
        <f t="shared" si="103"/>
        <v xml:space="preserve">
</v>
      </c>
      <c r="N346" s="3"/>
      <c r="O346" s="19" t="s">
        <v>2487</v>
      </c>
      <c r="P346" s="19" t="s">
        <v>2738</v>
      </c>
      <c r="Q346" s="19" t="s">
        <v>610</v>
      </c>
      <c r="R346" s="19"/>
      <c r="S346" s="19"/>
      <c r="T346" s="808"/>
      <c r="U346" s="809"/>
      <c r="V346" s="810"/>
      <c r="W346" s="811"/>
      <c r="X346" s="810"/>
      <c r="Y346" s="810"/>
      <c r="Z346" s="20"/>
      <c r="AA346" s="869" t="s">
        <v>662</v>
      </c>
      <c r="AB346" s="1203" t="s">
        <v>595</v>
      </c>
      <c r="AC346" s="879" t="s">
        <v>2005</v>
      </c>
      <c r="AD346" s="1272" t="s">
        <v>596</v>
      </c>
      <c r="AE346" s="869" t="s">
        <v>1988</v>
      </c>
      <c r="AF346" s="1206" t="s">
        <v>608</v>
      </c>
      <c r="AG346" s="866" t="s">
        <v>140</v>
      </c>
      <c r="AH346" s="1236" t="s">
        <v>228</v>
      </c>
      <c r="AI346" s="637">
        <v>135</v>
      </c>
      <c r="AJ346" s="551" t="s">
        <v>26</v>
      </c>
      <c r="AK346" s="1212" t="s">
        <v>622</v>
      </c>
      <c r="AL346" s="1218"/>
      <c r="AM346" s="1219"/>
      <c r="AN346" s="27">
        <f t="shared" si="93"/>
        <v>0</v>
      </c>
      <c r="AO346" s="27">
        <f t="shared" si="93"/>
        <v>0</v>
      </c>
      <c r="AP346" s="565">
        <f t="shared" si="93"/>
        <v>0</v>
      </c>
      <c r="AQ346" s="35">
        <f t="shared" si="92"/>
        <v>0</v>
      </c>
      <c r="AR346" s="566">
        <f t="shared" si="92"/>
        <v>0</v>
      </c>
      <c r="AS346" s="566">
        <f t="shared" si="92"/>
        <v>0</v>
      </c>
      <c r="AT346" s="35">
        <f t="shared" si="92"/>
        <v>0</v>
      </c>
      <c r="AU346" s="43">
        <f t="shared" si="92"/>
        <v>0</v>
      </c>
      <c r="AV346" s="596" t="s">
        <v>33</v>
      </c>
      <c r="AW346" s="597" t="s">
        <v>41</v>
      </c>
      <c r="AX346" s="597" t="s">
        <v>42</v>
      </c>
      <c r="AY346" s="597"/>
      <c r="AZ346" s="850" t="s">
        <v>33</v>
      </c>
      <c r="BA346" s="582" t="s">
        <v>544</v>
      </c>
      <c r="BB346" s="855"/>
      <c r="BC346" s="821"/>
      <c r="BD346" s="603" t="str">
        <f t="shared" si="105"/>
        <v>▼選択</v>
      </c>
      <c r="BE346" s="859" t="s">
        <v>33</v>
      </c>
      <c r="BF346" s="633" t="s">
        <v>16</v>
      </c>
      <c r="BG346" s="859" t="s">
        <v>31</v>
      </c>
      <c r="BH346" s="824" t="s">
        <v>6</v>
      </c>
      <c r="BI346" s="824" t="s">
        <v>7</v>
      </c>
      <c r="BJ346" s="859" t="s">
        <v>32</v>
      </c>
      <c r="BK346" s="859"/>
      <c r="BL346" s="546" t="s">
        <v>33</v>
      </c>
      <c r="BM346" s="828" t="s">
        <v>3417</v>
      </c>
      <c r="BN346" s="852"/>
      <c r="BO346" s="852"/>
      <c r="BP346" s="852"/>
      <c r="BQ346" s="852"/>
      <c r="BR346" s="852"/>
      <c r="BS346" s="547"/>
      <c r="BT346" s="547"/>
      <c r="BU346" s="547"/>
      <c r="BV346" s="548"/>
      <c r="BW346" s="549"/>
      <c r="BX346" s="547"/>
      <c r="BY346" s="495"/>
      <c r="BZ346" s="579" t="s">
        <v>1692</v>
      </c>
      <c r="CA346" s="853" t="s">
        <v>1689</v>
      </c>
      <c r="CB346" s="854" t="s">
        <v>1690</v>
      </c>
      <c r="CC346" s="55" t="s">
        <v>2487</v>
      </c>
      <c r="CD346" s="843" t="s">
        <v>1691</v>
      </c>
    </row>
    <row r="347" spans="1:82" ht="78.75" hidden="1" customHeight="1">
      <c r="A347" s="3"/>
      <c r="B347" s="5" t="s">
        <v>3089</v>
      </c>
      <c r="C347" s="3" t="str">
        <f t="shared" si="94"/>
        <v>Ⅳ.ガバナンス (8)　コーポレートガバナンスに関する態勢整備・業務運営</v>
      </c>
      <c r="D347" s="3" t="str">
        <f t="shared" si="95"/>
        <v>⑳自己点検・内部監査</v>
      </c>
      <c r="E347" s="3" t="str">
        <f t="shared" si="98"/>
        <v>応用 136</v>
      </c>
      <c r="F347" s="3" t="str">
        <f t="shared" si="99"/>
        <v xml:space="preserve">136 
</v>
      </c>
      <c r="G347" s="11" t="str">
        <f t="shared" si="100"/>
        <v xml:space="preserve">内部監査担当者・部署の機能発揮状況について、第三者（親会社、顧問弁護士は除く）による確認を行っている
＿ 
＿＿ </v>
      </c>
      <c r="H347" s="21" t="str">
        <f t="shared" si="96"/>
        <v>2023: 0
2024: ▼選択</v>
      </c>
      <c r="I347" s="21" t="str">
        <f t="shared" si="88"/>
        <v xml:space="preserve"> ― </v>
      </c>
      <c r="J347" s="21" t="str">
        <f t="shared" si="88"/>
        <v xml:space="preserve"> ― </v>
      </c>
      <c r="K347" s="21" t="str">
        <f t="shared" si="101"/>
        <v>▼選択</v>
      </c>
      <c r="L347" s="21" t="str">
        <f t="shared" si="102"/>
        <v>以下について、詳細説明欄の記載及び証跡資料により確認できた
・内部監査部門に対する第三者による監査や外部評価を受審していることは、「○○資料」を確認
・監査内容が形式的なものになっていないことは、「○○資料」を確認</v>
      </c>
      <c r="M347" s="21" t="str">
        <f t="shared" si="103"/>
        <v xml:space="preserve">
</v>
      </c>
      <c r="N347" s="3"/>
      <c r="O347" s="19" t="s">
        <v>2488</v>
      </c>
      <c r="P347" s="19" t="s">
        <v>2738</v>
      </c>
      <c r="Q347" s="19" t="s">
        <v>610</v>
      </c>
      <c r="R347" s="19"/>
      <c r="S347" s="19"/>
      <c r="T347" s="808"/>
      <c r="U347" s="809"/>
      <c r="V347" s="810"/>
      <c r="W347" s="811"/>
      <c r="X347" s="810"/>
      <c r="Y347" s="810"/>
      <c r="Z347" s="20"/>
      <c r="AA347" s="844" t="s">
        <v>600</v>
      </c>
      <c r="AB347" s="1276"/>
      <c r="AC347" s="844" t="s">
        <v>2005</v>
      </c>
      <c r="AD347" s="1278"/>
      <c r="AE347" s="844" t="s">
        <v>610</v>
      </c>
      <c r="AF347" s="1278"/>
      <c r="AG347" s="867" t="s">
        <v>140</v>
      </c>
      <c r="AH347" s="1237"/>
      <c r="AI347" s="637">
        <v>136</v>
      </c>
      <c r="AJ347" s="551" t="s">
        <v>26</v>
      </c>
      <c r="AK347" s="1212" t="s">
        <v>623</v>
      </c>
      <c r="AL347" s="1218"/>
      <c r="AM347" s="1219"/>
      <c r="AN347" s="27">
        <f t="shared" si="93"/>
        <v>0</v>
      </c>
      <c r="AO347" s="27">
        <f t="shared" si="93"/>
        <v>0</v>
      </c>
      <c r="AP347" s="565">
        <f t="shared" si="93"/>
        <v>0</v>
      </c>
      <c r="AQ347" s="35">
        <f t="shared" si="92"/>
        <v>0</v>
      </c>
      <c r="AR347" s="566">
        <f t="shared" si="92"/>
        <v>0</v>
      </c>
      <c r="AS347" s="566">
        <f t="shared" si="92"/>
        <v>0</v>
      </c>
      <c r="AT347" s="35">
        <f t="shared" si="92"/>
        <v>0</v>
      </c>
      <c r="AU347" s="43">
        <f t="shared" si="92"/>
        <v>0</v>
      </c>
      <c r="AV347" s="596" t="s">
        <v>33</v>
      </c>
      <c r="AW347" s="597" t="s">
        <v>41</v>
      </c>
      <c r="AX347" s="597" t="s">
        <v>42</v>
      </c>
      <c r="AY347" s="597"/>
      <c r="AZ347" s="850" t="s">
        <v>33</v>
      </c>
      <c r="BA347" s="582" t="s">
        <v>544</v>
      </c>
      <c r="BB347" s="851"/>
      <c r="BC347" s="821"/>
      <c r="BD347" s="603" t="str">
        <f t="shared" si="105"/>
        <v>▼選択</v>
      </c>
      <c r="BE347" s="859" t="s">
        <v>33</v>
      </c>
      <c r="BF347" s="633" t="s">
        <v>16</v>
      </c>
      <c r="BG347" s="859" t="s">
        <v>31</v>
      </c>
      <c r="BH347" s="824" t="s">
        <v>6</v>
      </c>
      <c r="BI347" s="824" t="s">
        <v>7</v>
      </c>
      <c r="BJ347" s="859" t="s">
        <v>32</v>
      </c>
      <c r="BK347" s="859"/>
      <c r="BL347" s="546" t="s">
        <v>33</v>
      </c>
      <c r="BM347" s="828" t="s">
        <v>3418</v>
      </c>
      <c r="BN347" s="547"/>
      <c r="BO347" s="547"/>
      <c r="BP347" s="547"/>
      <c r="BQ347" s="547"/>
      <c r="BR347" s="547"/>
      <c r="BS347" s="547"/>
      <c r="BT347" s="547"/>
      <c r="BU347" s="547"/>
      <c r="BV347" s="548"/>
      <c r="BW347" s="549"/>
      <c r="BX347" s="547"/>
      <c r="BY347" s="495"/>
      <c r="BZ347" s="579" t="s">
        <v>1696</v>
      </c>
      <c r="CA347" s="853" t="s">
        <v>1693</v>
      </c>
      <c r="CB347" s="854" t="s">
        <v>1694</v>
      </c>
      <c r="CC347" s="55" t="s">
        <v>2488</v>
      </c>
      <c r="CD347" s="843" t="s">
        <v>1695</v>
      </c>
    </row>
    <row r="348" spans="1:82" ht="85.5" hidden="1" customHeight="1">
      <c r="A348" s="3"/>
      <c r="B348" s="5" t="s">
        <v>3090</v>
      </c>
      <c r="C348" s="3" t="str">
        <f t="shared" si="94"/>
        <v>Ⅳ.ガバナンス (8)　コーポレートガバナンスに関する態勢整備・業務運営</v>
      </c>
      <c r="D348" s="3" t="str">
        <f t="shared" si="95"/>
        <v>⑳自己点検・内部監査</v>
      </c>
      <c r="E348" s="3" t="str">
        <f t="shared" si="98"/>
        <v>応用 ⑳EX</v>
      </c>
      <c r="F348" s="3" t="str">
        <f t="shared" si="99"/>
        <v xml:space="preserve">⑳EX 
</v>
      </c>
      <c r="G348" s="11" t="str">
        <f t="shared" si="10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48" s="21" t="str">
        <f t="shared" si="96"/>
        <v>2023: 0
2024: 4.--</v>
      </c>
      <c r="I348" s="21" t="str">
        <f t="shared" ref="I348:J414" si="106">IF(AR348=0," ― ",CONCATENATE("2023: ",AR348,CHAR(10),CHAR(10),"2024: ",BB348))</f>
        <v xml:space="preserve"> ― </v>
      </c>
      <c r="J348" s="21" t="str">
        <f t="shared" si="106"/>
        <v xml:space="preserve"> ― </v>
      </c>
      <c r="K348" s="21" t="str">
        <f t="shared" si="101"/>
        <v>▼選択</v>
      </c>
      <c r="L348" s="21" t="str">
        <f t="shared" si="102"/>
        <v>⑳自己点検・内部監査 に関する貴社取組み［お客さまへアピールしたい取組み／募集人等従業者に好評な取組み］として認識しました。（［ ］内は判定時に不要文言を削除する）</v>
      </c>
      <c r="M348" s="21" t="str">
        <f t="shared" si="103"/>
        <v xml:space="preserve">
</v>
      </c>
      <c r="N348" s="3"/>
      <c r="O348" s="19" t="s">
        <v>2489</v>
      </c>
      <c r="P348" s="19" t="s">
        <v>2738</v>
      </c>
      <c r="Q348" s="19" t="s">
        <v>610</v>
      </c>
      <c r="R348" s="19"/>
      <c r="S348" s="19"/>
      <c r="T348" s="808"/>
      <c r="U348" s="809"/>
      <c r="V348" s="810"/>
      <c r="W348" s="811"/>
      <c r="X348" s="810"/>
      <c r="Y348" s="810"/>
      <c r="Z348" s="20"/>
      <c r="AA348" s="864" t="s">
        <v>600</v>
      </c>
      <c r="AB348" s="1277"/>
      <c r="AC348" s="864" t="s">
        <v>2005</v>
      </c>
      <c r="AD348" s="1279"/>
      <c r="AE348" s="864" t="s">
        <v>610</v>
      </c>
      <c r="AF348" s="1279"/>
      <c r="AG348" s="868" t="s">
        <v>140</v>
      </c>
      <c r="AH348" s="1238"/>
      <c r="AI348" s="604" t="s">
        <v>624</v>
      </c>
      <c r="AJ348" s="601"/>
      <c r="AK348" s="1229" t="s">
        <v>2017</v>
      </c>
      <c r="AL348" s="1230"/>
      <c r="AM348" s="1231"/>
      <c r="AN348" s="30">
        <f t="shared" si="93"/>
        <v>0</v>
      </c>
      <c r="AO348" s="30">
        <f t="shared" si="93"/>
        <v>0</v>
      </c>
      <c r="AP348" s="605">
        <f t="shared" si="93"/>
        <v>0</v>
      </c>
      <c r="AQ348" s="35">
        <f t="shared" si="92"/>
        <v>0</v>
      </c>
      <c r="AR348" s="566">
        <f t="shared" si="92"/>
        <v>0</v>
      </c>
      <c r="AS348" s="566">
        <f t="shared" si="92"/>
        <v>0</v>
      </c>
      <c r="AT348" s="35">
        <f t="shared" si="92"/>
        <v>0</v>
      </c>
      <c r="AU348" s="43">
        <f t="shared" si="92"/>
        <v>0</v>
      </c>
      <c r="AV348" s="596" t="s">
        <v>33</v>
      </c>
      <c r="AW348" s="597" t="s">
        <v>41</v>
      </c>
      <c r="AX348" s="606" t="s">
        <v>877</v>
      </c>
      <c r="AY348" s="597"/>
      <c r="AZ348" s="850" t="s">
        <v>877</v>
      </c>
      <c r="BA348" s="607" t="s">
        <v>147</v>
      </c>
      <c r="BB348" s="851"/>
      <c r="BC348" s="547"/>
      <c r="BD348" s="549"/>
      <c r="BE348" s="620" t="str">
        <f>IF(AND(AL348=AV348,AV348="○",AZ348="1.はい"),"○","▼選択")</f>
        <v>▼選択</v>
      </c>
      <c r="BF348" s="861" t="s">
        <v>16</v>
      </c>
      <c r="BG348" s="620" t="s">
        <v>31</v>
      </c>
      <c r="BH348" s="824" t="s">
        <v>6</v>
      </c>
      <c r="BI348" s="824" t="s">
        <v>7</v>
      </c>
      <c r="BJ348" s="620" t="s">
        <v>32</v>
      </c>
      <c r="BK348" s="620"/>
      <c r="BL348" s="546" t="s">
        <v>33</v>
      </c>
      <c r="BM348" s="828" t="s">
        <v>3419</v>
      </c>
      <c r="BN348" s="829"/>
      <c r="BO348" s="829"/>
      <c r="BP348" s="829"/>
      <c r="BQ348" s="829"/>
      <c r="BR348" s="829"/>
      <c r="BS348" s="547"/>
      <c r="BT348" s="547"/>
      <c r="BU348" s="547"/>
      <c r="BV348" s="548"/>
      <c r="BW348" s="549"/>
      <c r="BX348" s="547"/>
      <c r="BY348" s="495"/>
      <c r="BZ348" s="579" t="s">
        <v>2102</v>
      </c>
      <c r="CA348" s="832" t="s">
        <v>1697</v>
      </c>
      <c r="CB348" s="854" t="s">
        <v>1698</v>
      </c>
      <c r="CC348" s="55" t="s">
        <v>2489</v>
      </c>
      <c r="CD348" s="843" t="s">
        <v>1699</v>
      </c>
    </row>
    <row r="349" spans="1:82" ht="47.25" hidden="1" customHeight="1">
      <c r="A349" s="3"/>
      <c r="B349" s="5" t="s">
        <v>3091</v>
      </c>
      <c r="C349" s="3" t="str">
        <f t="shared" si="94"/>
        <v>Ⅳ.ガバナンス (8)　コーポレートガバナンスに関する態勢整備・業務運営</v>
      </c>
      <c r="D349" s="3" t="str">
        <f t="shared" si="95"/>
        <v>㉑業務継続計画(BCP)の策定</v>
      </c>
      <c r="E349" s="3" t="str">
        <f t="shared" si="98"/>
        <v>基本 137</v>
      </c>
      <c r="F349" s="3" t="str">
        <f t="shared" si="99"/>
        <v xml:space="preserve">137 
</v>
      </c>
      <c r="G349" s="11" t="str">
        <f t="shared" si="100"/>
        <v xml:space="preserve">従業員の安否確認に向けた緊急連絡の方策を整備している
＿ 
＿＿ </v>
      </c>
      <c r="H349" s="21" t="str">
        <f t="shared" si="96"/>
        <v>2023: 0
2024: ▼選択</v>
      </c>
      <c r="I349" s="21" t="str">
        <f t="shared" si="106"/>
        <v xml:space="preserve"> ― </v>
      </c>
      <c r="J349" s="21" t="str">
        <f t="shared" si="106"/>
        <v xml:space="preserve"> ― </v>
      </c>
      <c r="K349" s="21" t="str">
        <f t="shared" si="101"/>
        <v>▼選択</v>
      </c>
      <c r="L349" s="21" t="str">
        <f t="shared" si="102"/>
        <v>以下について、詳細説明欄の記載及び証跡資料「○○資料」P○により確認できた
・緊急連絡の方策を整備していること</v>
      </c>
      <c r="M349" s="21" t="str">
        <f t="shared" si="103"/>
        <v xml:space="preserve">
</v>
      </c>
      <c r="N349" s="3"/>
      <c r="O349" s="19" t="s">
        <v>2490</v>
      </c>
      <c r="P349" s="19" t="s">
        <v>2738</v>
      </c>
      <c r="Q349" s="19" t="s">
        <v>627</v>
      </c>
      <c r="R349" s="19"/>
      <c r="S349" s="19"/>
      <c r="T349" s="808"/>
      <c r="U349" s="809"/>
      <c r="V349" s="810"/>
      <c r="W349" s="811"/>
      <c r="X349" s="810"/>
      <c r="Y349" s="810"/>
      <c r="Z349" s="20"/>
      <c r="AA349" s="869" t="s">
        <v>662</v>
      </c>
      <c r="AB349" s="1203" t="s">
        <v>595</v>
      </c>
      <c r="AC349" s="879" t="s">
        <v>2005</v>
      </c>
      <c r="AD349" s="1272" t="s">
        <v>596</v>
      </c>
      <c r="AE349" s="869" t="s">
        <v>1989</v>
      </c>
      <c r="AF349" s="1206" t="s">
        <v>625</v>
      </c>
      <c r="AG349" s="837" t="s">
        <v>36</v>
      </c>
      <c r="AH349" s="1209" t="s">
        <v>25</v>
      </c>
      <c r="AI349" s="637">
        <v>137</v>
      </c>
      <c r="AJ349" s="551" t="s">
        <v>26</v>
      </c>
      <c r="AK349" s="1212" t="s">
        <v>626</v>
      </c>
      <c r="AL349" s="1213"/>
      <c r="AM349" s="1214"/>
      <c r="AN349" s="27">
        <f t="shared" si="93"/>
        <v>0</v>
      </c>
      <c r="AO349" s="27">
        <f t="shared" si="93"/>
        <v>0</v>
      </c>
      <c r="AP349" s="565">
        <f t="shared" si="93"/>
        <v>0</v>
      </c>
      <c r="AQ349" s="35">
        <f t="shared" si="92"/>
        <v>0</v>
      </c>
      <c r="AR349" s="566">
        <f t="shared" si="92"/>
        <v>0</v>
      </c>
      <c r="AS349" s="566">
        <f t="shared" si="92"/>
        <v>0</v>
      </c>
      <c r="AT349" s="35">
        <f t="shared" si="92"/>
        <v>0</v>
      </c>
      <c r="AU349" s="43">
        <f t="shared" si="92"/>
        <v>0</v>
      </c>
      <c r="AV349" s="596" t="s">
        <v>33</v>
      </c>
      <c r="AW349" s="597" t="s">
        <v>41</v>
      </c>
      <c r="AX349" s="597" t="s">
        <v>42</v>
      </c>
      <c r="AY349" s="597"/>
      <c r="AZ349" s="850" t="s">
        <v>33</v>
      </c>
      <c r="BA349" s="582" t="s">
        <v>544</v>
      </c>
      <c r="BB349" s="855"/>
      <c r="BC349" s="821"/>
      <c r="BD349" s="598" t="str">
        <f t="shared" ref="BD349:BD352" si="107">BL349</f>
        <v>▼選択</v>
      </c>
      <c r="BE349" s="859" t="s">
        <v>33</v>
      </c>
      <c r="BF349" s="633" t="s">
        <v>16</v>
      </c>
      <c r="BG349" s="859" t="s">
        <v>31</v>
      </c>
      <c r="BH349" s="824" t="s">
        <v>6</v>
      </c>
      <c r="BI349" s="824" t="s">
        <v>7</v>
      </c>
      <c r="BJ349" s="859" t="s">
        <v>32</v>
      </c>
      <c r="BK349" s="859"/>
      <c r="BL349" s="546" t="s">
        <v>33</v>
      </c>
      <c r="BM349" s="828" t="s">
        <v>3420</v>
      </c>
      <c r="BN349" s="852"/>
      <c r="BO349" s="852"/>
      <c r="BP349" s="852"/>
      <c r="BQ349" s="852"/>
      <c r="BR349" s="852"/>
      <c r="BS349" s="547"/>
      <c r="BT349" s="547"/>
      <c r="BU349" s="547"/>
      <c r="BV349" s="548"/>
      <c r="BW349" s="549"/>
      <c r="BX349" s="547"/>
      <c r="BY349" s="495"/>
      <c r="BZ349" s="579" t="s">
        <v>2103</v>
      </c>
      <c r="CA349" s="853" t="s">
        <v>1700</v>
      </c>
      <c r="CB349" s="862" t="s">
        <v>1701</v>
      </c>
      <c r="CC349" s="55" t="s">
        <v>2490</v>
      </c>
      <c r="CD349" s="843" t="s">
        <v>1702</v>
      </c>
    </row>
    <row r="350" spans="1:82" ht="94.5" hidden="1" customHeight="1">
      <c r="A350" s="3"/>
      <c r="B350" s="5" t="s">
        <v>3092</v>
      </c>
      <c r="C350" s="3" t="str">
        <f t="shared" si="94"/>
        <v>Ⅳ.ガバナンス (8)　コーポレートガバナンスに関する態勢整備・業務運営</v>
      </c>
      <c r="D350" s="3" t="str">
        <f t="shared" si="95"/>
        <v>㉑業務継続計画(BCP)の策定</v>
      </c>
      <c r="E350" s="3" t="str">
        <f t="shared" si="98"/>
        <v>基本 138</v>
      </c>
      <c r="F350" s="3" t="str">
        <f t="shared" si="99"/>
        <v xml:space="preserve">138 
</v>
      </c>
      <c r="G350" s="11" t="str">
        <f t="shared" si="100"/>
        <v xml:space="preserve">災害等により通常事業の継続が困難または事業を縮小せざるを得ない場合を想定し、事業の優先順位（保険会社への給付金請求の取次等）を設定している
＿ 
＿＿ </v>
      </c>
      <c r="H350" s="21" t="str">
        <f t="shared" si="96"/>
        <v>2023: 0
2024: ▼選択</v>
      </c>
      <c r="I350" s="21" t="str">
        <f t="shared" si="106"/>
        <v xml:space="preserve"> ― </v>
      </c>
      <c r="J350" s="21" t="str">
        <f t="shared" si="106"/>
        <v xml:space="preserve"> ― </v>
      </c>
      <c r="K350" s="21" t="str">
        <f t="shared" si="101"/>
        <v>▼選択</v>
      </c>
      <c r="L350" s="21" t="str">
        <f t="shared" si="102"/>
        <v>以下について、詳細説明欄の記載及び証跡資料により確認できた
・災害等により通常事業の継続が困難または事業を縮小せざるを得ない場合を想定した事業の優先順位を設定し、書面化されていることは、「○○資料」を確認
・優先順位がお客さま本位の内容となっていることは、「○○資料」を確認</v>
      </c>
      <c r="M350" s="21" t="str">
        <f t="shared" si="103"/>
        <v xml:space="preserve">
</v>
      </c>
      <c r="N350" s="3"/>
      <c r="O350" s="19" t="s">
        <v>2491</v>
      </c>
      <c r="P350" s="19" t="s">
        <v>2738</v>
      </c>
      <c r="Q350" s="19" t="s">
        <v>627</v>
      </c>
      <c r="R350" s="19"/>
      <c r="S350" s="19"/>
      <c r="T350" s="808"/>
      <c r="U350" s="809"/>
      <c r="V350" s="810"/>
      <c r="W350" s="811"/>
      <c r="X350" s="810"/>
      <c r="Y350" s="810"/>
      <c r="Z350" s="20"/>
      <c r="AA350" s="864" t="s">
        <v>600</v>
      </c>
      <c r="AB350" s="1277"/>
      <c r="AC350" s="864" t="s">
        <v>2005</v>
      </c>
      <c r="AD350" s="1279"/>
      <c r="AE350" s="880" t="s">
        <v>627</v>
      </c>
      <c r="AF350" s="1279"/>
      <c r="AG350" s="865" t="s">
        <v>36</v>
      </c>
      <c r="AH350" s="1211"/>
      <c r="AI350" s="637">
        <v>138</v>
      </c>
      <c r="AJ350" s="601" t="s">
        <v>26</v>
      </c>
      <c r="AK350" s="1217" t="s">
        <v>628</v>
      </c>
      <c r="AL350" s="1218"/>
      <c r="AM350" s="1219"/>
      <c r="AN350" s="27">
        <f t="shared" si="93"/>
        <v>0</v>
      </c>
      <c r="AO350" s="27">
        <f t="shared" si="93"/>
        <v>0</v>
      </c>
      <c r="AP350" s="565">
        <f t="shared" si="93"/>
        <v>0</v>
      </c>
      <c r="AQ350" s="35">
        <f t="shared" si="92"/>
        <v>0</v>
      </c>
      <c r="AR350" s="566">
        <f t="shared" si="92"/>
        <v>0</v>
      </c>
      <c r="AS350" s="566">
        <f t="shared" si="92"/>
        <v>0</v>
      </c>
      <c r="AT350" s="35">
        <f t="shared" si="92"/>
        <v>0</v>
      </c>
      <c r="AU350" s="43">
        <f t="shared" si="92"/>
        <v>0</v>
      </c>
      <c r="AV350" s="596" t="s">
        <v>33</v>
      </c>
      <c r="AW350" s="597" t="s">
        <v>41</v>
      </c>
      <c r="AX350" s="597" t="s">
        <v>42</v>
      </c>
      <c r="AY350" s="597"/>
      <c r="AZ350" s="850" t="s">
        <v>33</v>
      </c>
      <c r="BA350" s="582" t="s">
        <v>544</v>
      </c>
      <c r="BB350" s="855"/>
      <c r="BC350" s="821"/>
      <c r="BD350" s="598" t="str">
        <f t="shared" si="107"/>
        <v>▼選択</v>
      </c>
      <c r="BE350" s="859" t="s">
        <v>33</v>
      </c>
      <c r="BF350" s="633" t="s">
        <v>16</v>
      </c>
      <c r="BG350" s="859" t="s">
        <v>31</v>
      </c>
      <c r="BH350" s="824" t="s">
        <v>6</v>
      </c>
      <c r="BI350" s="824" t="s">
        <v>7</v>
      </c>
      <c r="BJ350" s="859" t="s">
        <v>32</v>
      </c>
      <c r="BK350" s="859"/>
      <c r="BL350" s="546" t="s">
        <v>33</v>
      </c>
      <c r="BM350" s="828" t="s">
        <v>3421</v>
      </c>
      <c r="BN350" s="852"/>
      <c r="BO350" s="852"/>
      <c r="BP350" s="852"/>
      <c r="BQ350" s="852"/>
      <c r="BR350" s="852"/>
      <c r="BS350" s="547"/>
      <c r="BT350" s="547"/>
      <c r="BU350" s="547"/>
      <c r="BV350" s="548"/>
      <c r="BW350" s="549"/>
      <c r="BX350" s="547"/>
      <c r="BY350" s="495"/>
      <c r="BZ350" s="579" t="s">
        <v>1706</v>
      </c>
      <c r="CA350" s="853" t="s">
        <v>1703</v>
      </c>
      <c r="CB350" s="862" t="s">
        <v>1704</v>
      </c>
      <c r="CC350" s="55" t="s">
        <v>2491</v>
      </c>
      <c r="CD350" s="843" t="s">
        <v>1705</v>
      </c>
    </row>
    <row r="351" spans="1:82" ht="78.75" hidden="1" customHeight="1">
      <c r="A351" s="3"/>
      <c r="B351" s="5" t="s">
        <v>3093</v>
      </c>
      <c r="C351" s="3" t="str">
        <f t="shared" si="94"/>
        <v>Ⅳ.ガバナンス (8)　コーポレートガバナンスに関する態勢整備・業務運営</v>
      </c>
      <c r="D351" s="3" t="str">
        <f t="shared" si="95"/>
        <v>㉑業務継続計画(BCP)の策定</v>
      </c>
      <c r="E351" s="3" t="str">
        <f t="shared" si="98"/>
        <v>応用 139</v>
      </c>
      <c r="F351" s="3" t="str">
        <f t="shared" si="99"/>
        <v xml:space="preserve">139 
</v>
      </c>
      <c r="G351" s="11" t="str">
        <f t="shared" si="100"/>
        <v xml:space="preserve">事業の優先順位、提供サービスレベル、復旧目標時期、代替策が規定されたBCP計画書を作成し、BCP計画が有効に機能するか定期的に見直している（連絡先の変更の有無の確認等）
＿ 
＿＿ </v>
      </c>
      <c r="H351" s="21" t="str">
        <f t="shared" si="96"/>
        <v>2023: 0
2024: ▼選択</v>
      </c>
      <c r="I351" s="21" t="str">
        <f t="shared" si="106"/>
        <v xml:space="preserve"> ― </v>
      </c>
      <c r="J351" s="21" t="str">
        <f t="shared" si="106"/>
        <v xml:space="preserve"> ― </v>
      </c>
      <c r="K351" s="21" t="str">
        <f t="shared" si="101"/>
        <v>▼選択</v>
      </c>
      <c r="L351" s="21" t="str">
        <f t="shared" si="102"/>
        <v>以下について、詳細説明欄の記載及び証跡資料により確認できた
・事業の優先順位、提供サービスレベル、復旧目標時期、代替策が全て規定されていることは、「○○資料」P○を確認
・有効に機能するか定期的に見直していることは、「○○資料」を確認</v>
      </c>
      <c r="M351" s="21" t="str">
        <f t="shared" si="103"/>
        <v xml:space="preserve">
</v>
      </c>
      <c r="N351" s="3"/>
      <c r="O351" s="19" t="s">
        <v>2492</v>
      </c>
      <c r="P351" s="19" t="s">
        <v>2738</v>
      </c>
      <c r="Q351" s="19" t="s">
        <v>627</v>
      </c>
      <c r="R351" s="19"/>
      <c r="S351" s="19"/>
      <c r="T351" s="808"/>
      <c r="U351" s="809"/>
      <c r="V351" s="810"/>
      <c r="W351" s="811"/>
      <c r="X351" s="810"/>
      <c r="Y351" s="810"/>
      <c r="Z351" s="20"/>
      <c r="AA351" s="869" t="s">
        <v>662</v>
      </c>
      <c r="AB351" s="1203" t="s">
        <v>595</v>
      </c>
      <c r="AC351" s="879" t="s">
        <v>2005</v>
      </c>
      <c r="AD351" s="1272" t="s">
        <v>596</v>
      </c>
      <c r="AE351" s="869" t="s">
        <v>1989</v>
      </c>
      <c r="AF351" s="1206" t="s">
        <v>625</v>
      </c>
      <c r="AG351" s="866" t="s">
        <v>140</v>
      </c>
      <c r="AH351" s="1236" t="s">
        <v>228</v>
      </c>
      <c r="AI351" s="637">
        <v>139</v>
      </c>
      <c r="AJ351" s="551" t="s">
        <v>26</v>
      </c>
      <c r="AK351" s="1217" t="s">
        <v>629</v>
      </c>
      <c r="AL351" s="1218"/>
      <c r="AM351" s="1219"/>
      <c r="AN351" s="27">
        <f t="shared" si="93"/>
        <v>0</v>
      </c>
      <c r="AO351" s="27">
        <f t="shared" si="93"/>
        <v>0</v>
      </c>
      <c r="AP351" s="565">
        <f t="shared" si="93"/>
        <v>0</v>
      </c>
      <c r="AQ351" s="35">
        <f t="shared" si="92"/>
        <v>0</v>
      </c>
      <c r="AR351" s="566">
        <f t="shared" si="92"/>
        <v>0</v>
      </c>
      <c r="AS351" s="566">
        <f t="shared" si="92"/>
        <v>0</v>
      </c>
      <c r="AT351" s="35">
        <f t="shared" si="92"/>
        <v>0</v>
      </c>
      <c r="AU351" s="43">
        <f t="shared" si="92"/>
        <v>0</v>
      </c>
      <c r="AV351" s="596" t="s">
        <v>33</v>
      </c>
      <c r="AW351" s="597" t="s">
        <v>41</v>
      </c>
      <c r="AX351" s="597" t="s">
        <v>42</v>
      </c>
      <c r="AY351" s="597"/>
      <c r="AZ351" s="850" t="s">
        <v>33</v>
      </c>
      <c r="BA351" s="582" t="s">
        <v>630</v>
      </c>
      <c r="BB351" s="851"/>
      <c r="BC351" s="821"/>
      <c r="BD351" s="603" t="str">
        <f t="shared" si="107"/>
        <v>▼選択</v>
      </c>
      <c r="BE351" s="859" t="s">
        <v>33</v>
      </c>
      <c r="BF351" s="633" t="s">
        <v>16</v>
      </c>
      <c r="BG351" s="859" t="s">
        <v>31</v>
      </c>
      <c r="BH351" s="824" t="s">
        <v>6</v>
      </c>
      <c r="BI351" s="824" t="s">
        <v>7</v>
      </c>
      <c r="BJ351" s="859" t="s">
        <v>32</v>
      </c>
      <c r="BK351" s="859"/>
      <c r="BL351" s="546" t="s">
        <v>33</v>
      </c>
      <c r="BM351" s="828" t="s">
        <v>3422</v>
      </c>
      <c r="BN351" s="547"/>
      <c r="BO351" s="547"/>
      <c r="BP351" s="547"/>
      <c r="BQ351" s="547"/>
      <c r="BR351" s="547"/>
      <c r="BS351" s="547"/>
      <c r="BT351" s="547"/>
      <c r="BU351" s="547"/>
      <c r="BV351" s="548"/>
      <c r="BW351" s="549"/>
      <c r="BX351" s="547"/>
      <c r="BY351" s="495"/>
      <c r="BZ351" s="579" t="s">
        <v>1710</v>
      </c>
      <c r="CA351" s="853" t="s">
        <v>1707</v>
      </c>
      <c r="CB351" s="854" t="s">
        <v>1708</v>
      </c>
      <c r="CC351" s="55" t="s">
        <v>2492</v>
      </c>
      <c r="CD351" s="843" t="s">
        <v>1709</v>
      </c>
    </row>
    <row r="352" spans="1:82" ht="110.25" hidden="1" customHeight="1">
      <c r="A352" s="3"/>
      <c r="B352" s="5" t="s">
        <v>3094</v>
      </c>
      <c r="C352" s="3" t="str">
        <f t="shared" si="94"/>
        <v>Ⅳ.ガバナンス (8)　コーポレートガバナンスに関する態勢整備・業務運営</v>
      </c>
      <c r="D352" s="3" t="str">
        <f t="shared" si="95"/>
        <v>㉑業務継続計画(BCP)の策定</v>
      </c>
      <c r="E352" s="3" t="str">
        <f t="shared" si="98"/>
        <v>応用 140</v>
      </c>
      <c r="F352" s="3" t="str">
        <f t="shared" si="99"/>
        <v xml:space="preserve">140 
</v>
      </c>
      <c r="G352" s="11" t="str">
        <f t="shared" si="100"/>
        <v xml:space="preserve">個人情報を管理しているシステムについて、災害時でも有効に機能するバックアップシステムがある
※該当システムがない場合は「3.対象外」を選択
＿ 
＿＿ </v>
      </c>
      <c r="H352" s="21" t="str">
        <f t="shared" si="96"/>
        <v>2023: 0
2024: ▼選択</v>
      </c>
      <c r="I352" s="21" t="str">
        <f t="shared" si="106"/>
        <v xml:space="preserve"> ― </v>
      </c>
      <c r="J352" s="21" t="str">
        <f t="shared" si="106"/>
        <v xml:space="preserve"> ― </v>
      </c>
      <c r="K352" s="21" t="str">
        <f t="shared" si="101"/>
        <v>対象外</v>
      </c>
      <c r="L352" s="21" t="str">
        <f t="shared" si="102"/>
        <v>以下について、詳細説明欄の記載及び証跡資料により確認できた
・通常使用するシステムが停止あるいは破損した際に当該システムが管理する個人情報が保全され、バックアップシステムを用いてお客さま対応において基本的な業務が可能な仕組みがあることは、「○○資料」P○を確認
・バックアップシステムが別ロケーションで管理されていることは、「○○資料」および詳細説明欄の記載にて確認</v>
      </c>
      <c r="M352" s="21" t="str">
        <f t="shared" si="103"/>
        <v xml:space="preserve">
</v>
      </c>
      <c r="N352" s="3"/>
      <c r="O352" s="19" t="s">
        <v>2493</v>
      </c>
      <c r="P352" s="19" t="s">
        <v>2738</v>
      </c>
      <c r="Q352" s="19" t="s">
        <v>627</v>
      </c>
      <c r="R352" s="19"/>
      <c r="S352" s="19"/>
      <c r="T352" s="808"/>
      <c r="U352" s="809"/>
      <c r="V352" s="810"/>
      <c r="W352" s="811"/>
      <c r="X352" s="810"/>
      <c r="Y352" s="810"/>
      <c r="Z352" s="20"/>
      <c r="AA352" s="844" t="s">
        <v>600</v>
      </c>
      <c r="AB352" s="1276"/>
      <c r="AC352" s="844" t="s">
        <v>2005</v>
      </c>
      <c r="AD352" s="1278"/>
      <c r="AE352" s="870" t="s">
        <v>627</v>
      </c>
      <c r="AF352" s="1278"/>
      <c r="AG352" s="867" t="s">
        <v>140</v>
      </c>
      <c r="AH352" s="1237"/>
      <c r="AI352" s="637">
        <v>140</v>
      </c>
      <c r="AJ352" s="551" t="s">
        <v>26</v>
      </c>
      <c r="AK352" s="1217" t="s">
        <v>1711</v>
      </c>
      <c r="AL352" s="1218"/>
      <c r="AM352" s="1219"/>
      <c r="AN352" s="27">
        <f t="shared" si="93"/>
        <v>0</v>
      </c>
      <c r="AO352" s="27">
        <f t="shared" si="93"/>
        <v>0</v>
      </c>
      <c r="AP352" s="565">
        <f t="shared" si="93"/>
        <v>0</v>
      </c>
      <c r="AQ352" s="35">
        <f t="shared" si="92"/>
        <v>0</v>
      </c>
      <c r="AR352" s="566">
        <f t="shared" si="92"/>
        <v>0</v>
      </c>
      <c r="AS352" s="566">
        <f t="shared" si="92"/>
        <v>0</v>
      </c>
      <c r="AT352" s="35">
        <f t="shared" si="92"/>
        <v>0</v>
      </c>
      <c r="AU352" s="43">
        <f t="shared" si="92"/>
        <v>0</v>
      </c>
      <c r="AV352" s="596" t="s">
        <v>33</v>
      </c>
      <c r="AW352" s="597" t="s">
        <v>41</v>
      </c>
      <c r="AX352" s="597" t="s">
        <v>42</v>
      </c>
      <c r="AY352" s="597" t="s">
        <v>195</v>
      </c>
      <c r="AZ352" s="850" t="s">
        <v>33</v>
      </c>
      <c r="BA352" s="582" t="s">
        <v>3717</v>
      </c>
      <c r="BB352" s="855"/>
      <c r="BC352" s="821"/>
      <c r="BD352" s="603" t="str">
        <f t="shared" si="107"/>
        <v>対象外</v>
      </c>
      <c r="BE352" s="859" t="s">
        <v>33</v>
      </c>
      <c r="BF352" s="633" t="s">
        <v>16</v>
      </c>
      <c r="BG352" s="859" t="s">
        <v>31</v>
      </c>
      <c r="BH352" s="824" t="s">
        <v>6</v>
      </c>
      <c r="BI352" s="824" t="s">
        <v>7</v>
      </c>
      <c r="BJ352" s="859" t="s">
        <v>32</v>
      </c>
      <c r="BK352" s="859" t="s">
        <v>897</v>
      </c>
      <c r="BL352" s="546" t="s">
        <v>203</v>
      </c>
      <c r="BM352" s="828" t="s">
        <v>1715</v>
      </c>
      <c r="BN352" s="852"/>
      <c r="BO352" s="852"/>
      <c r="BP352" s="852"/>
      <c r="BQ352" s="852"/>
      <c r="BR352" s="852"/>
      <c r="BS352" s="547"/>
      <c r="BT352" s="547"/>
      <c r="BU352" s="547"/>
      <c r="BV352" s="548"/>
      <c r="BW352" s="549"/>
      <c r="BX352" s="547"/>
      <c r="BY352" s="495"/>
      <c r="BZ352" s="579" t="s">
        <v>1715</v>
      </c>
      <c r="CA352" s="853" t="s">
        <v>1712</v>
      </c>
      <c r="CB352" s="854" t="s">
        <v>1713</v>
      </c>
      <c r="CC352" s="55" t="s">
        <v>2493</v>
      </c>
      <c r="CD352" s="843" t="s">
        <v>1714</v>
      </c>
    </row>
    <row r="353" spans="1:82" ht="85.5" hidden="1" customHeight="1">
      <c r="A353" s="3"/>
      <c r="B353" s="5" t="s">
        <v>3095</v>
      </c>
      <c r="C353" s="3" t="str">
        <f t="shared" si="94"/>
        <v>Ⅳ.ガバナンス (8)　コーポレートガバナンスに関する態勢整備・業務運営</v>
      </c>
      <c r="D353" s="3" t="str">
        <f t="shared" si="95"/>
        <v>㉑業務継続計画(BCP)の策定</v>
      </c>
      <c r="E353" s="3" t="str">
        <f t="shared" si="98"/>
        <v>応用 ㉑EX</v>
      </c>
      <c r="F353" s="3" t="str">
        <f t="shared" si="99"/>
        <v xml:space="preserve">㉑EX 
</v>
      </c>
      <c r="G353" s="11" t="str">
        <f t="shared" si="10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353" s="21" t="str">
        <f t="shared" si="96"/>
        <v>2023: 0
2024: 4.--</v>
      </c>
      <c r="I353" s="21" t="str">
        <f t="shared" si="106"/>
        <v xml:space="preserve"> ― </v>
      </c>
      <c r="J353" s="21" t="str">
        <f t="shared" si="106"/>
        <v xml:space="preserve"> ― </v>
      </c>
      <c r="K353" s="21" t="str">
        <f t="shared" si="101"/>
        <v>▼選択</v>
      </c>
      <c r="L353" s="21" t="str">
        <f t="shared" si="102"/>
        <v>㉑業務継続計画(BCP)の策定 に関する貴社取組み［お客さまへアピールしたい取組み／募集人等従業者に好評な取組み］として認識しました。（［ ］内は判定時に不要文言を削除する）</v>
      </c>
      <c r="M353" s="21" t="str">
        <f t="shared" si="103"/>
        <v xml:space="preserve">
</v>
      </c>
      <c r="N353" s="3"/>
      <c r="O353" s="19" t="s">
        <v>2494</v>
      </c>
      <c r="P353" s="19" t="s">
        <v>2738</v>
      </c>
      <c r="Q353" s="19" t="s">
        <v>627</v>
      </c>
      <c r="R353" s="19"/>
      <c r="S353" s="19"/>
      <c r="T353" s="808"/>
      <c r="U353" s="809"/>
      <c r="V353" s="810"/>
      <c r="W353" s="811"/>
      <c r="X353" s="810"/>
      <c r="Y353" s="810"/>
      <c r="Z353" s="20"/>
      <c r="AA353" s="864" t="s">
        <v>600</v>
      </c>
      <c r="AB353" s="1277"/>
      <c r="AC353" s="864" t="s">
        <v>2005</v>
      </c>
      <c r="AD353" s="1279"/>
      <c r="AE353" s="864" t="s">
        <v>627</v>
      </c>
      <c r="AF353" s="1279"/>
      <c r="AG353" s="868" t="s">
        <v>140</v>
      </c>
      <c r="AH353" s="1238"/>
      <c r="AI353" s="604" t="s">
        <v>631</v>
      </c>
      <c r="AJ353" s="601"/>
      <c r="AK353" s="1229" t="s">
        <v>2017</v>
      </c>
      <c r="AL353" s="1230"/>
      <c r="AM353" s="1231"/>
      <c r="AN353" s="30">
        <f t="shared" si="93"/>
        <v>0</v>
      </c>
      <c r="AO353" s="30">
        <f t="shared" si="93"/>
        <v>0</v>
      </c>
      <c r="AP353" s="605">
        <f t="shared" si="93"/>
        <v>0</v>
      </c>
      <c r="AQ353" s="35">
        <f t="shared" si="92"/>
        <v>0</v>
      </c>
      <c r="AR353" s="566">
        <f t="shared" si="92"/>
        <v>0</v>
      </c>
      <c r="AS353" s="566">
        <f t="shared" si="92"/>
        <v>0</v>
      </c>
      <c r="AT353" s="35">
        <f t="shared" si="92"/>
        <v>0</v>
      </c>
      <c r="AU353" s="43">
        <f t="shared" si="92"/>
        <v>0</v>
      </c>
      <c r="AV353" s="596" t="s">
        <v>33</v>
      </c>
      <c r="AW353" s="597" t="s">
        <v>41</v>
      </c>
      <c r="AX353" s="606" t="s">
        <v>877</v>
      </c>
      <c r="AY353" s="597"/>
      <c r="AZ353" s="850" t="s">
        <v>877</v>
      </c>
      <c r="BA353" s="607" t="s">
        <v>147</v>
      </c>
      <c r="BB353" s="851"/>
      <c r="BC353" s="547"/>
      <c r="BD353" s="549"/>
      <c r="BE353" s="620" t="str">
        <f>IF(AND(AL353=AV353,AV353="○",AZ353="1.はい"),"○","▼選択")</f>
        <v>▼選択</v>
      </c>
      <c r="BF353" s="861" t="s">
        <v>16</v>
      </c>
      <c r="BG353" s="620" t="s">
        <v>31</v>
      </c>
      <c r="BH353" s="824" t="s">
        <v>6</v>
      </c>
      <c r="BI353" s="824" t="s">
        <v>7</v>
      </c>
      <c r="BJ353" s="620" t="s">
        <v>32</v>
      </c>
      <c r="BK353" s="620"/>
      <c r="BL353" s="546" t="s">
        <v>33</v>
      </c>
      <c r="BM353" s="828" t="s">
        <v>3423</v>
      </c>
      <c r="BN353" s="829"/>
      <c r="BO353" s="829"/>
      <c r="BP353" s="829"/>
      <c r="BQ353" s="829"/>
      <c r="BR353" s="829"/>
      <c r="BS353" s="547"/>
      <c r="BT353" s="547"/>
      <c r="BU353" s="547"/>
      <c r="BV353" s="548"/>
      <c r="BW353" s="549"/>
      <c r="BX353" s="547"/>
      <c r="BY353" s="495"/>
      <c r="BZ353" s="579" t="s">
        <v>2104</v>
      </c>
      <c r="CA353" s="832" t="s">
        <v>1716</v>
      </c>
      <c r="CB353" s="854" t="s">
        <v>1717</v>
      </c>
      <c r="CC353" s="55" t="s">
        <v>2494</v>
      </c>
      <c r="CD353" s="843" t="s">
        <v>1718</v>
      </c>
    </row>
    <row r="354" spans="1:82" ht="42.75" hidden="1" customHeight="1">
      <c r="A354" s="3"/>
      <c r="B354" s="5" t="s">
        <v>3096</v>
      </c>
      <c r="C354" s="3" t="str">
        <f t="shared" si="94"/>
        <v>Ⅳ.ガバナンス (8)　コーポレートガバナンスに関する態勢整備・業務運営</v>
      </c>
      <c r="D354" s="3" t="str">
        <f t="shared" si="95"/>
        <v>㉒【該当社のみ】規模が大きい特定保険募集人の対応</v>
      </c>
      <c r="E354" s="3" t="str">
        <f t="shared" si="98"/>
        <v>基本 141</v>
      </c>
      <c r="F354" s="3" t="str">
        <f t="shared" si="99"/>
        <v>141 
見出し</v>
      </c>
      <c r="G354" s="11" t="str">
        <f t="shared" si="100"/>
        <v xml:space="preserve">規模が大きい特定保険募集人に該当する代理店のみ対象
＿ 
＿＿ </v>
      </c>
      <c r="H354" s="21" t="str">
        <f t="shared" si="96"/>
        <v>2023: 0
2024: 対象外</v>
      </c>
      <c r="I354" s="21" t="str">
        <f t="shared" si="106"/>
        <v xml:space="preserve"> ― </v>
      </c>
      <c r="J354" s="21" t="str">
        <f t="shared" si="106"/>
        <v xml:space="preserve"> ― </v>
      </c>
      <c r="K354" s="21" t="str">
        <f t="shared" si="101"/>
        <v xml:space="preserve"> ― </v>
      </c>
      <c r="L354" s="21" t="str">
        <f t="shared" si="102"/>
        <v xml:space="preserve"> ― </v>
      </c>
      <c r="M354" s="21" t="str">
        <f t="shared" si="103"/>
        <v xml:space="preserve">
</v>
      </c>
      <c r="N354" s="3"/>
      <c r="O354" s="19" t="s">
        <v>2495</v>
      </c>
      <c r="P354" s="19" t="s">
        <v>2738</v>
      </c>
      <c r="Q354" s="19" t="s">
        <v>634</v>
      </c>
      <c r="R354" s="19"/>
      <c r="S354" s="19"/>
      <c r="T354" s="808"/>
      <c r="U354" s="809"/>
      <c r="V354" s="810"/>
      <c r="W354" s="811"/>
      <c r="X354" s="810"/>
      <c r="Y354" s="810"/>
      <c r="Z354" s="20"/>
      <c r="AA354" s="869" t="s">
        <v>662</v>
      </c>
      <c r="AB354" s="1203" t="s">
        <v>595</v>
      </c>
      <c r="AC354" s="879" t="s">
        <v>2005</v>
      </c>
      <c r="AD354" s="1272" t="s">
        <v>596</v>
      </c>
      <c r="AE354" s="869" t="s">
        <v>1990</v>
      </c>
      <c r="AF354" s="1206" t="s">
        <v>632</v>
      </c>
      <c r="AG354" s="837" t="s">
        <v>36</v>
      </c>
      <c r="AH354" s="1209" t="s">
        <v>25</v>
      </c>
      <c r="AI354" s="623">
        <v>141</v>
      </c>
      <c r="AJ354" s="624" t="s">
        <v>2642</v>
      </c>
      <c r="AK354" s="1300" t="s">
        <v>633</v>
      </c>
      <c r="AL354" s="1301"/>
      <c r="AM354" s="1302"/>
      <c r="AN354" s="29">
        <f t="shared" si="93"/>
        <v>0</v>
      </c>
      <c r="AO354" s="29">
        <f t="shared" si="93"/>
        <v>0</v>
      </c>
      <c r="AP354" s="589">
        <f t="shared" si="93"/>
        <v>0</v>
      </c>
      <c r="AQ354" s="37">
        <f t="shared" si="92"/>
        <v>0</v>
      </c>
      <c r="AR354" s="590">
        <f t="shared" si="92"/>
        <v>0</v>
      </c>
      <c r="AS354" s="590">
        <f t="shared" si="92"/>
        <v>0</v>
      </c>
      <c r="AT354" s="37">
        <f t="shared" si="92"/>
        <v>0</v>
      </c>
      <c r="AU354" s="45">
        <f t="shared" si="92"/>
        <v>0</v>
      </c>
      <c r="AV354" s="586" t="s">
        <v>33</v>
      </c>
      <c r="AW354" s="587" t="s">
        <v>91</v>
      </c>
      <c r="AX354" s="587" t="s">
        <v>9</v>
      </c>
      <c r="AY354" s="587"/>
      <c r="AZ354" s="850" t="s">
        <v>9</v>
      </c>
      <c r="BA354" s="559" t="s">
        <v>29</v>
      </c>
      <c r="BB354" s="562"/>
      <c r="BC354" s="562"/>
      <c r="BD354" s="571"/>
      <c r="BE354" s="571"/>
      <c r="BF354" s="891"/>
      <c r="BG354" s="571"/>
      <c r="BH354" s="571"/>
      <c r="BI354" s="847"/>
      <c r="BJ354" s="891"/>
      <c r="BK354" s="891"/>
      <c r="BL354" s="569"/>
      <c r="BM354" s="839"/>
      <c r="BN354" s="840"/>
      <c r="BO354" s="840"/>
      <c r="BP354" s="840"/>
      <c r="BQ354" s="840"/>
      <c r="BR354" s="840"/>
      <c r="BS354" s="562"/>
      <c r="BT354" s="562"/>
      <c r="BU354" s="562"/>
      <c r="BV354" s="570"/>
      <c r="BW354" s="571"/>
      <c r="BX354" s="562"/>
      <c r="BY354" s="495"/>
      <c r="BZ354" s="562"/>
      <c r="CA354" s="853" t="s">
        <v>1719</v>
      </c>
      <c r="CB354" s="854" t="s">
        <v>1720</v>
      </c>
      <c r="CC354" s="55" t="s">
        <v>2495</v>
      </c>
      <c r="CD354" s="843" t="s">
        <v>1721</v>
      </c>
    </row>
    <row r="355" spans="1:82" ht="141.75" hidden="1" customHeight="1">
      <c r="A355" s="3"/>
      <c r="B355" s="5" t="s">
        <v>3097</v>
      </c>
      <c r="C355" s="3" t="str">
        <f t="shared" si="94"/>
        <v>Ⅳ.ガバナンス (8)　コーポレートガバナンスに関する態勢整備・業務運営</v>
      </c>
      <c r="D355" s="3" t="str">
        <f t="shared" si="95"/>
        <v>㉒【該当社のみ】規模が大きい特定保険募集人の対応</v>
      </c>
      <c r="E355" s="3" t="str">
        <f t="shared" si="98"/>
        <v>基本 141</v>
      </c>
      <c r="F355" s="3" t="str">
        <f t="shared" si="99"/>
        <v xml:space="preserve">141 
</v>
      </c>
      <c r="G355" s="11" t="str">
        <f t="shared" si="100"/>
        <v xml:space="preserve">
＿ 帳簿書類の備え付け、事業報告書の作成・提出について、社内規程で作成手順・保存方法・保存年月等が明文化されている
＿＿ </v>
      </c>
      <c r="H355" s="21" t="str">
        <f t="shared" si="96"/>
        <v>2023: 0
2024: ▼選択</v>
      </c>
      <c r="I355" s="21" t="str">
        <f t="shared" si="106"/>
        <v xml:space="preserve"> ― </v>
      </c>
      <c r="J355" s="21" t="str">
        <f t="shared" si="106"/>
        <v xml:space="preserve"> ― </v>
      </c>
      <c r="K355" s="21" t="str">
        <f t="shared" si="101"/>
        <v>対象外</v>
      </c>
      <c r="L355" s="21" t="str">
        <f t="shared" si="102"/>
        <v>以下について、詳細説明欄の記載及び証跡資料により確認できた
・必要帳簿の種類として、事業報告書、帳簿書類が定められていることは、「○○資料」P○を確認
・事業報告書および帳簿書類の作成部署、作成手順は、「○○資料」P○を確認
・帳簿書類について、事業所毎に備え付けることは、「○○資料」を確認
・帳簿書類について、保険契約締結日から5年間保存とすることは、「○○資料」を確認</v>
      </c>
      <c r="M355" s="21" t="str">
        <f t="shared" si="103"/>
        <v xml:space="preserve">
</v>
      </c>
      <c r="N355" s="3"/>
      <c r="O355" s="19" t="s">
        <v>2496</v>
      </c>
      <c r="P355" s="19" t="s">
        <v>2738</v>
      </c>
      <c r="Q355" s="19" t="s">
        <v>634</v>
      </c>
      <c r="R355" s="19"/>
      <c r="S355" s="19"/>
      <c r="T355" s="808"/>
      <c r="U355" s="809"/>
      <c r="V355" s="810"/>
      <c r="W355" s="811"/>
      <c r="X355" s="810"/>
      <c r="Y355" s="810"/>
      <c r="Z355" s="20"/>
      <c r="AA355" s="844" t="s">
        <v>600</v>
      </c>
      <c r="AB355" s="1276"/>
      <c r="AC355" s="844" t="s">
        <v>2005</v>
      </c>
      <c r="AD355" s="1278"/>
      <c r="AE355" s="870" t="s">
        <v>634</v>
      </c>
      <c r="AF355" s="1278"/>
      <c r="AG355" s="845" t="s">
        <v>36</v>
      </c>
      <c r="AH355" s="1210"/>
      <c r="AI355" s="634">
        <v>141</v>
      </c>
      <c r="AJ355" s="627" t="s">
        <v>26</v>
      </c>
      <c r="AK355" s="942"/>
      <c r="AL355" s="1309" t="s">
        <v>635</v>
      </c>
      <c r="AM355" s="1245"/>
      <c r="AN355" s="610">
        <f t="shared" si="93"/>
        <v>0</v>
      </c>
      <c r="AO355" s="610">
        <f t="shared" si="93"/>
        <v>0</v>
      </c>
      <c r="AP355" s="549">
        <f t="shared" si="93"/>
        <v>0</v>
      </c>
      <c r="AQ355" s="611">
        <f t="shared" si="92"/>
        <v>0</v>
      </c>
      <c r="AR355" s="612">
        <f t="shared" si="92"/>
        <v>0</v>
      </c>
      <c r="AS355" s="612">
        <f t="shared" si="92"/>
        <v>0</v>
      </c>
      <c r="AT355" s="611">
        <f t="shared" si="92"/>
        <v>0</v>
      </c>
      <c r="AU355" s="613">
        <f t="shared" si="92"/>
        <v>0</v>
      </c>
      <c r="AV355" s="596" t="s">
        <v>33</v>
      </c>
      <c r="AW355" s="597" t="s">
        <v>41</v>
      </c>
      <c r="AX355" s="597" t="s">
        <v>42</v>
      </c>
      <c r="AY355" s="597"/>
      <c r="AZ355" s="850" t="s">
        <v>33</v>
      </c>
      <c r="BA355" s="582" t="s">
        <v>417</v>
      </c>
      <c r="BB355" s="855"/>
      <c r="BC355" s="821"/>
      <c r="BD355" s="598" t="str">
        <f t="shared" ref="BD355:BD357" si="108">BL355</f>
        <v>対象外</v>
      </c>
      <c r="BE355" s="859" t="s">
        <v>33</v>
      </c>
      <c r="BF355" s="633" t="s">
        <v>16</v>
      </c>
      <c r="BG355" s="859" t="s">
        <v>31</v>
      </c>
      <c r="BH355" s="824" t="s">
        <v>6</v>
      </c>
      <c r="BI355" s="824" t="s">
        <v>7</v>
      </c>
      <c r="BJ355" s="859" t="s">
        <v>32</v>
      </c>
      <c r="BK355" s="859" t="s">
        <v>897</v>
      </c>
      <c r="BL355" s="546" t="s">
        <v>203</v>
      </c>
      <c r="BM355" s="828" t="s">
        <v>1724</v>
      </c>
      <c r="BN355" s="852"/>
      <c r="BO355" s="852"/>
      <c r="BP355" s="852"/>
      <c r="BQ355" s="852"/>
      <c r="BR355" s="852"/>
      <c r="BS355" s="547"/>
      <c r="BT355" s="547"/>
      <c r="BU355" s="547"/>
      <c r="BV355" s="548"/>
      <c r="BW355" s="549"/>
      <c r="BX355" s="547"/>
      <c r="BY355" s="495"/>
      <c r="BZ355" s="579" t="s">
        <v>1724</v>
      </c>
      <c r="CA355" s="853" t="s">
        <v>1722</v>
      </c>
      <c r="CB355" s="854" t="s">
        <v>1723</v>
      </c>
      <c r="CC355" s="55" t="s">
        <v>2496</v>
      </c>
      <c r="CD355" s="843" t="s">
        <v>1721</v>
      </c>
    </row>
    <row r="356" spans="1:82" ht="63" hidden="1" customHeight="1">
      <c r="A356" s="3"/>
      <c r="B356" s="5" t="s">
        <v>3098</v>
      </c>
      <c r="C356" s="3" t="str">
        <f t="shared" si="94"/>
        <v>Ⅳ.ガバナンス (8)　コーポレートガバナンスに関する態勢整備・業務運営</v>
      </c>
      <c r="D356" s="3" t="str">
        <f t="shared" si="95"/>
        <v>㉒【該当社のみ】規模が大きい特定保険募集人の対応</v>
      </c>
      <c r="E356" s="3" t="str">
        <f t="shared" si="98"/>
        <v>基本 142</v>
      </c>
      <c r="F356" s="3" t="str">
        <f t="shared" si="99"/>
        <v xml:space="preserve">142 
</v>
      </c>
      <c r="G356" s="11" t="str">
        <f t="shared" si="100"/>
        <v xml:space="preserve">
＿ 事業報告書が管轄の財務局に毎年提出されている
＿＿ </v>
      </c>
      <c r="H356" s="21" t="str">
        <f t="shared" si="96"/>
        <v>2023: 0
2024: ▼選択</v>
      </c>
      <c r="I356" s="21" t="str">
        <f t="shared" si="106"/>
        <v xml:space="preserve"> ― </v>
      </c>
      <c r="J356" s="21" t="str">
        <f t="shared" si="106"/>
        <v xml:space="preserve"> ― </v>
      </c>
      <c r="K356" s="21" t="str">
        <f t="shared" si="101"/>
        <v>対象外</v>
      </c>
      <c r="L356" s="21" t="str">
        <f t="shared" si="102"/>
        <v>以下について、詳細説明欄の記載及び証跡資料「○○資料」P○により確認できた
・直近の事業報告書が事業年度経過後3カ月以内に本店を管轄する財務局に提出されていること（202■年■月■日に提出）</v>
      </c>
      <c r="M356" s="21" t="str">
        <f t="shared" si="103"/>
        <v xml:space="preserve">
</v>
      </c>
      <c r="N356" s="3"/>
      <c r="O356" s="19" t="s">
        <v>2497</v>
      </c>
      <c r="P356" s="19" t="s">
        <v>2738</v>
      </c>
      <c r="Q356" s="19" t="s">
        <v>634</v>
      </c>
      <c r="R356" s="19"/>
      <c r="S356" s="19"/>
      <c r="T356" s="808"/>
      <c r="U356" s="809"/>
      <c r="V356" s="810"/>
      <c r="W356" s="811"/>
      <c r="X356" s="810"/>
      <c r="Y356" s="810"/>
      <c r="Z356" s="20"/>
      <c r="AA356" s="844" t="s">
        <v>600</v>
      </c>
      <c r="AB356" s="1276"/>
      <c r="AC356" s="844" t="s">
        <v>2005</v>
      </c>
      <c r="AD356" s="1278"/>
      <c r="AE356" s="870" t="s">
        <v>634</v>
      </c>
      <c r="AF356" s="1278"/>
      <c r="AG356" s="845" t="s">
        <v>36</v>
      </c>
      <c r="AH356" s="1210"/>
      <c r="AI356" s="637">
        <v>142</v>
      </c>
      <c r="AJ356" s="551" t="s">
        <v>26</v>
      </c>
      <c r="AK356" s="863"/>
      <c r="AL356" s="1217" t="s">
        <v>636</v>
      </c>
      <c r="AM356" s="1219"/>
      <c r="AN356" s="27">
        <f t="shared" si="93"/>
        <v>0</v>
      </c>
      <c r="AO356" s="27">
        <f t="shared" si="93"/>
        <v>0</v>
      </c>
      <c r="AP356" s="565">
        <f t="shared" si="93"/>
        <v>0</v>
      </c>
      <c r="AQ356" s="35">
        <f t="shared" si="92"/>
        <v>0</v>
      </c>
      <c r="AR356" s="566">
        <f t="shared" si="92"/>
        <v>0</v>
      </c>
      <c r="AS356" s="566">
        <f t="shared" si="92"/>
        <v>0</v>
      </c>
      <c r="AT356" s="35">
        <f t="shared" si="92"/>
        <v>0</v>
      </c>
      <c r="AU356" s="43">
        <f t="shared" si="92"/>
        <v>0</v>
      </c>
      <c r="AV356" s="596" t="s">
        <v>33</v>
      </c>
      <c r="AW356" s="597" t="s">
        <v>41</v>
      </c>
      <c r="AX356" s="597" t="s">
        <v>42</v>
      </c>
      <c r="AY356" s="597"/>
      <c r="AZ356" s="850" t="s">
        <v>33</v>
      </c>
      <c r="BA356" s="582" t="s">
        <v>637</v>
      </c>
      <c r="BB356" s="855"/>
      <c r="BC356" s="821"/>
      <c r="BD356" s="598" t="str">
        <f t="shared" si="108"/>
        <v>対象外</v>
      </c>
      <c r="BE356" s="859" t="s">
        <v>33</v>
      </c>
      <c r="BF356" s="633" t="s">
        <v>16</v>
      </c>
      <c r="BG356" s="859" t="s">
        <v>31</v>
      </c>
      <c r="BH356" s="824" t="s">
        <v>6</v>
      </c>
      <c r="BI356" s="824" t="s">
        <v>7</v>
      </c>
      <c r="BJ356" s="859" t="s">
        <v>32</v>
      </c>
      <c r="BK356" s="859" t="s">
        <v>897</v>
      </c>
      <c r="BL356" s="546" t="s">
        <v>203</v>
      </c>
      <c r="BM356" s="828" t="s">
        <v>3718</v>
      </c>
      <c r="BN356" s="852"/>
      <c r="BO356" s="852"/>
      <c r="BP356" s="852"/>
      <c r="BQ356" s="852"/>
      <c r="BR356" s="852"/>
      <c r="BS356" s="547"/>
      <c r="BT356" s="547"/>
      <c r="BU356" s="547"/>
      <c r="BV356" s="548"/>
      <c r="BW356" s="549"/>
      <c r="BX356" s="547"/>
      <c r="BY356" s="495"/>
      <c r="BZ356" s="579" t="s">
        <v>3718</v>
      </c>
      <c r="CA356" s="853" t="s">
        <v>1725</v>
      </c>
      <c r="CB356" s="854" t="s">
        <v>1726</v>
      </c>
      <c r="CC356" s="55" t="s">
        <v>2497</v>
      </c>
      <c r="CD356" s="843" t="s">
        <v>1727</v>
      </c>
    </row>
    <row r="357" spans="1:82" ht="157.5" hidden="1" customHeight="1">
      <c r="A357" s="3"/>
      <c r="B357" s="5" t="s">
        <v>3099</v>
      </c>
      <c r="C357" s="3" t="str">
        <f t="shared" si="94"/>
        <v>Ⅳ.ガバナンス (8)　コーポレートガバナンスに関する態勢整備・業務運営</v>
      </c>
      <c r="D357" s="3" t="str">
        <f t="shared" si="95"/>
        <v>㉒【該当社のみ】規模が大きい特定保険募集人の対応</v>
      </c>
      <c r="E357" s="3" t="str">
        <f t="shared" si="98"/>
        <v>基本 143</v>
      </c>
      <c r="F357" s="3" t="str">
        <f t="shared" si="99"/>
        <v xml:space="preserve">143 
</v>
      </c>
      <c r="G357" s="11" t="str">
        <f t="shared" si="100"/>
        <v xml:space="preserve">
＿ 契約者ごとに保険契約の締結日・保険会社名・保険料・手数料を記載した帳簿書類を拠点ごとに備え（規定していれば電磁的記録による保存、閲覧も可）、5年間保存している
＿＿ </v>
      </c>
      <c r="H357" s="21" t="str">
        <f t="shared" si="96"/>
        <v>2023: 0
2024: ▼選択</v>
      </c>
      <c r="I357" s="21" t="str">
        <f t="shared" si="106"/>
        <v xml:space="preserve"> ― </v>
      </c>
      <c r="J357" s="21" t="str">
        <f t="shared" si="106"/>
        <v xml:space="preserve"> ― </v>
      </c>
      <c r="K357" s="21" t="str">
        <f t="shared" si="101"/>
        <v>対象外</v>
      </c>
      <c r="L357" s="21" t="str">
        <f t="shared" si="102"/>
        <v>以下について、詳細説明欄の記載及び証跡資料により確認できた
・保険契約の締結日が5年前のものが保存（５年間保存）されていることは、「○○資料」を確認
・保険契約の応当日が最新化（手数料の入金タイミング）されていることは、「○○資料」を確認
・全拠点に当該拠点の帳簿書類が保存されていることは、「○○資料」を確認 
【または】
・ファイルサーバや掲示板等の従業員が閲覧可能な場所に保存されていることは、「○○資料」を確認</v>
      </c>
      <c r="M357" s="21" t="str">
        <f t="shared" si="103"/>
        <v xml:space="preserve">
</v>
      </c>
      <c r="N357" s="3"/>
      <c r="O357" s="19" t="s">
        <v>2498</v>
      </c>
      <c r="P357" s="19" t="s">
        <v>2738</v>
      </c>
      <c r="Q357" s="19" t="s">
        <v>634</v>
      </c>
      <c r="R357" s="19"/>
      <c r="S357" s="19"/>
      <c r="T357" s="808"/>
      <c r="U357" s="809"/>
      <c r="V357" s="810"/>
      <c r="W357" s="811"/>
      <c r="X357" s="810"/>
      <c r="Y357" s="810"/>
      <c r="Z357" s="20"/>
      <c r="AA357" s="864" t="s">
        <v>600</v>
      </c>
      <c r="AB357" s="1277"/>
      <c r="AC357" s="864" t="s">
        <v>2005</v>
      </c>
      <c r="AD357" s="1279"/>
      <c r="AE357" s="880" t="s">
        <v>634</v>
      </c>
      <c r="AF357" s="1279"/>
      <c r="AG357" s="865" t="s">
        <v>36</v>
      </c>
      <c r="AH357" s="1211"/>
      <c r="AI357" s="637">
        <v>143</v>
      </c>
      <c r="AJ357" s="601" t="s">
        <v>26</v>
      </c>
      <c r="AK357" s="863"/>
      <c r="AL357" s="1212" t="s">
        <v>638</v>
      </c>
      <c r="AM357" s="1214"/>
      <c r="AN357" s="27">
        <f t="shared" si="93"/>
        <v>0</v>
      </c>
      <c r="AO357" s="27">
        <f t="shared" si="93"/>
        <v>0</v>
      </c>
      <c r="AP357" s="565">
        <f t="shared" si="93"/>
        <v>0</v>
      </c>
      <c r="AQ357" s="35">
        <f t="shared" si="92"/>
        <v>0</v>
      </c>
      <c r="AR357" s="566">
        <f t="shared" si="92"/>
        <v>0</v>
      </c>
      <c r="AS357" s="566">
        <f t="shared" si="92"/>
        <v>0</v>
      </c>
      <c r="AT357" s="35">
        <f t="shared" si="92"/>
        <v>0</v>
      </c>
      <c r="AU357" s="43">
        <f t="shared" si="92"/>
        <v>0</v>
      </c>
      <c r="AV357" s="596" t="s">
        <v>33</v>
      </c>
      <c r="AW357" s="597" t="s">
        <v>41</v>
      </c>
      <c r="AX357" s="597" t="s">
        <v>42</v>
      </c>
      <c r="AY357" s="597"/>
      <c r="AZ357" s="850" t="s">
        <v>33</v>
      </c>
      <c r="BA357" s="582" t="s">
        <v>639</v>
      </c>
      <c r="BB357" s="855"/>
      <c r="BC357" s="821"/>
      <c r="BD357" s="679" t="str">
        <f t="shared" si="108"/>
        <v>対象外</v>
      </c>
      <c r="BE357" s="859" t="s">
        <v>33</v>
      </c>
      <c r="BF357" s="633" t="s">
        <v>16</v>
      </c>
      <c r="BG357" s="859" t="s">
        <v>31</v>
      </c>
      <c r="BH357" s="824" t="s">
        <v>6</v>
      </c>
      <c r="BI357" s="824" t="s">
        <v>7</v>
      </c>
      <c r="BJ357" s="859" t="s">
        <v>32</v>
      </c>
      <c r="BK357" s="859" t="s">
        <v>897</v>
      </c>
      <c r="BL357" s="546" t="s">
        <v>203</v>
      </c>
      <c r="BM357" s="828" t="s">
        <v>3719</v>
      </c>
      <c r="BN357" s="852"/>
      <c r="BO357" s="852"/>
      <c r="BP357" s="852"/>
      <c r="BQ357" s="852"/>
      <c r="BR357" s="852"/>
      <c r="BS357" s="547"/>
      <c r="BT357" s="547"/>
      <c r="BU357" s="547"/>
      <c r="BV357" s="548"/>
      <c r="BW357" s="549"/>
      <c r="BX357" s="547"/>
      <c r="BY357" s="495"/>
      <c r="BZ357" s="579" t="s">
        <v>3719</v>
      </c>
      <c r="CA357" s="853" t="s">
        <v>1728</v>
      </c>
      <c r="CB357" s="854" t="s">
        <v>1729</v>
      </c>
      <c r="CC357" s="55" t="s">
        <v>2498</v>
      </c>
      <c r="CD357" s="843" t="s">
        <v>1730</v>
      </c>
    </row>
    <row r="358" spans="1:82" ht="94.5" hidden="1" customHeight="1">
      <c r="A358" s="3"/>
      <c r="B358" s="5" t="s">
        <v>3100</v>
      </c>
      <c r="C358" s="3" t="str">
        <f t="shared" si="94"/>
        <v>Ⅳ.ガバナンス (8)　コーポレートガバナンスに関する態勢整備・業務運営</v>
      </c>
      <c r="D358" s="3" t="str">
        <f t="shared" si="95"/>
        <v>㉒【該当社のみ】規模が大きい特定保険募集人の対応</v>
      </c>
      <c r="E358" s="3" t="str">
        <f t="shared" si="98"/>
        <v>応用 ㉒EX</v>
      </c>
      <c r="F358" s="3" t="str">
        <f t="shared" si="99"/>
        <v xml:space="preserve">㉒EX 
</v>
      </c>
      <c r="G358" s="11" t="str">
        <f t="shared" si="100"/>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58" s="21" t="str">
        <f t="shared" si="96"/>
        <v>2023: 0
2024: 4.--</v>
      </c>
      <c r="I358" s="21" t="str">
        <f t="shared" si="106"/>
        <v xml:space="preserve"> ― </v>
      </c>
      <c r="J358" s="21" t="str">
        <f t="shared" si="106"/>
        <v xml:space="preserve"> ― </v>
      </c>
      <c r="K358" s="21" t="str">
        <f t="shared" si="101"/>
        <v>対象外</v>
      </c>
      <c r="L358" s="21" t="str">
        <f t="shared" si="102"/>
        <v>㉒【該当社のみ】規模が大きい特定保険募集人の対応 に関する貴社取組み［お客さまへアピールしたい取組み／募集人等従業者に好評な取組み］として認識しました。（［ ］内は判定時に不要文言を削除する）</v>
      </c>
      <c r="M358" s="21" t="str">
        <f t="shared" si="103"/>
        <v xml:space="preserve">
</v>
      </c>
      <c r="N358" s="3"/>
      <c r="O358" s="19" t="s">
        <v>2499</v>
      </c>
      <c r="P358" s="19" t="s">
        <v>2738</v>
      </c>
      <c r="Q358" s="19" t="s">
        <v>634</v>
      </c>
      <c r="R358" s="19"/>
      <c r="S358" s="19"/>
      <c r="T358" s="808"/>
      <c r="U358" s="809"/>
      <c r="V358" s="810"/>
      <c r="W358" s="811"/>
      <c r="X358" s="810"/>
      <c r="Y358" s="810"/>
      <c r="Z358" s="20"/>
      <c r="AA358" s="877" t="s">
        <v>662</v>
      </c>
      <c r="AB358" s="874" t="s">
        <v>595</v>
      </c>
      <c r="AC358" s="920" t="s">
        <v>2005</v>
      </c>
      <c r="AD358" s="939" t="s">
        <v>596</v>
      </c>
      <c r="AE358" s="877" t="s">
        <v>1990</v>
      </c>
      <c r="AF358" s="876" t="s">
        <v>632</v>
      </c>
      <c r="AG358" s="878" t="s">
        <v>140</v>
      </c>
      <c r="AH358" s="616" t="s">
        <v>187</v>
      </c>
      <c r="AI358" s="604" t="s">
        <v>640</v>
      </c>
      <c r="AJ358" s="601"/>
      <c r="AK358" s="943"/>
      <c r="AL358" s="1229" t="s">
        <v>2017</v>
      </c>
      <c r="AM358" s="1306"/>
      <c r="AN358" s="30">
        <f t="shared" si="93"/>
        <v>0</v>
      </c>
      <c r="AO358" s="30">
        <f t="shared" si="93"/>
        <v>0</v>
      </c>
      <c r="AP358" s="605">
        <f t="shared" si="93"/>
        <v>0</v>
      </c>
      <c r="AQ358" s="35">
        <f t="shared" si="92"/>
        <v>0</v>
      </c>
      <c r="AR358" s="566">
        <f t="shared" si="92"/>
        <v>0</v>
      </c>
      <c r="AS358" s="566">
        <f t="shared" si="92"/>
        <v>0</v>
      </c>
      <c r="AT358" s="35">
        <f t="shared" si="92"/>
        <v>0</v>
      </c>
      <c r="AU358" s="43">
        <f t="shared" si="92"/>
        <v>0</v>
      </c>
      <c r="AV358" s="596" t="s">
        <v>33</v>
      </c>
      <c r="AW358" s="597" t="s">
        <v>41</v>
      </c>
      <c r="AX358" s="606" t="s">
        <v>877</v>
      </c>
      <c r="AY358" s="597"/>
      <c r="AZ358" s="850" t="s">
        <v>877</v>
      </c>
      <c r="BA358" s="607" t="s">
        <v>147</v>
      </c>
      <c r="BB358" s="944"/>
      <c r="BC358" s="821"/>
      <c r="BD358" s="549"/>
      <c r="BE358" s="620" t="str">
        <f>IF(AND(AL358=AV358,AV358="○",AZ358="1.はい"),"○","▼選択")</f>
        <v>▼選択</v>
      </c>
      <c r="BF358" s="857" t="s">
        <v>16</v>
      </c>
      <c r="BG358" s="620" t="s">
        <v>31</v>
      </c>
      <c r="BH358" s="824" t="s">
        <v>6</v>
      </c>
      <c r="BI358" s="824" t="s">
        <v>7</v>
      </c>
      <c r="BJ358" s="620" t="s">
        <v>32</v>
      </c>
      <c r="BK358" s="856" t="s">
        <v>9</v>
      </c>
      <c r="BL358" s="546" t="s">
        <v>9</v>
      </c>
      <c r="BM358" s="828" t="s">
        <v>2105</v>
      </c>
      <c r="BN358" s="852"/>
      <c r="BO358" s="852"/>
      <c r="BP358" s="852"/>
      <c r="BQ358" s="852"/>
      <c r="BR358" s="852"/>
      <c r="BS358" s="547"/>
      <c r="BT358" s="547"/>
      <c r="BU358" s="547"/>
      <c r="BV358" s="548"/>
      <c r="BW358" s="549"/>
      <c r="BX358" s="547"/>
      <c r="BY358" s="495"/>
      <c r="BZ358" s="579" t="s">
        <v>2105</v>
      </c>
      <c r="CA358" s="832" t="s">
        <v>131</v>
      </c>
      <c r="CB358" s="833" t="s">
        <v>132</v>
      </c>
      <c r="CC358" s="55" t="s">
        <v>2499</v>
      </c>
      <c r="CD358" s="843" t="s">
        <v>1731</v>
      </c>
    </row>
    <row r="359" spans="1:82" ht="42.75" customHeight="1">
      <c r="A359" s="3"/>
      <c r="B359" s="5" t="s">
        <v>3101</v>
      </c>
      <c r="C359" s="3" t="str">
        <f t="shared" si="94"/>
        <v>Ⅳ.ガバナンス (8)　コーポレートガバナンスに関する態勢整備・業務運営</v>
      </c>
      <c r="D359" s="3" t="str">
        <f t="shared" si="95"/>
        <v>㉓【該当社のみ】共同募集時の対応</v>
      </c>
      <c r="E359" s="3" t="str">
        <f t="shared" si="98"/>
        <v>基本 144</v>
      </c>
      <c r="F359" s="3" t="str">
        <f t="shared" si="99"/>
        <v>144 
見出し</v>
      </c>
      <c r="G359" s="11" t="str">
        <f t="shared" si="100"/>
        <v xml:space="preserve">共同募集を取り扱う代理店のみ対象
＿ 
＿＿ </v>
      </c>
      <c r="H359" s="21" t="str">
        <f t="shared" si="96"/>
        <v>2023: 0
2024: 対象</v>
      </c>
      <c r="I359" s="21" t="str">
        <f t="shared" si="106"/>
        <v xml:space="preserve"> ― </v>
      </c>
      <c r="J359" s="21" t="str">
        <f t="shared" si="106"/>
        <v xml:space="preserve"> ― </v>
      </c>
      <c r="K359" s="21" t="str">
        <f t="shared" si="101"/>
        <v xml:space="preserve"> ― </v>
      </c>
      <c r="L359" s="21" t="str">
        <f t="shared" si="102"/>
        <v xml:space="preserve"> ― </v>
      </c>
      <c r="M359" s="21" t="str">
        <f t="shared" si="103"/>
        <v xml:space="preserve">
</v>
      </c>
      <c r="N359" s="3"/>
      <c r="O359" s="19" t="s">
        <v>2500</v>
      </c>
      <c r="P359" s="19" t="s">
        <v>2738</v>
      </c>
      <c r="Q359" s="19" t="s">
        <v>643</v>
      </c>
      <c r="R359" s="19"/>
      <c r="S359" s="19"/>
      <c r="T359" s="808"/>
      <c r="U359" s="809"/>
      <c r="V359" s="810"/>
      <c r="W359" s="811"/>
      <c r="X359" s="810"/>
      <c r="Y359" s="810"/>
      <c r="Z359" s="20"/>
      <c r="AA359" s="869" t="s">
        <v>662</v>
      </c>
      <c r="AB359" s="1203" t="s">
        <v>595</v>
      </c>
      <c r="AC359" s="879" t="s">
        <v>2005</v>
      </c>
      <c r="AD359" s="1272" t="s">
        <v>596</v>
      </c>
      <c r="AE359" s="869" t="s">
        <v>1991</v>
      </c>
      <c r="AF359" s="1206" t="s">
        <v>641</v>
      </c>
      <c r="AG359" s="837" t="s">
        <v>36</v>
      </c>
      <c r="AH359" s="1209" t="s">
        <v>25</v>
      </c>
      <c r="AI359" s="623">
        <v>144</v>
      </c>
      <c r="AJ359" s="624" t="s">
        <v>2642</v>
      </c>
      <c r="AK359" s="1303" t="s">
        <v>642</v>
      </c>
      <c r="AL359" s="1307"/>
      <c r="AM359" s="1308"/>
      <c r="AN359" s="29">
        <f t="shared" si="93"/>
        <v>0</v>
      </c>
      <c r="AO359" s="29">
        <f t="shared" si="93"/>
        <v>0</v>
      </c>
      <c r="AP359" s="589">
        <f t="shared" si="93"/>
        <v>0</v>
      </c>
      <c r="AQ359" s="37">
        <f t="shared" si="92"/>
        <v>0</v>
      </c>
      <c r="AR359" s="590">
        <f t="shared" si="92"/>
        <v>0</v>
      </c>
      <c r="AS359" s="590">
        <f t="shared" si="92"/>
        <v>0</v>
      </c>
      <c r="AT359" s="37">
        <f t="shared" si="92"/>
        <v>0</v>
      </c>
      <c r="AU359" s="45">
        <f t="shared" si="92"/>
        <v>0</v>
      </c>
      <c r="AV359" s="586" t="s">
        <v>33</v>
      </c>
      <c r="AW359" s="587" t="s">
        <v>91</v>
      </c>
      <c r="AX359" s="587" t="s">
        <v>9</v>
      </c>
      <c r="AY359" s="642"/>
      <c r="AZ359" s="850" t="s">
        <v>91</v>
      </c>
      <c r="BA359" s="559" t="s">
        <v>29</v>
      </c>
      <c r="BB359" s="562"/>
      <c r="BC359" s="562"/>
      <c r="BD359" s="571"/>
      <c r="BE359" s="571"/>
      <c r="BF359" s="891"/>
      <c r="BG359" s="571"/>
      <c r="BH359" s="571"/>
      <c r="BI359" s="847"/>
      <c r="BJ359" s="891"/>
      <c r="BK359" s="891"/>
      <c r="BL359" s="569"/>
      <c r="BM359" s="839"/>
      <c r="BN359" s="840"/>
      <c r="BO359" s="840"/>
      <c r="BP359" s="840"/>
      <c r="BQ359" s="840"/>
      <c r="BR359" s="840"/>
      <c r="BS359" s="562"/>
      <c r="BT359" s="562"/>
      <c r="BU359" s="562"/>
      <c r="BV359" s="570"/>
      <c r="BW359" s="571"/>
      <c r="BX359" s="562"/>
      <c r="BY359" s="495"/>
      <c r="BZ359" s="562"/>
      <c r="CA359" s="853" t="s">
        <v>1719</v>
      </c>
      <c r="CB359" s="854" t="s">
        <v>1720</v>
      </c>
      <c r="CC359" s="55" t="s">
        <v>2500</v>
      </c>
      <c r="CD359" s="843" t="s">
        <v>1732</v>
      </c>
    </row>
    <row r="360" spans="1:82" ht="103.5" customHeight="1">
      <c r="A360" s="3"/>
      <c r="B360" s="5" t="s">
        <v>3102</v>
      </c>
      <c r="C360" s="3" t="str">
        <f t="shared" si="94"/>
        <v>Ⅳ.ガバナンス (8)　コーポレートガバナンスに関する態勢整備・業務運営</v>
      </c>
      <c r="D360" s="3" t="str">
        <f t="shared" si="95"/>
        <v>㉓【該当社のみ】共同募集時の対応</v>
      </c>
      <c r="E360" s="3" t="str">
        <f t="shared" si="98"/>
        <v>基本 144</v>
      </c>
      <c r="F360" s="3" t="str">
        <f t="shared" si="99"/>
        <v xml:space="preserve">144 
</v>
      </c>
      <c r="G360" s="11" t="str">
        <f t="shared" si="100"/>
        <v xml:space="preserve">
＿ 自社において、共同募集時の募集フローのどの行為をどの程度実施するのか業務範囲（①共同募集の定義、②共同募集時の一連の募集行為の分担の考え方、③共同募集時の顧客への説明義務等）を規定している
＿＿ </v>
      </c>
      <c r="H360" s="21" t="str">
        <f t="shared" si="96"/>
        <v>2023: 0
2024: 1.はい</v>
      </c>
      <c r="I360" s="21" t="str">
        <f t="shared" si="106"/>
        <v xml:space="preserve"> ― </v>
      </c>
      <c r="J360" s="21" t="str">
        <f t="shared" si="106"/>
        <v xml:space="preserve"> ― </v>
      </c>
      <c r="K360" s="21" t="str">
        <f t="shared" si="101"/>
        <v>対象外</v>
      </c>
      <c r="L360" s="21" t="str">
        <f t="shared" si="102"/>
        <v>以下について、詳細説明欄の記載及び証跡資料により確認できた
・共同募集の定義は、「○○資料」P○を確認
・共同募集時の一連の募集行為の分担の考え方は、「○○資料」P○を確認
・共同募集時の顧客への説明義務等は、「○○資料」P○を確認</v>
      </c>
      <c r="M360" s="21" t="str">
        <f t="shared" si="103"/>
        <v xml:space="preserve">
</v>
      </c>
      <c r="N360" s="3"/>
      <c r="O360" s="19" t="s">
        <v>2501</v>
      </c>
      <c r="P360" s="19" t="s">
        <v>2738</v>
      </c>
      <c r="Q360" s="19" t="s">
        <v>643</v>
      </c>
      <c r="R360" s="19"/>
      <c r="S360" s="19"/>
      <c r="T360" s="808"/>
      <c r="U360" s="809"/>
      <c r="V360" s="810"/>
      <c r="W360" s="811"/>
      <c r="X360" s="810"/>
      <c r="Y360" s="810"/>
      <c r="Z360" s="20"/>
      <c r="AA360" s="844" t="s">
        <v>600</v>
      </c>
      <c r="AB360" s="1276"/>
      <c r="AC360" s="844" t="s">
        <v>2005</v>
      </c>
      <c r="AD360" s="1278"/>
      <c r="AE360" s="870" t="s">
        <v>643</v>
      </c>
      <c r="AF360" s="1278"/>
      <c r="AG360" s="845" t="s">
        <v>36</v>
      </c>
      <c r="AH360" s="1210"/>
      <c r="AI360" s="626">
        <v>144</v>
      </c>
      <c r="AJ360" s="632" t="s">
        <v>26</v>
      </c>
      <c r="AK360" s="863"/>
      <c r="AL360" s="1217" t="s">
        <v>644</v>
      </c>
      <c r="AM360" s="1219"/>
      <c r="AN360" s="27">
        <f t="shared" si="93"/>
        <v>0</v>
      </c>
      <c r="AO360" s="27">
        <f t="shared" si="93"/>
        <v>0</v>
      </c>
      <c r="AP360" s="565">
        <f t="shared" si="93"/>
        <v>0</v>
      </c>
      <c r="AQ360" s="35">
        <f t="shared" si="92"/>
        <v>0</v>
      </c>
      <c r="AR360" s="566">
        <f t="shared" si="92"/>
        <v>0</v>
      </c>
      <c r="AS360" s="566">
        <f t="shared" si="92"/>
        <v>0</v>
      </c>
      <c r="AT360" s="35">
        <f t="shared" si="92"/>
        <v>0</v>
      </c>
      <c r="AU360" s="43">
        <f t="shared" si="92"/>
        <v>0</v>
      </c>
      <c r="AV360" s="596" t="s">
        <v>33</v>
      </c>
      <c r="AW360" s="597" t="s">
        <v>41</v>
      </c>
      <c r="AX360" s="597" t="s">
        <v>42</v>
      </c>
      <c r="AY360" s="597"/>
      <c r="AZ360" s="850" t="s">
        <v>41</v>
      </c>
      <c r="BA360" s="582" t="s">
        <v>417</v>
      </c>
      <c r="BB360" s="547" t="s">
        <v>3720</v>
      </c>
      <c r="BC360" s="547" t="s">
        <v>3721</v>
      </c>
      <c r="BD360" s="598" t="str">
        <f t="shared" ref="BD360:BD361" si="109">BL360</f>
        <v>対象外</v>
      </c>
      <c r="BE360" s="859" t="s">
        <v>33</v>
      </c>
      <c r="BF360" s="633" t="s">
        <v>16</v>
      </c>
      <c r="BG360" s="859" t="s">
        <v>31</v>
      </c>
      <c r="BH360" s="824" t="s">
        <v>6</v>
      </c>
      <c r="BI360" s="824" t="s">
        <v>7</v>
      </c>
      <c r="BJ360" s="859" t="s">
        <v>32</v>
      </c>
      <c r="BK360" s="859" t="s">
        <v>897</v>
      </c>
      <c r="BL360" s="546" t="s">
        <v>203</v>
      </c>
      <c r="BM360" s="828" t="s">
        <v>1735</v>
      </c>
      <c r="BN360" s="852"/>
      <c r="BO360" s="852"/>
      <c r="BP360" s="852"/>
      <c r="BQ360" s="852"/>
      <c r="BR360" s="852"/>
      <c r="BS360" s="547"/>
      <c r="BT360" s="547"/>
      <c r="BU360" s="547"/>
      <c r="BV360" s="548"/>
      <c r="BW360" s="549"/>
      <c r="BX360" s="547"/>
      <c r="BY360" s="495"/>
      <c r="BZ360" s="579" t="s">
        <v>1735</v>
      </c>
      <c r="CA360" s="853" t="s">
        <v>1733</v>
      </c>
      <c r="CB360" s="854" t="s">
        <v>1734</v>
      </c>
      <c r="CC360" s="55" t="s">
        <v>2501</v>
      </c>
      <c r="CD360" s="843" t="s">
        <v>1732</v>
      </c>
    </row>
    <row r="361" spans="1:82" ht="78.75" hidden="1" customHeight="1">
      <c r="A361" s="3"/>
      <c r="B361" s="5" t="s">
        <v>3103</v>
      </c>
      <c r="C361" s="3" t="str">
        <f t="shared" si="94"/>
        <v>Ⅳ.ガバナンス (8)　コーポレートガバナンスに関する態勢整備・業務運営</v>
      </c>
      <c r="D361" s="3" t="str">
        <f t="shared" si="95"/>
        <v>㉓【該当社のみ】共同募集時の対応</v>
      </c>
      <c r="E361" s="3" t="str">
        <f t="shared" si="98"/>
        <v>基本 145</v>
      </c>
      <c r="F361" s="3" t="str">
        <f t="shared" si="99"/>
        <v xml:space="preserve">145 
</v>
      </c>
      <c r="G361" s="11" t="str">
        <f t="shared" si="100"/>
        <v xml:space="preserve">
＿ 継続的に共同募集を行う全ての共同募集先と共同募集契約書や覚書等が締結され、当該契約書や覚書等に定められた業務の範囲で募集が行われていること等を確認している
＿＿ </v>
      </c>
      <c r="H361" s="21" t="str">
        <f t="shared" si="96"/>
        <v>2023: 0
2024: ▼選択</v>
      </c>
      <c r="I361" s="21" t="str">
        <f t="shared" si="106"/>
        <v xml:space="preserve"> ― </v>
      </c>
      <c r="J361" s="21" t="str">
        <f t="shared" si="106"/>
        <v xml:space="preserve"> ― </v>
      </c>
      <c r="K361" s="21" t="str">
        <f t="shared" si="101"/>
        <v>対象外</v>
      </c>
      <c r="L361" s="21" t="str">
        <f t="shared" si="102"/>
        <v>以下について、詳細説明欄の記載及び証跡資料により確認できた
・共同募集先と業務範囲を定めた契約を締結していることは、「○○資料」を確認
・共同募集先に対して契約書等に定められた業務の範囲で募集が行われていること等を確認していることは、「○○資料」を確認</v>
      </c>
      <c r="M361" s="21" t="str">
        <f t="shared" si="103"/>
        <v xml:space="preserve">
</v>
      </c>
      <c r="N361" s="3"/>
      <c r="O361" s="19" t="s">
        <v>2502</v>
      </c>
      <c r="P361" s="19" t="s">
        <v>2738</v>
      </c>
      <c r="Q361" s="19" t="s">
        <v>643</v>
      </c>
      <c r="R361" s="19"/>
      <c r="S361" s="19"/>
      <c r="T361" s="808"/>
      <c r="U361" s="809"/>
      <c r="V361" s="810"/>
      <c r="W361" s="811"/>
      <c r="X361" s="810"/>
      <c r="Y361" s="810"/>
      <c r="Z361" s="20"/>
      <c r="AA361" s="864" t="s">
        <v>600</v>
      </c>
      <c r="AB361" s="1277"/>
      <c r="AC361" s="864" t="s">
        <v>2005</v>
      </c>
      <c r="AD361" s="1279"/>
      <c r="AE361" s="880" t="s">
        <v>643</v>
      </c>
      <c r="AF361" s="1279"/>
      <c r="AG361" s="865" t="s">
        <v>36</v>
      </c>
      <c r="AH361" s="1211"/>
      <c r="AI361" s="637">
        <v>145</v>
      </c>
      <c r="AJ361" s="601" t="s">
        <v>26</v>
      </c>
      <c r="AK361" s="863"/>
      <c r="AL361" s="1212" t="s">
        <v>645</v>
      </c>
      <c r="AM361" s="1214"/>
      <c r="AN361" s="27">
        <f t="shared" si="93"/>
        <v>0</v>
      </c>
      <c r="AO361" s="27">
        <f t="shared" si="93"/>
        <v>0</v>
      </c>
      <c r="AP361" s="565">
        <f t="shared" si="93"/>
        <v>0</v>
      </c>
      <c r="AQ361" s="35">
        <f t="shared" si="92"/>
        <v>0</v>
      </c>
      <c r="AR361" s="566">
        <f t="shared" si="92"/>
        <v>0</v>
      </c>
      <c r="AS361" s="566">
        <f t="shared" si="92"/>
        <v>0</v>
      </c>
      <c r="AT361" s="35">
        <f t="shared" si="92"/>
        <v>0</v>
      </c>
      <c r="AU361" s="43">
        <f t="shared" si="92"/>
        <v>0</v>
      </c>
      <c r="AV361" s="596" t="s">
        <v>33</v>
      </c>
      <c r="AW361" s="597" t="s">
        <v>41</v>
      </c>
      <c r="AX361" s="597" t="s">
        <v>42</v>
      </c>
      <c r="AY361" s="597"/>
      <c r="AZ361" s="850" t="s">
        <v>33</v>
      </c>
      <c r="BA361" s="582" t="s">
        <v>428</v>
      </c>
      <c r="BB361" s="855"/>
      <c r="BC361" s="821"/>
      <c r="BD361" s="598" t="str">
        <f t="shared" si="109"/>
        <v>対象外</v>
      </c>
      <c r="BE361" s="859" t="s">
        <v>33</v>
      </c>
      <c r="BF361" s="633" t="s">
        <v>16</v>
      </c>
      <c r="BG361" s="859" t="s">
        <v>31</v>
      </c>
      <c r="BH361" s="824" t="s">
        <v>6</v>
      </c>
      <c r="BI361" s="824" t="s">
        <v>7</v>
      </c>
      <c r="BJ361" s="859" t="s">
        <v>32</v>
      </c>
      <c r="BK361" s="859" t="s">
        <v>897</v>
      </c>
      <c r="BL361" s="546" t="s">
        <v>203</v>
      </c>
      <c r="BM361" s="828" t="s">
        <v>1739</v>
      </c>
      <c r="BN361" s="852"/>
      <c r="BO361" s="852"/>
      <c r="BP361" s="852"/>
      <c r="BQ361" s="852"/>
      <c r="BR361" s="852"/>
      <c r="BS361" s="547"/>
      <c r="BT361" s="547"/>
      <c r="BU361" s="547"/>
      <c r="BV361" s="548"/>
      <c r="BW361" s="549"/>
      <c r="BX361" s="547"/>
      <c r="BY361" s="495"/>
      <c r="BZ361" s="579" t="s">
        <v>1739</v>
      </c>
      <c r="CA361" s="853" t="s">
        <v>1736</v>
      </c>
      <c r="CB361" s="854" t="s">
        <v>1737</v>
      </c>
      <c r="CC361" s="55" t="s">
        <v>2502</v>
      </c>
      <c r="CD361" s="843" t="s">
        <v>1738</v>
      </c>
    </row>
    <row r="362" spans="1:82" ht="85.5" hidden="1" customHeight="1">
      <c r="A362" s="3"/>
      <c r="B362" s="5" t="s">
        <v>3104</v>
      </c>
      <c r="C362" s="3" t="str">
        <f t="shared" si="94"/>
        <v>Ⅳ.ガバナンス (8)　コーポレートガバナンスに関する態勢整備・業務運営</v>
      </c>
      <c r="D362" s="3" t="str">
        <f t="shared" si="95"/>
        <v>㉓【該当社のみ】共同募集時の対応</v>
      </c>
      <c r="E362" s="3" t="str">
        <f t="shared" si="98"/>
        <v>応用 ㉓EX</v>
      </c>
      <c r="F362" s="3" t="str">
        <f t="shared" si="99"/>
        <v xml:space="preserve">㉓EX 
</v>
      </c>
      <c r="G362" s="11" t="str">
        <f t="shared" si="100"/>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62" s="21" t="str">
        <f t="shared" si="96"/>
        <v>2023: 0
2024: 4.--</v>
      </c>
      <c r="I362" s="21" t="str">
        <f t="shared" si="106"/>
        <v xml:space="preserve"> ― </v>
      </c>
      <c r="J362" s="21" t="str">
        <f t="shared" si="106"/>
        <v xml:space="preserve"> ― </v>
      </c>
      <c r="K362" s="21" t="str">
        <f t="shared" si="101"/>
        <v>対象外</v>
      </c>
      <c r="L362" s="21" t="str">
        <f t="shared" si="102"/>
        <v>㉓【該当社のみ】共同募集時の対応 に関する貴社取組み［お客さまへアピールしたい取組み／募集人等従業者に好評な取組み］として認識しました。（［ ］内は判定時に不要文言を削除する）</v>
      </c>
      <c r="M362" s="21" t="str">
        <f t="shared" si="103"/>
        <v xml:space="preserve">
</v>
      </c>
      <c r="N362" s="3"/>
      <c r="O362" s="19" t="s">
        <v>2503</v>
      </c>
      <c r="P362" s="19" t="s">
        <v>2738</v>
      </c>
      <c r="Q362" s="19" t="s">
        <v>643</v>
      </c>
      <c r="R362" s="19"/>
      <c r="S362" s="19"/>
      <c r="T362" s="808"/>
      <c r="U362" s="809"/>
      <c r="V362" s="810"/>
      <c r="W362" s="811"/>
      <c r="X362" s="810"/>
      <c r="Y362" s="810"/>
      <c r="Z362" s="20"/>
      <c r="AA362" s="877" t="s">
        <v>662</v>
      </c>
      <c r="AB362" s="874" t="s">
        <v>595</v>
      </c>
      <c r="AC362" s="920" t="s">
        <v>2005</v>
      </c>
      <c r="AD362" s="939" t="s">
        <v>596</v>
      </c>
      <c r="AE362" s="877" t="s">
        <v>1991</v>
      </c>
      <c r="AF362" s="876" t="s">
        <v>641</v>
      </c>
      <c r="AG362" s="878" t="s">
        <v>140</v>
      </c>
      <c r="AH362" s="616" t="s">
        <v>187</v>
      </c>
      <c r="AI362" s="604" t="s">
        <v>646</v>
      </c>
      <c r="AJ362" s="601"/>
      <c r="AK362" s="945"/>
      <c r="AL362" s="1229" t="s">
        <v>2017</v>
      </c>
      <c r="AM362" s="1306"/>
      <c r="AN362" s="30">
        <f t="shared" si="93"/>
        <v>0</v>
      </c>
      <c r="AO362" s="30">
        <f t="shared" si="93"/>
        <v>0</v>
      </c>
      <c r="AP362" s="605">
        <f t="shared" si="93"/>
        <v>0</v>
      </c>
      <c r="AQ362" s="35">
        <f t="shared" si="92"/>
        <v>0</v>
      </c>
      <c r="AR362" s="566">
        <f t="shared" si="92"/>
        <v>0</v>
      </c>
      <c r="AS362" s="566">
        <f t="shared" si="92"/>
        <v>0</v>
      </c>
      <c r="AT362" s="35">
        <f t="shared" si="92"/>
        <v>0</v>
      </c>
      <c r="AU362" s="43">
        <f t="shared" si="92"/>
        <v>0</v>
      </c>
      <c r="AV362" s="596" t="s">
        <v>33</v>
      </c>
      <c r="AW362" s="597" t="s">
        <v>41</v>
      </c>
      <c r="AX362" s="606" t="s">
        <v>877</v>
      </c>
      <c r="AY362" s="597"/>
      <c r="AZ362" s="850" t="s">
        <v>877</v>
      </c>
      <c r="BA362" s="607" t="s">
        <v>147</v>
      </c>
      <c r="BB362" s="855"/>
      <c r="BC362" s="821"/>
      <c r="BD362" s="549"/>
      <c r="BE362" s="620" t="str">
        <f>IF(AND(AL362=AV362,AV362="○",AZ362="1.はい"),"○","▼選択")</f>
        <v>▼選択</v>
      </c>
      <c r="BF362" s="857" t="s">
        <v>16</v>
      </c>
      <c r="BG362" s="620" t="s">
        <v>31</v>
      </c>
      <c r="BH362" s="824" t="s">
        <v>6</v>
      </c>
      <c r="BI362" s="824" t="s">
        <v>7</v>
      </c>
      <c r="BJ362" s="620" t="s">
        <v>32</v>
      </c>
      <c r="BK362" s="856" t="s">
        <v>9</v>
      </c>
      <c r="BL362" s="546" t="s">
        <v>9</v>
      </c>
      <c r="BM362" s="886" t="s">
        <v>2106</v>
      </c>
      <c r="BN362" s="829"/>
      <c r="BO362" s="829"/>
      <c r="BP362" s="829"/>
      <c r="BQ362" s="829"/>
      <c r="BR362" s="829"/>
      <c r="BS362" s="547"/>
      <c r="BT362" s="547"/>
      <c r="BU362" s="547"/>
      <c r="BV362" s="548"/>
      <c r="BW362" s="549"/>
      <c r="BX362" s="547"/>
      <c r="BY362" s="495"/>
      <c r="BZ362" s="579" t="s">
        <v>2106</v>
      </c>
      <c r="CA362" s="832" t="s">
        <v>131</v>
      </c>
      <c r="CB362" s="833" t="s">
        <v>132</v>
      </c>
      <c r="CC362" s="55" t="s">
        <v>2503</v>
      </c>
      <c r="CD362" s="843" t="s">
        <v>1740</v>
      </c>
    </row>
    <row r="363" spans="1:82" ht="42.75" customHeight="1">
      <c r="A363" s="3"/>
      <c r="B363" s="5" t="s">
        <v>3105</v>
      </c>
      <c r="C363" s="3" t="str">
        <f t="shared" si="94"/>
        <v>Ⅳ.ガバナンス (8)　コーポレートガバナンスに関する態勢整備・業務運営</v>
      </c>
      <c r="D363" s="3" t="str">
        <f t="shared" si="95"/>
        <v>㉔【該当社のみ】募集関連行為委託等の対応</v>
      </c>
      <c r="E363" s="3" t="str">
        <f t="shared" si="98"/>
        <v>基本 146</v>
      </c>
      <c r="F363" s="3" t="str">
        <f t="shared" si="99"/>
        <v>146 
見出し</v>
      </c>
      <c r="G363" s="11" t="str">
        <f t="shared" si="100"/>
        <v xml:space="preserve">募集関連行為委託等を取り扱う代理店のみ対象
＿ 
＿＿ </v>
      </c>
      <c r="H363" s="21" t="str">
        <f t="shared" si="96"/>
        <v>2023: 0
2024: 対象</v>
      </c>
      <c r="I363" s="21" t="str">
        <f t="shared" si="106"/>
        <v xml:space="preserve"> ― </v>
      </c>
      <c r="J363" s="21" t="str">
        <f t="shared" si="106"/>
        <v xml:space="preserve"> ― </v>
      </c>
      <c r="K363" s="21" t="str">
        <f t="shared" si="101"/>
        <v xml:space="preserve"> ― </v>
      </c>
      <c r="L363" s="21" t="str">
        <f t="shared" si="102"/>
        <v xml:space="preserve"> ― </v>
      </c>
      <c r="M363" s="21" t="str">
        <f t="shared" si="103"/>
        <v xml:space="preserve">
</v>
      </c>
      <c r="N363" s="3"/>
      <c r="O363" s="19" t="s">
        <v>2504</v>
      </c>
      <c r="P363" s="19" t="s">
        <v>2738</v>
      </c>
      <c r="Q363" s="19" t="s">
        <v>649</v>
      </c>
      <c r="R363" s="19"/>
      <c r="S363" s="19"/>
      <c r="T363" s="808"/>
      <c r="U363" s="809"/>
      <c r="V363" s="810"/>
      <c r="W363" s="811"/>
      <c r="X363" s="810"/>
      <c r="Y363" s="810"/>
      <c r="Z363" s="20"/>
      <c r="AA363" s="869" t="s">
        <v>662</v>
      </c>
      <c r="AB363" s="1203" t="s">
        <v>595</v>
      </c>
      <c r="AC363" s="879" t="s">
        <v>2005</v>
      </c>
      <c r="AD363" s="1272" t="s">
        <v>596</v>
      </c>
      <c r="AE363" s="869" t="s">
        <v>1992</v>
      </c>
      <c r="AF363" s="1206" t="s">
        <v>647</v>
      </c>
      <c r="AG363" s="837" t="s">
        <v>36</v>
      </c>
      <c r="AH363" s="1209" t="s">
        <v>25</v>
      </c>
      <c r="AI363" s="623">
        <v>146</v>
      </c>
      <c r="AJ363" s="624" t="s">
        <v>2642</v>
      </c>
      <c r="AK363" s="1303" t="s">
        <v>648</v>
      </c>
      <c r="AL363" s="1301"/>
      <c r="AM363" s="1302"/>
      <c r="AN363" s="29">
        <f t="shared" si="93"/>
        <v>0</v>
      </c>
      <c r="AO363" s="29">
        <f t="shared" si="93"/>
        <v>0</v>
      </c>
      <c r="AP363" s="589">
        <f t="shared" si="93"/>
        <v>0</v>
      </c>
      <c r="AQ363" s="37">
        <f t="shared" si="92"/>
        <v>0</v>
      </c>
      <c r="AR363" s="590">
        <f t="shared" si="92"/>
        <v>0</v>
      </c>
      <c r="AS363" s="590">
        <f t="shared" si="92"/>
        <v>0</v>
      </c>
      <c r="AT363" s="37">
        <f t="shared" si="92"/>
        <v>0</v>
      </c>
      <c r="AU363" s="45">
        <f t="shared" si="92"/>
        <v>0</v>
      </c>
      <c r="AV363" s="586" t="s">
        <v>33</v>
      </c>
      <c r="AW363" s="587" t="s">
        <v>91</v>
      </c>
      <c r="AX363" s="587" t="s">
        <v>9</v>
      </c>
      <c r="AY363" s="597"/>
      <c r="AZ363" s="850" t="s">
        <v>91</v>
      </c>
      <c r="BA363" s="559" t="s">
        <v>29</v>
      </c>
      <c r="BB363" s="562"/>
      <c r="BC363" s="562"/>
      <c r="BD363" s="571"/>
      <c r="BE363" s="571"/>
      <c r="BF363" s="891"/>
      <c r="BG363" s="571"/>
      <c r="BH363" s="571"/>
      <c r="BI363" s="847"/>
      <c r="BJ363" s="891"/>
      <c r="BK363" s="891"/>
      <c r="BL363" s="569"/>
      <c r="BM363" s="839"/>
      <c r="BN363" s="840"/>
      <c r="BO363" s="840"/>
      <c r="BP363" s="840"/>
      <c r="BQ363" s="840"/>
      <c r="BR363" s="840"/>
      <c r="BS363" s="562"/>
      <c r="BT363" s="562"/>
      <c r="BU363" s="562"/>
      <c r="BV363" s="570"/>
      <c r="BW363" s="571"/>
      <c r="BX363" s="562"/>
      <c r="BY363" s="495"/>
      <c r="BZ363" s="562"/>
      <c r="CA363" s="853" t="s">
        <v>1719</v>
      </c>
      <c r="CB363" s="854" t="s">
        <v>1720</v>
      </c>
      <c r="CC363" s="55" t="s">
        <v>2504</v>
      </c>
      <c r="CD363" s="843" t="s">
        <v>1741</v>
      </c>
    </row>
    <row r="364" spans="1:82" ht="78.75" hidden="1" customHeight="1">
      <c r="A364" s="3"/>
      <c r="B364" s="5" t="s">
        <v>3106</v>
      </c>
      <c r="C364" s="3" t="str">
        <f t="shared" si="94"/>
        <v>Ⅳ.ガバナンス (8)　コーポレートガバナンスに関する態勢整備・業務運営</v>
      </c>
      <c r="D364" s="3" t="str">
        <f t="shared" si="95"/>
        <v>㉔【該当社のみ】募集関連行為委託等の対応</v>
      </c>
      <c r="E364" s="3" t="str">
        <f t="shared" si="98"/>
        <v>基本 146</v>
      </c>
      <c r="F364" s="3" t="str">
        <f t="shared" si="99"/>
        <v xml:space="preserve">146 
</v>
      </c>
      <c r="G364" s="11" t="str">
        <f t="shared" si="100"/>
        <v xml:space="preserve">
＿ 募集関連行為委託先の選定・管理に係る規程がある
＿＿ </v>
      </c>
      <c r="H364" s="21" t="str">
        <f t="shared" si="96"/>
        <v>2023: 0
2024: ▼選択</v>
      </c>
      <c r="I364" s="21" t="str">
        <f t="shared" si="106"/>
        <v xml:space="preserve"> ― </v>
      </c>
      <c r="J364" s="21" t="str">
        <f t="shared" si="106"/>
        <v xml:space="preserve"> ― </v>
      </c>
      <c r="K364" s="21" t="str">
        <f t="shared" si="101"/>
        <v>対象外</v>
      </c>
      <c r="L364" s="21" t="str">
        <f t="shared" si="102"/>
        <v>以下について、詳細説明欄の記載及び証跡資料により確認できた
・契約締結前にチェックシート等により募集関連行為先の適切性を確認することは、「○○資料」P○を確認
・契約締結にあたってはコンプライアンス部門等の管理部門あるいは管理担当者の承認を得ることは、「○○資料」P○を確認</v>
      </c>
      <c r="M364" s="21" t="str">
        <f t="shared" si="103"/>
        <v xml:space="preserve">
</v>
      </c>
      <c r="N364" s="3"/>
      <c r="O364" s="19" t="s">
        <v>2505</v>
      </c>
      <c r="P364" s="19" t="s">
        <v>2738</v>
      </c>
      <c r="Q364" s="19" t="s">
        <v>649</v>
      </c>
      <c r="R364" s="19"/>
      <c r="S364" s="19"/>
      <c r="T364" s="808"/>
      <c r="U364" s="809"/>
      <c r="V364" s="810"/>
      <c r="W364" s="811"/>
      <c r="X364" s="810"/>
      <c r="Y364" s="810"/>
      <c r="Z364" s="20"/>
      <c r="AA364" s="844" t="s">
        <v>600</v>
      </c>
      <c r="AB364" s="1276"/>
      <c r="AC364" s="844" t="s">
        <v>2005</v>
      </c>
      <c r="AD364" s="1278"/>
      <c r="AE364" s="870" t="s">
        <v>649</v>
      </c>
      <c r="AF364" s="1278"/>
      <c r="AG364" s="845" t="s">
        <v>36</v>
      </c>
      <c r="AH364" s="1210"/>
      <c r="AI364" s="634">
        <v>146</v>
      </c>
      <c r="AJ364" s="627" t="s">
        <v>26</v>
      </c>
      <c r="AK364" s="863"/>
      <c r="AL364" s="1217" t="s">
        <v>650</v>
      </c>
      <c r="AM364" s="1219"/>
      <c r="AN364" s="27">
        <f t="shared" si="93"/>
        <v>0</v>
      </c>
      <c r="AO364" s="27">
        <f t="shared" si="93"/>
        <v>0</v>
      </c>
      <c r="AP364" s="565">
        <f t="shared" si="93"/>
        <v>0</v>
      </c>
      <c r="AQ364" s="35">
        <f t="shared" si="92"/>
        <v>0</v>
      </c>
      <c r="AR364" s="566">
        <f t="shared" si="92"/>
        <v>0</v>
      </c>
      <c r="AS364" s="566">
        <f t="shared" si="92"/>
        <v>0</v>
      </c>
      <c r="AT364" s="35">
        <f t="shared" si="92"/>
        <v>0</v>
      </c>
      <c r="AU364" s="43">
        <f t="shared" si="92"/>
        <v>0</v>
      </c>
      <c r="AV364" s="596" t="s">
        <v>33</v>
      </c>
      <c r="AW364" s="597" t="s">
        <v>41</v>
      </c>
      <c r="AX364" s="597" t="s">
        <v>42</v>
      </c>
      <c r="AY364" s="597"/>
      <c r="AZ364" s="850" t="s">
        <v>33</v>
      </c>
      <c r="BA364" s="582" t="s">
        <v>417</v>
      </c>
      <c r="BB364" s="855"/>
      <c r="BC364" s="821"/>
      <c r="BD364" s="598" t="str">
        <f t="shared" ref="BD364:BD365" si="110">BL364</f>
        <v>対象外</v>
      </c>
      <c r="BE364" s="859" t="s">
        <v>33</v>
      </c>
      <c r="BF364" s="633" t="s">
        <v>16</v>
      </c>
      <c r="BG364" s="859" t="s">
        <v>31</v>
      </c>
      <c r="BH364" s="824" t="s">
        <v>6</v>
      </c>
      <c r="BI364" s="824" t="s">
        <v>7</v>
      </c>
      <c r="BJ364" s="859" t="s">
        <v>32</v>
      </c>
      <c r="BK364" s="859" t="s">
        <v>897</v>
      </c>
      <c r="BL364" s="546" t="s">
        <v>203</v>
      </c>
      <c r="BM364" s="828" t="s">
        <v>1744</v>
      </c>
      <c r="BN364" s="852"/>
      <c r="BO364" s="852"/>
      <c r="BP364" s="852"/>
      <c r="BQ364" s="852"/>
      <c r="BR364" s="852"/>
      <c r="BS364" s="547"/>
      <c r="BT364" s="547"/>
      <c r="BU364" s="547"/>
      <c r="BV364" s="548"/>
      <c r="BW364" s="549"/>
      <c r="BX364" s="547"/>
      <c r="BY364" s="495"/>
      <c r="BZ364" s="579" t="s">
        <v>1744</v>
      </c>
      <c r="CA364" s="853" t="s">
        <v>1742</v>
      </c>
      <c r="CB364" s="854" t="s">
        <v>1743</v>
      </c>
      <c r="CC364" s="55" t="s">
        <v>2505</v>
      </c>
      <c r="CD364" s="843" t="s">
        <v>1741</v>
      </c>
    </row>
    <row r="365" spans="1:82" ht="71.25" customHeight="1">
      <c r="A365" s="3"/>
      <c r="B365" s="5" t="s">
        <v>3107</v>
      </c>
      <c r="C365" s="3" t="str">
        <f t="shared" si="94"/>
        <v>Ⅳ.ガバナンス (8)　コーポレートガバナンスに関する態勢整備・業務運営</v>
      </c>
      <c r="D365" s="3" t="str">
        <f t="shared" si="95"/>
        <v>㉔【該当社のみ】募集関連行為委託等の対応</v>
      </c>
      <c r="E365" s="3" t="str">
        <f t="shared" si="98"/>
        <v>基本 147</v>
      </c>
      <c r="F365" s="3" t="str">
        <f t="shared" si="99"/>
        <v xml:space="preserve">147 
</v>
      </c>
      <c r="G365" s="11" t="str">
        <f t="shared" si="100"/>
        <v xml:space="preserve">
＿ 募集関連行為委託先の取組み状況についてのモニタリングについて、以下の事項を行っている
※全て「1.はい」であれば達成
＿＿ </v>
      </c>
      <c r="H365" s="21" t="str">
        <f t="shared" si="96"/>
        <v>2023: 0
2024: －</v>
      </c>
      <c r="I365" s="21" t="str">
        <f t="shared" si="106"/>
        <v xml:space="preserve"> ― </v>
      </c>
      <c r="J365" s="21" t="str">
        <f t="shared" si="106"/>
        <v xml:space="preserve"> ― </v>
      </c>
      <c r="K365" s="21" t="str">
        <f t="shared" si="101"/>
        <v>対象外</v>
      </c>
      <c r="L365" s="21">
        <f t="shared" si="102"/>
        <v>0</v>
      </c>
      <c r="M365" s="21" t="str">
        <f t="shared" si="103"/>
        <v xml:space="preserve">
</v>
      </c>
      <c r="N365" s="3"/>
      <c r="O365" s="19" t="s">
        <v>2506</v>
      </c>
      <c r="P365" s="19" t="s">
        <v>2738</v>
      </c>
      <c r="Q365" s="19" t="s">
        <v>649</v>
      </c>
      <c r="R365" s="19"/>
      <c r="S365" s="19"/>
      <c r="T365" s="808"/>
      <c r="U365" s="809"/>
      <c r="V365" s="810"/>
      <c r="W365" s="811"/>
      <c r="X365" s="810"/>
      <c r="Y365" s="810"/>
      <c r="Z365" s="20"/>
      <c r="AA365" s="844" t="s">
        <v>600</v>
      </c>
      <c r="AB365" s="1276"/>
      <c r="AC365" s="844" t="s">
        <v>2005</v>
      </c>
      <c r="AD365" s="1278"/>
      <c r="AE365" s="870" t="s">
        <v>649</v>
      </c>
      <c r="AF365" s="1278"/>
      <c r="AG365" s="845" t="s">
        <v>36</v>
      </c>
      <c r="AH365" s="1210"/>
      <c r="AI365" s="550">
        <v>147</v>
      </c>
      <c r="AJ365" s="551" t="s">
        <v>26</v>
      </c>
      <c r="AK365" s="863"/>
      <c r="AL365" s="1212" t="s">
        <v>3722</v>
      </c>
      <c r="AM365" s="1219"/>
      <c r="AN365" s="27">
        <f t="shared" si="93"/>
        <v>0</v>
      </c>
      <c r="AO365" s="27">
        <f t="shared" si="93"/>
        <v>0</v>
      </c>
      <c r="AP365" s="565">
        <f t="shared" si="93"/>
        <v>0</v>
      </c>
      <c r="AQ365" s="35">
        <f t="shared" si="92"/>
        <v>0</v>
      </c>
      <c r="AR365" s="566">
        <f t="shared" si="92"/>
        <v>0</v>
      </c>
      <c r="AS365" s="566">
        <f t="shared" si="92"/>
        <v>0</v>
      </c>
      <c r="AT365" s="35">
        <f t="shared" si="92"/>
        <v>0</v>
      </c>
      <c r="AU365" s="43">
        <f t="shared" si="92"/>
        <v>0</v>
      </c>
      <c r="AV365" s="608"/>
      <c r="AW365" s="609"/>
      <c r="AX365" s="609"/>
      <c r="AY365" s="609"/>
      <c r="AZ365" s="822" t="s">
        <v>661</v>
      </c>
      <c r="BA365" s="559" t="s">
        <v>29</v>
      </c>
      <c r="BB365" s="562"/>
      <c r="BC365" s="562"/>
      <c r="BD365" s="598" t="str">
        <f t="shared" si="110"/>
        <v>対象外</v>
      </c>
      <c r="BE365" s="859" t="s">
        <v>33</v>
      </c>
      <c r="BF365" s="633" t="s">
        <v>16</v>
      </c>
      <c r="BG365" s="859" t="s">
        <v>31</v>
      </c>
      <c r="BH365" s="824" t="s">
        <v>6</v>
      </c>
      <c r="BI365" s="824" t="s">
        <v>7</v>
      </c>
      <c r="BJ365" s="859" t="s">
        <v>32</v>
      </c>
      <c r="BK365" s="859" t="s">
        <v>897</v>
      </c>
      <c r="BL365" s="561" t="s">
        <v>203</v>
      </c>
      <c r="BM365" s="839"/>
      <c r="BN365" s="840"/>
      <c r="BO365" s="840"/>
      <c r="BP365" s="840"/>
      <c r="BQ365" s="840"/>
      <c r="BR365" s="840"/>
      <c r="BS365" s="562"/>
      <c r="BT365" s="562"/>
      <c r="BU365" s="562"/>
      <c r="BV365" s="548"/>
      <c r="BW365" s="549"/>
      <c r="BX365" s="547"/>
      <c r="BY365" s="495"/>
      <c r="BZ365" s="562"/>
      <c r="CA365" s="841"/>
      <c r="CB365" s="842"/>
      <c r="CC365" s="55" t="s">
        <v>2506</v>
      </c>
      <c r="CD365" s="843" t="s">
        <v>1745</v>
      </c>
    </row>
    <row r="366" spans="1:82" ht="99.75" customHeight="1">
      <c r="A366" s="3"/>
      <c r="B366" s="5" t="s">
        <v>3108</v>
      </c>
      <c r="C366" s="3" t="str">
        <f t="shared" si="94"/>
        <v>Ⅳ.ガバナンス (8)　コーポレートガバナンスに関する態勢整備・業務運営</v>
      </c>
      <c r="D366" s="3" t="str">
        <f t="shared" si="95"/>
        <v>㉔【該当社のみ】募集関連行為委託等の対応</v>
      </c>
      <c r="E366" s="3" t="str">
        <f t="shared" si="98"/>
        <v>基本 147</v>
      </c>
      <c r="F366" s="3" t="str">
        <f t="shared" si="99"/>
        <v>147 
147-1</v>
      </c>
      <c r="G366" s="11" t="str">
        <f t="shared" si="100"/>
        <v xml:space="preserve">
＿ 
＿＿ 規定された業務範囲を逸脱しないような業務フローとなっているか、募集関連行為委託先の取組み状況についてのモニタリング項目を規定している</v>
      </c>
      <c r="H366" s="21" t="str">
        <f t="shared" si="96"/>
        <v>2023: 0
2024: 1.はい</v>
      </c>
      <c r="I366" s="21" t="str">
        <f t="shared" si="106"/>
        <v xml:space="preserve"> ― </v>
      </c>
      <c r="J366" s="21" t="str">
        <f t="shared" si="106"/>
        <v xml:space="preserve"> ― </v>
      </c>
      <c r="K366" s="21" t="str">
        <f t="shared" si="101"/>
        <v>▼選択</v>
      </c>
      <c r="L366" s="21" t="str">
        <f t="shared" si="102"/>
        <v>以下について、詳細説明欄の記載及び証跡資料により確認できた
・保険募集行為又は特別利益の提供等の募集規制の潜脱につながる行為が行われていないかという視点でモニタリングを行うことは、「○○資料」P○を確認
・運営する比較サイト等の商品情報の提供を主たる目的としたサービスにおいて、誤った商品説明や特定商品の不適切な評価など、保険募集人が募集行為を行う際に顧客の正しい商品理解を妨げるおそれのある行為を行っていないかという視点でモニタリングを行うことは、「○○資料」P○を確認
・個人情報の第三者への提供に係る顧客同意の取得などの手続が個人情報の保護に関する法律等に基づき、適切に行われているかという視点でモニタリングを行うことは、「○○資料」P○を確認</v>
      </c>
      <c r="M366" s="21" t="str">
        <f t="shared" si="103"/>
        <v xml:space="preserve">
</v>
      </c>
      <c r="N366" s="3"/>
      <c r="O366" s="19" t="s">
        <v>2507</v>
      </c>
      <c r="P366" s="19" t="s">
        <v>2738</v>
      </c>
      <c r="Q366" s="19" t="s">
        <v>649</v>
      </c>
      <c r="R366" s="19"/>
      <c r="S366" s="19"/>
      <c r="T366" s="808"/>
      <c r="U366" s="809"/>
      <c r="V366" s="810"/>
      <c r="W366" s="811"/>
      <c r="X366" s="810"/>
      <c r="Y366" s="810"/>
      <c r="Z366" s="20"/>
      <c r="AA366" s="844" t="s">
        <v>600</v>
      </c>
      <c r="AB366" s="1276"/>
      <c r="AC366" s="844" t="s">
        <v>2005</v>
      </c>
      <c r="AD366" s="1278"/>
      <c r="AE366" s="870" t="s">
        <v>649</v>
      </c>
      <c r="AF366" s="1278"/>
      <c r="AG366" s="845" t="s">
        <v>36</v>
      </c>
      <c r="AH366" s="1210"/>
      <c r="AI366" s="563">
        <v>147</v>
      </c>
      <c r="AJ366" s="663" t="s">
        <v>2694</v>
      </c>
      <c r="AK366" s="921"/>
      <c r="AL366" s="871"/>
      <c r="AM366" s="946" t="s">
        <v>651</v>
      </c>
      <c r="AN366" s="27">
        <f t="shared" si="93"/>
        <v>0</v>
      </c>
      <c r="AO366" s="27">
        <f t="shared" si="93"/>
        <v>0</v>
      </c>
      <c r="AP366" s="565">
        <f t="shared" si="93"/>
        <v>0</v>
      </c>
      <c r="AQ366" s="35">
        <f t="shared" si="92"/>
        <v>0</v>
      </c>
      <c r="AR366" s="566">
        <f t="shared" ref="AR366:AU431" si="111">V366</f>
        <v>0</v>
      </c>
      <c r="AS366" s="566">
        <f t="shared" si="111"/>
        <v>0</v>
      </c>
      <c r="AT366" s="35">
        <f t="shared" si="111"/>
        <v>0</v>
      </c>
      <c r="AU366" s="43">
        <f t="shared" si="111"/>
        <v>0</v>
      </c>
      <c r="AV366" s="596" t="s">
        <v>33</v>
      </c>
      <c r="AW366" s="597" t="s">
        <v>41</v>
      </c>
      <c r="AX366" s="597" t="s">
        <v>42</v>
      </c>
      <c r="AY366" s="597"/>
      <c r="AZ366" s="850" t="s">
        <v>41</v>
      </c>
      <c r="BA366" s="582" t="s">
        <v>417</v>
      </c>
      <c r="BB366" s="547" t="s">
        <v>3723</v>
      </c>
      <c r="BC366" s="547" t="s">
        <v>3724</v>
      </c>
      <c r="BD366" s="549"/>
      <c r="BE366" s="859" t="str">
        <f>IF(AND(AL366=AV366,AV366="○",AZ366="1.はい"),"○","▼選択")</f>
        <v>▼選択</v>
      </c>
      <c r="BF366" s="633" t="s">
        <v>16</v>
      </c>
      <c r="BG366" s="859" t="s">
        <v>31</v>
      </c>
      <c r="BH366" s="824" t="s">
        <v>6</v>
      </c>
      <c r="BI366" s="824" t="s">
        <v>7</v>
      </c>
      <c r="BJ366" s="859" t="s">
        <v>32</v>
      </c>
      <c r="BK366" s="859"/>
      <c r="BL366" s="546" t="s">
        <v>33</v>
      </c>
      <c r="BM366" s="828" t="s">
        <v>1749</v>
      </c>
      <c r="BN366" s="852"/>
      <c r="BO366" s="852"/>
      <c r="BP366" s="852"/>
      <c r="BQ366" s="852"/>
      <c r="BR366" s="852"/>
      <c r="BS366" s="547"/>
      <c r="BT366" s="547"/>
      <c r="BU366" s="547"/>
      <c r="BV366" s="548"/>
      <c r="BW366" s="549"/>
      <c r="BX366" s="547"/>
      <c r="BY366" s="495"/>
      <c r="BZ366" s="579" t="s">
        <v>1749</v>
      </c>
      <c r="CA366" s="853" t="s">
        <v>1746</v>
      </c>
      <c r="CB366" s="854" t="s">
        <v>1747</v>
      </c>
      <c r="CC366" s="55" t="s">
        <v>2507</v>
      </c>
      <c r="CD366" s="843" t="s">
        <v>1748</v>
      </c>
    </row>
    <row r="367" spans="1:82" ht="78.75">
      <c r="A367" s="3"/>
      <c r="B367" s="5" t="s">
        <v>3109</v>
      </c>
      <c r="C367" s="3" t="str">
        <f t="shared" si="94"/>
        <v>Ⅳ.ガバナンス (8)　コーポレートガバナンスに関する態勢整備・業務運営</v>
      </c>
      <c r="D367" s="3" t="str">
        <f t="shared" si="95"/>
        <v>㉔【該当社のみ】募集関連行為委託等の対応</v>
      </c>
      <c r="E367" s="3" t="str">
        <f t="shared" si="98"/>
        <v>基本 147</v>
      </c>
      <c r="F367" s="3" t="str">
        <f t="shared" si="99"/>
        <v>147 
147-2</v>
      </c>
      <c r="G367" s="11" t="str">
        <f t="shared" si="100"/>
        <v xml:space="preserve">
＿ 
＿＿ 募集関連行為委託先の業務運営状況について、募集関連行為従事者としての業務範囲を逸脱していないか、お客さまの承諾を得る仕組みがあるか等、規定された項目に基づきモニタリングしている</v>
      </c>
      <c r="H367" s="21" t="str">
        <f t="shared" si="96"/>
        <v>2023: 0
2024: 1.はい</v>
      </c>
      <c r="I367" s="21" t="str">
        <f t="shared" si="106"/>
        <v xml:space="preserve"> ― </v>
      </c>
      <c r="J367" s="21" t="str">
        <f t="shared" si="106"/>
        <v xml:space="preserve"> ― </v>
      </c>
      <c r="K367" s="21" t="str">
        <f t="shared" si="101"/>
        <v>▼選択</v>
      </c>
      <c r="L367" s="21" t="str">
        <f t="shared" si="102"/>
        <v>以下について、詳細説明欄の記載及び証跡資料「○○資料」P○により確認できた
・募集関連行為委託先よりチェックシート等を用いて、設問No.148-1において規程として定められた内容の報告を受領していること</v>
      </c>
      <c r="M367" s="21" t="str">
        <f t="shared" si="103"/>
        <v xml:space="preserve">
</v>
      </c>
      <c r="N367" s="3"/>
      <c r="O367" s="19" t="s">
        <v>2508</v>
      </c>
      <c r="P367" s="19" t="s">
        <v>2738</v>
      </c>
      <c r="Q367" s="19" t="s">
        <v>649</v>
      </c>
      <c r="R367" s="19"/>
      <c r="S367" s="19"/>
      <c r="T367" s="808"/>
      <c r="U367" s="809"/>
      <c r="V367" s="810"/>
      <c r="W367" s="811"/>
      <c r="X367" s="810"/>
      <c r="Y367" s="810"/>
      <c r="Z367" s="20"/>
      <c r="AA367" s="844" t="s">
        <v>600</v>
      </c>
      <c r="AB367" s="1276"/>
      <c r="AC367" s="844" t="s">
        <v>2005</v>
      </c>
      <c r="AD367" s="1278"/>
      <c r="AE367" s="870" t="s">
        <v>649</v>
      </c>
      <c r="AF367" s="1278"/>
      <c r="AG367" s="845" t="s">
        <v>36</v>
      </c>
      <c r="AH367" s="1210"/>
      <c r="AI367" s="563">
        <v>147</v>
      </c>
      <c r="AJ367" s="663" t="s">
        <v>2695</v>
      </c>
      <c r="AK367" s="921"/>
      <c r="AL367" s="871"/>
      <c r="AM367" s="946" t="s">
        <v>652</v>
      </c>
      <c r="AN367" s="27">
        <f t="shared" si="93"/>
        <v>0</v>
      </c>
      <c r="AO367" s="27">
        <f t="shared" si="93"/>
        <v>0</v>
      </c>
      <c r="AP367" s="565">
        <f t="shared" si="93"/>
        <v>0</v>
      </c>
      <c r="AQ367" s="35">
        <f t="shared" si="93"/>
        <v>0</v>
      </c>
      <c r="AR367" s="566">
        <f t="shared" si="111"/>
        <v>0</v>
      </c>
      <c r="AS367" s="566">
        <f t="shared" si="111"/>
        <v>0</v>
      </c>
      <c r="AT367" s="35">
        <f t="shared" si="111"/>
        <v>0</v>
      </c>
      <c r="AU367" s="43">
        <f t="shared" si="111"/>
        <v>0</v>
      </c>
      <c r="AV367" s="596" t="s">
        <v>33</v>
      </c>
      <c r="AW367" s="597" t="s">
        <v>41</v>
      </c>
      <c r="AX367" s="597" t="s">
        <v>42</v>
      </c>
      <c r="AY367" s="597"/>
      <c r="AZ367" s="850" t="s">
        <v>41</v>
      </c>
      <c r="BA367" s="582" t="s">
        <v>653</v>
      </c>
      <c r="BB367" s="547" t="s">
        <v>3725</v>
      </c>
      <c r="BC367" s="547" t="s">
        <v>3726</v>
      </c>
      <c r="BD367" s="549"/>
      <c r="BE367" s="859" t="str">
        <f>IF(AND(AL367=AV367,AV367="○",AZ367="1.はい"),"○","▼選択")</f>
        <v>▼選択</v>
      </c>
      <c r="BF367" s="633" t="s">
        <v>16</v>
      </c>
      <c r="BG367" s="859" t="s">
        <v>31</v>
      </c>
      <c r="BH367" s="824" t="s">
        <v>6</v>
      </c>
      <c r="BI367" s="824" t="s">
        <v>7</v>
      </c>
      <c r="BJ367" s="859" t="s">
        <v>32</v>
      </c>
      <c r="BK367" s="859"/>
      <c r="BL367" s="546" t="s">
        <v>33</v>
      </c>
      <c r="BM367" s="828" t="s">
        <v>3727</v>
      </c>
      <c r="BN367" s="852"/>
      <c r="BO367" s="852"/>
      <c r="BP367" s="852"/>
      <c r="BQ367" s="852"/>
      <c r="BR367" s="852"/>
      <c r="BS367" s="547"/>
      <c r="BT367" s="547"/>
      <c r="BU367" s="547"/>
      <c r="BV367" s="548"/>
      <c r="BW367" s="549"/>
      <c r="BX367" s="547"/>
      <c r="BY367" s="495"/>
      <c r="BZ367" s="579" t="s">
        <v>3727</v>
      </c>
      <c r="CA367" s="853" t="s">
        <v>1750</v>
      </c>
      <c r="CB367" s="854" t="s">
        <v>1751</v>
      </c>
      <c r="CC367" s="55" t="s">
        <v>2508</v>
      </c>
      <c r="CD367" s="843" t="s">
        <v>1752</v>
      </c>
    </row>
    <row r="368" spans="1:82" ht="199.5" hidden="1">
      <c r="A368" s="3"/>
      <c r="B368" s="5" t="s">
        <v>3110</v>
      </c>
      <c r="C368" s="3" t="str">
        <f t="shared" si="94"/>
        <v>Ⅳ.ガバナンス (8)　コーポレートガバナンスに関する態勢整備・業務運営</v>
      </c>
      <c r="D368" s="3" t="str">
        <f t="shared" si="95"/>
        <v>㉔【該当社のみ】募集関連行為委託等の対応</v>
      </c>
      <c r="E368" s="3" t="str">
        <f t="shared" si="98"/>
        <v>基本 147</v>
      </c>
      <c r="F368" s="3" t="str">
        <f t="shared" si="99"/>
        <v>147 
147-3</v>
      </c>
      <c r="G368" s="11" t="str">
        <f t="shared" si="100"/>
        <v xml:space="preserve">
＿ 
＿＿ 誤った商品説明や特定の商品に対する不適切な評価等、所属する保険募集人が保険募集を行う際にお客さまの正しい商品理解を妨げるおそれがあるような不適切な行為を行わないよう、以下の全ての措置を講じている
＜不適切な行為防止に向けた措置＞
・委託先が行う表示について、保険募集に該当しないようにする等、適切性を確保するための措置
・委託先が不適切な表示を行っている場合、当該委託先に内容の修正または削除を行わせるための措置（改善がなされない場合には、当該委託先との契約を解除する等の対応を含む）
・委託先が、自らの取材等に基づき見解等を表示する場合、当該表示が委託元や委託元の所属保険会社の行う表示である等の誤認を防止するための措置</v>
      </c>
      <c r="H368" s="21" t="str">
        <f t="shared" si="96"/>
        <v>2023: 0
2024: ▼選択</v>
      </c>
      <c r="I368" s="21" t="str">
        <f t="shared" si="106"/>
        <v xml:space="preserve"> ― </v>
      </c>
      <c r="J368" s="21" t="str">
        <f t="shared" si="106"/>
        <v xml:space="preserve"> ― </v>
      </c>
      <c r="K368" s="21" t="str">
        <f t="shared" si="101"/>
        <v>▼選択</v>
      </c>
      <c r="L368" s="21" t="str">
        <f t="shared" si="102"/>
        <v>以下について、詳細説明欄の記載及び証跡資料「○○資料」P○により確認できた
・募集関連行為委託先のホームページに不適切な表示がないかチェックを行っていること</v>
      </c>
      <c r="M368" s="21" t="str">
        <f t="shared" si="103"/>
        <v xml:space="preserve">
</v>
      </c>
      <c r="N368" s="3"/>
      <c r="O368" s="19" t="s">
        <v>2509</v>
      </c>
      <c r="P368" s="19" t="s">
        <v>2738</v>
      </c>
      <c r="Q368" s="19" t="s">
        <v>649</v>
      </c>
      <c r="R368" s="19"/>
      <c r="S368" s="19"/>
      <c r="T368" s="808"/>
      <c r="U368" s="809"/>
      <c r="V368" s="810"/>
      <c r="W368" s="811"/>
      <c r="X368" s="810"/>
      <c r="Y368" s="810"/>
      <c r="Z368" s="20"/>
      <c r="AA368" s="844" t="s">
        <v>600</v>
      </c>
      <c r="AB368" s="1276"/>
      <c r="AC368" s="844" t="s">
        <v>2005</v>
      </c>
      <c r="AD368" s="1278"/>
      <c r="AE368" s="870" t="s">
        <v>649</v>
      </c>
      <c r="AF368" s="1278"/>
      <c r="AG368" s="845" t="s">
        <v>36</v>
      </c>
      <c r="AH368" s="1210"/>
      <c r="AI368" s="683">
        <v>147</v>
      </c>
      <c r="AJ368" s="662" t="s">
        <v>2696</v>
      </c>
      <c r="AK368" s="921"/>
      <c r="AL368" s="947"/>
      <c r="AM368" s="948" t="s">
        <v>654</v>
      </c>
      <c r="AN368" s="27">
        <f t="shared" si="93"/>
        <v>0</v>
      </c>
      <c r="AO368" s="27">
        <f t="shared" si="93"/>
        <v>0</v>
      </c>
      <c r="AP368" s="565">
        <f t="shared" si="93"/>
        <v>0</v>
      </c>
      <c r="AQ368" s="35">
        <f t="shared" si="93"/>
        <v>0</v>
      </c>
      <c r="AR368" s="566">
        <f t="shared" si="111"/>
        <v>0</v>
      </c>
      <c r="AS368" s="566">
        <f t="shared" si="111"/>
        <v>0</v>
      </c>
      <c r="AT368" s="35">
        <f t="shared" si="111"/>
        <v>0</v>
      </c>
      <c r="AU368" s="43">
        <f t="shared" si="111"/>
        <v>0</v>
      </c>
      <c r="AV368" s="596" t="s">
        <v>33</v>
      </c>
      <c r="AW368" s="597" t="s">
        <v>41</v>
      </c>
      <c r="AX368" s="597" t="s">
        <v>42</v>
      </c>
      <c r="AY368" s="597"/>
      <c r="AZ368" s="850" t="s">
        <v>33</v>
      </c>
      <c r="BA368" s="582" t="s">
        <v>428</v>
      </c>
      <c r="BB368" s="855"/>
      <c r="BC368" s="821"/>
      <c r="BD368" s="549"/>
      <c r="BE368" s="859" t="str">
        <f>IF(AND(AL368=AV368,AV368="○",AZ368="1.はい"),"○","▼選択")</f>
        <v>▼選択</v>
      </c>
      <c r="BF368" s="633" t="s">
        <v>16</v>
      </c>
      <c r="BG368" s="859" t="s">
        <v>31</v>
      </c>
      <c r="BH368" s="824" t="s">
        <v>6</v>
      </c>
      <c r="BI368" s="824" t="s">
        <v>7</v>
      </c>
      <c r="BJ368" s="859" t="s">
        <v>32</v>
      </c>
      <c r="BK368" s="859"/>
      <c r="BL368" s="546" t="s">
        <v>33</v>
      </c>
      <c r="BM368" s="828" t="s">
        <v>2107</v>
      </c>
      <c r="BN368" s="852"/>
      <c r="BO368" s="852"/>
      <c r="BP368" s="852"/>
      <c r="BQ368" s="852"/>
      <c r="BR368" s="852"/>
      <c r="BS368" s="547"/>
      <c r="BT368" s="547"/>
      <c r="BU368" s="547"/>
      <c r="BV368" s="548"/>
      <c r="BW368" s="549"/>
      <c r="BX368" s="547"/>
      <c r="BY368" s="495"/>
      <c r="BZ368" s="579" t="s">
        <v>2107</v>
      </c>
      <c r="CA368" s="853" t="s">
        <v>1753</v>
      </c>
      <c r="CB368" s="854" t="s">
        <v>1754</v>
      </c>
      <c r="CC368" s="55" t="s">
        <v>2509</v>
      </c>
      <c r="CD368" s="843" t="s">
        <v>1755</v>
      </c>
    </row>
    <row r="369" spans="1:82" ht="57" hidden="1" customHeight="1">
      <c r="A369" s="3"/>
      <c r="B369" s="5" t="s">
        <v>3111</v>
      </c>
      <c r="C369" s="3" t="str">
        <f t="shared" si="94"/>
        <v>Ⅳ.ガバナンス (8)　コーポレートガバナンスに関する態勢整備・業務運営</v>
      </c>
      <c r="D369" s="3" t="str">
        <f t="shared" si="95"/>
        <v>㉔【該当社のみ】募集関連行為委託等の対応</v>
      </c>
      <c r="E369" s="3" t="str">
        <f t="shared" si="98"/>
        <v>基本 148</v>
      </c>
      <c r="F369" s="3" t="str">
        <f t="shared" si="99"/>
        <v xml:space="preserve">148 
</v>
      </c>
      <c r="G369" s="11" t="str">
        <f t="shared" si="100"/>
        <v xml:space="preserve">
＿ 募集関連行為の第三者への委託にあたり、以下の事項を行っている
※全て「1.はい」であれば達成
＿＿ </v>
      </c>
      <c r="H369" s="21" t="str">
        <f t="shared" si="96"/>
        <v>2023: 0
2024: －</v>
      </c>
      <c r="I369" s="21" t="str">
        <f t="shared" si="106"/>
        <v xml:space="preserve"> ― </v>
      </c>
      <c r="J369" s="21" t="str">
        <f t="shared" si="106"/>
        <v xml:space="preserve"> ― </v>
      </c>
      <c r="K369" s="21" t="str">
        <f t="shared" si="101"/>
        <v>対象外</v>
      </c>
      <c r="L369" s="21">
        <f t="shared" si="102"/>
        <v>0</v>
      </c>
      <c r="M369" s="21" t="str">
        <f t="shared" si="103"/>
        <v xml:space="preserve">
</v>
      </c>
      <c r="N369" s="3"/>
      <c r="O369" s="19" t="s">
        <v>2510</v>
      </c>
      <c r="P369" s="19" t="s">
        <v>2738</v>
      </c>
      <c r="Q369" s="19" t="s">
        <v>649</v>
      </c>
      <c r="R369" s="19"/>
      <c r="S369" s="19"/>
      <c r="T369" s="808"/>
      <c r="U369" s="809"/>
      <c r="V369" s="810"/>
      <c r="W369" s="811"/>
      <c r="X369" s="810"/>
      <c r="Y369" s="810"/>
      <c r="Z369" s="20"/>
      <c r="AA369" s="844" t="s">
        <v>600</v>
      </c>
      <c r="AB369" s="1276"/>
      <c r="AC369" s="844" t="s">
        <v>2005</v>
      </c>
      <c r="AD369" s="1278"/>
      <c r="AE369" s="870" t="s">
        <v>649</v>
      </c>
      <c r="AF369" s="1278"/>
      <c r="AG369" s="845" t="s">
        <v>36</v>
      </c>
      <c r="AH369" s="1210"/>
      <c r="AI369" s="660">
        <v>148</v>
      </c>
      <c r="AJ369" s="551" t="s">
        <v>26</v>
      </c>
      <c r="AK369" s="863"/>
      <c r="AL369" s="1212" t="s">
        <v>3728</v>
      </c>
      <c r="AM369" s="1219"/>
      <c r="AN369" s="27">
        <f t="shared" si="93"/>
        <v>0</v>
      </c>
      <c r="AO369" s="27">
        <f t="shared" si="93"/>
        <v>0</v>
      </c>
      <c r="AP369" s="565">
        <f t="shared" si="93"/>
        <v>0</v>
      </c>
      <c r="AQ369" s="35">
        <f t="shared" si="93"/>
        <v>0</v>
      </c>
      <c r="AR369" s="566">
        <f t="shared" si="111"/>
        <v>0</v>
      </c>
      <c r="AS369" s="566">
        <f t="shared" si="111"/>
        <v>0</v>
      </c>
      <c r="AT369" s="35">
        <f t="shared" si="111"/>
        <v>0</v>
      </c>
      <c r="AU369" s="43">
        <f t="shared" si="111"/>
        <v>0</v>
      </c>
      <c r="AV369" s="608"/>
      <c r="AW369" s="609"/>
      <c r="AX369" s="609"/>
      <c r="AY369" s="609"/>
      <c r="AZ369" s="822" t="s">
        <v>661</v>
      </c>
      <c r="BA369" s="559" t="s">
        <v>29</v>
      </c>
      <c r="BB369" s="562"/>
      <c r="BC369" s="562"/>
      <c r="BD369" s="598" t="str">
        <f>BL369</f>
        <v>対象外</v>
      </c>
      <c r="BE369" s="859" t="s">
        <v>33</v>
      </c>
      <c r="BF369" s="633" t="s">
        <v>16</v>
      </c>
      <c r="BG369" s="859" t="s">
        <v>31</v>
      </c>
      <c r="BH369" s="824" t="s">
        <v>6</v>
      </c>
      <c r="BI369" s="824" t="s">
        <v>7</v>
      </c>
      <c r="BJ369" s="859" t="s">
        <v>32</v>
      </c>
      <c r="BK369" s="859" t="s">
        <v>897</v>
      </c>
      <c r="BL369" s="561" t="s">
        <v>203</v>
      </c>
      <c r="BM369" s="839"/>
      <c r="BN369" s="840"/>
      <c r="BO369" s="840"/>
      <c r="BP369" s="840"/>
      <c r="BQ369" s="840"/>
      <c r="BR369" s="840"/>
      <c r="BS369" s="562"/>
      <c r="BT369" s="562"/>
      <c r="BU369" s="562"/>
      <c r="BV369" s="548"/>
      <c r="BW369" s="549"/>
      <c r="BX369" s="547"/>
      <c r="BY369" s="495"/>
      <c r="BZ369" s="562"/>
      <c r="CA369" s="841"/>
      <c r="CB369" s="842"/>
      <c r="CC369" s="55" t="s">
        <v>2510</v>
      </c>
      <c r="CD369" s="843" t="s">
        <v>1756</v>
      </c>
    </row>
    <row r="370" spans="1:82" ht="57" hidden="1">
      <c r="A370" s="3"/>
      <c r="B370" s="5" t="s">
        <v>3112</v>
      </c>
      <c r="C370" s="3" t="str">
        <f t="shared" si="94"/>
        <v>Ⅳ.ガバナンス (8)　コーポレートガバナンスに関する態勢整備・業務運営</v>
      </c>
      <c r="D370" s="3" t="str">
        <f t="shared" si="95"/>
        <v>㉔【該当社のみ】募集関連行為委託等の対応</v>
      </c>
      <c r="E370" s="3" t="str">
        <f t="shared" si="98"/>
        <v>基本 148</v>
      </c>
      <c r="F370" s="3" t="str">
        <f t="shared" si="99"/>
        <v>148 
148-1</v>
      </c>
      <c r="G370" s="11" t="str">
        <f t="shared" si="100"/>
        <v xml:space="preserve">
＿ 
＿＿ 紹介料（１件●円、初年度手数料の●％等）が契約書に記載されている</v>
      </c>
      <c r="H370" s="21" t="str">
        <f t="shared" si="96"/>
        <v>2023: 0
2024: ▼選択</v>
      </c>
      <c r="I370" s="21" t="str">
        <f t="shared" si="106"/>
        <v xml:space="preserve"> ― </v>
      </c>
      <c r="J370" s="21" t="str">
        <f t="shared" si="106"/>
        <v xml:space="preserve"> ― </v>
      </c>
      <c r="K370" s="21" t="str">
        <f t="shared" si="101"/>
        <v>▼選択</v>
      </c>
      <c r="L370" s="21" t="str">
        <f t="shared" si="102"/>
        <v>以下について、詳細説明欄の記載及び証跡資料「○○資料」P○により確認できた
・契約書に紹介料が記載されていること</v>
      </c>
      <c r="M370" s="21" t="str">
        <f t="shared" si="103"/>
        <v xml:space="preserve">
</v>
      </c>
      <c r="N370" s="3"/>
      <c r="O370" s="19" t="s">
        <v>2511</v>
      </c>
      <c r="P370" s="19" t="s">
        <v>2738</v>
      </c>
      <c r="Q370" s="19" t="s">
        <v>649</v>
      </c>
      <c r="R370" s="19"/>
      <c r="S370" s="19"/>
      <c r="T370" s="808"/>
      <c r="U370" s="809"/>
      <c r="V370" s="810"/>
      <c r="W370" s="811"/>
      <c r="X370" s="810"/>
      <c r="Y370" s="810"/>
      <c r="Z370" s="20"/>
      <c r="AA370" s="844" t="s">
        <v>600</v>
      </c>
      <c r="AB370" s="1276"/>
      <c r="AC370" s="844" t="s">
        <v>2005</v>
      </c>
      <c r="AD370" s="1278"/>
      <c r="AE370" s="870" t="s">
        <v>649</v>
      </c>
      <c r="AF370" s="1278"/>
      <c r="AG370" s="845" t="s">
        <v>36</v>
      </c>
      <c r="AH370" s="1210"/>
      <c r="AI370" s="563">
        <v>148</v>
      </c>
      <c r="AJ370" s="662" t="s">
        <v>2697</v>
      </c>
      <c r="AK370" s="949"/>
      <c r="AL370" s="871"/>
      <c r="AM370" s="860" t="s">
        <v>655</v>
      </c>
      <c r="AN370" s="27">
        <f t="shared" si="93"/>
        <v>0</v>
      </c>
      <c r="AO370" s="27">
        <f t="shared" si="93"/>
        <v>0</v>
      </c>
      <c r="AP370" s="565">
        <f t="shared" si="93"/>
        <v>0</v>
      </c>
      <c r="AQ370" s="35">
        <f t="shared" si="93"/>
        <v>0</v>
      </c>
      <c r="AR370" s="566">
        <f t="shared" si="111"/>
        <v>0</v>
      </c>
      <c r="AS370" s="566">
        <f t="shared" si="111"/>
        <v>0</v>
      </c>
      <c r="AT370" s="35">
        <f t="shared" si="111"/>
        <v>0</v>
      </c>
      <c r="AU370" s="43">
        <f t="shared" si="111"/>
        <v>0</v>
      </c>
      <c r="AV370" s="596" t="s">
        <v>33</v>
      </c>
      <c r="AW370" s="597" t="s">
        <v>41</v>
      </c>
      <c r="AX370" s="597" t="s">
        <v>42</v>
      </c>
      <c r="AY370" s="597"/>
      <c r="AZ370" s="850" t="s">
        <v>33</v>
      </c>
      <c r="BA370" s="582" t="s">
        <v>656</v>
      </c>
      <c r="BB370" s="855"/>
      <c r="BC370" s="821"/>
      <c r="BD370" s="549"/>
      <c r="BE370" s="859" t="str">
        <f>IF(AND(AL370=AV370,AV370="○",AZ370="1.はい"),"○","▼選択")</f>
        <v>▼選択</v>
      </c>
      <c r="BF370" s="633" t="s">
        <v>16</v>
      </c>
      <c r="BG370" s="859" t="s">
        <v>31</v>
      </c>
      <c r="BH370" s="824" t="s">
        <v>6</v>
      </c>
      <c r="BI370" s="824" t="s">
        <v>7</v>
      </c>
      <c r="BJ370" s="859" t="s">
        <v>32</v>
      </c>
      <c r="BK370" s="859"/>
      <c r="BL370" s="546" t="s">
        <v>33</v>
      </c>
      <c r="BM370" s="828" t="s">
        <v>2108</v>
      </c>
      <c r="BN370" s="852"/>
      <c r="BO370" s="852"/>
      <c r="BP370" s="852"/>
      <c r="BQ370" s="852"/>
      <c r="BR370" s="852"/>
      <c r="BS370" s="547"/>
      <c r="BT370" s="547"/>
      <c r="BU370" s="547"/>
      <c r="BV370" s="548"/>
      <c r="BW370" s="549"/>
      <c r="BX370" s="547"/>
      <c r="BY370" s="495"/>
      <c r="BZ370" s="579" t="s">
        <v>2108</v>
      </c>
      <c r="CA370" s="853" t="s">
        <v>1757</v>
      </c>
      <c r="CB370" s="854" t="s">
        <v>1758</v>
      </c>
      <c r="CC370" s="55" t="s">
        <v>2511</v>
      </c>
      <c r="CD370" s="843" t="s">
        <v>1759</v>
      </c>
    </row>
    <row r="371" spans="1:82" ht="57" hidden="1">
      <c r="A371" s="3"/>
      <c r="B371" s="5" t="s">
        <v>3113</v>
      </c>
      <c r="C371" s="3" t="str">
        <f t="shared" si="94"/>
        <v>Ⅳ.ガバナンス (8)　コーポレートガバナンスに関する態勢整備・業務運営</v>
      </c>
      <c r="D371" s="3" t="str">
        <f t="shared" si="95"/>
        <v>㉔【該当社のみ】募集関連行為委託等の対応</v>
      </c>
      <c r="E371" s="3" t="str">
        <f t="shared" si="98"/>
        <v>基本 148</v>
      </c>
      <c r="F371" s="3" t="str">
        <f t="shared" si="99"/>
        <v>148 
148-2</v>
      </c>
      <c r="G371" s="11" t="str">
        <f t="shared" si="100"/>
        <v xml:space="preserve">
＿ 
＿＿ 募集関連行為を第三者に委託し、またはそれに準じる関係に基づいて行わせる場合、定期的にその情報を保険会社へ報告している</v>
      </c>
      <c r="H371" s="21" t="str">
        <f t="shared" si="96"/>
        <v>2023: 0
2024: ▼選択</v>
      </c>
      <c r="I371" s="21" t="str">
        <f t="shared" si="106"/>
        <v xml:space="preserve"> ― </v>
      </c>
      <c r="J371" s="21" t="str">
        <f t="shared" si="106"/>
        <v xml:space="preserve"> ― </v>
      </c>
      <c r="K371" s="21" t="str">
        <f t="shared" si="101"/>
        <v>▼選択</v>
      </c>
      <c r="L371" s="21" t="str">
        <f t="shared" si="102"/>
        <v>以下について、詳細説明欄の記載及び証跡資料「○○資料」P○により確認できた
・年１回以上、乗合保険会社へ報告をしていること</v>
      </c>
      <c r="M371" s="21" t="str">
        <f t="shared" si="103"/>
        <v xml:space="preserve">
</v>
      </c>
      <c r="N371" s="3"/>
      <c r="O371" s="19" t="s">
        <v>2512</v>
      </c>
      <c r="P371" s="19" t="s">
        <v>2738</v>
      </c>
      <c r="Q371" s="19" t="s">
        <v>649</v>
      </c>
      <c r="R371" s="19"/>
      <c r="S371" s="19"/>
      <c r="T371" s="808"/>
      <c r="U371" s="809"/>
      <c r="V371" s="810"/>
      <c r="W371" s="811"/>
      <c r="X371" s="810"/>
      <c r="Y371" s="810"/>
      <c r="Z371" s="20"/>
      <c r="AA371" s="864" t="s">
        <v>600</v>
      </c>
      <c r="AB371" s="1277"/>
      <c r="AC371" s="864" t="s">
        <v>2005</v>
      </c>
      <c r="AD371" s="1279"/>
      <c r="AE371" s="880" t="s">
        <v>649</v>
      </c>
      <c r="AF371" s="1279"/>
      <c r="AG371" s="865" t="s">
        <v>36</v>
      </c>
      <c r="AH371" s="1211"/>
      <c r="AI371" s="594">
        <v>148</v>
      </c>
      <c r="AJ371" s="678" t="s">
        <v>2698</v>
      </c>
      <c r="AK371" s="949"/>
      <c r="AL371" s="947"/>
      <c r="AM371" s="565" t="s">
        <v>657</v>
      </c>
      <c r="AN371" s="27">
        <f t="shared" si="93"/>
        <v>0</v>
      </c>
      <c r="AO371" s="27">
        <f t="shared" si="93"/>
        <v>0</v>
      </c>
      <c r="AP371" s="565">
        <f t="shared" si="93"/>
        <v>0</v>
      </c>
      <c r="AQ371" s="35">
        <f t="shared" si="93"/>
        <v>0</v>
      </c>
      <c r="AR371" s="566">
        <f t="shared" si="111"/>
        <v>0</v>
      </c>
      <c r="AS371" s="566">
        <f t="shared" si="111"/>
        <v>0</v>
      </c>
      <c r="AT371" s="35">
        <f t="shared" si="111"/>
        <v>0</v>
      </c>
      <c r="AU371" s="43">
        <f t="shared" si="111"/>
        <v>0</v>
      </c>
      <c r="AV371" s="596" t="s">
        <v>33</v>
      </c>
      <c r="AW371" s="597" t="s">
        <v>41</v>
      </c>
      <c r="AX371" s="597" t="s">
        <v>42</v>
      </c>
      <c r="AY371" s="597"/>
      <c r="AZ371" s="850" t="s">
        <v>33</v>
      </c>
      <c r="BA371" s="582" t="s">
        <v>658</v>
      </c>
      <c r="BB371" s="855"/>
      <c r="BC371" s="821"/>
      <c r="BD371" s="684"/>
      <c r="BE371" s="859" t="str">
        <f>IF(AND(AL371=AV371,AV371="○",AZ371="1.はい"),"○","▼選択")</f>
        <v>▼選択</v>
      </c>
      <c r="BF371" s="633" t="s">
        <v>16</v>
      </c>
      <c r="BG371" s="859" t="s">
        <v>31</v>
      </c>
      <c r="BH371" s="824" t="s">
        <v>6</v>
      </c>
      <c r="BI371" s="824" t="s">
        <v>7</v>
      </c>
      <c r="BJ371" s="859" t="s">
        <v>32</v>
      </c>
      <c r="BK371" s="859"/>
      <c r="BL371" s="546" t="s">
        <v>33</v>
      </c>
      <c r="BM371" s="828" t="s">
        <v>2109</v>
      </c>
      <c r="BN371" s="852"/>
      <c r="BO371" s="852"/>
      <c r="BP371" s="852"/>
      <c r="BQ371" s="852"/>
      <c r="BR371" s="852"/>
      <c r="BS371" s="547"/>
      <c r="BT371" s="547"/>
      <c r="BU371" s="547"/>
      <c r="BV371" s="548"/>
      <c r="BW371" s="549"/>
      <c r="BX371" s="547"/>
      <c r="BY371" s="495"/>
      <c r="BZ371" s="579" t="s">
        <v>2109</v>
      </c>
      <c r="CA371" s="853" t="s">
        <v>1760</v>
      </c>
      <c r="CB371" s="854" t="s">
        <v>1761</v>
      </c>
      <c r="CC371" s="55" t="s">
        <v>2512</v>
      </c>
      <c r="CD371" s="843" t="s">
        <v>1762</v>
      </c>
    </row>
    <row r="372" spans="1:82" ht="85.5" hidden="1" customHeight="1" thickBot="1">
      <c r="A372" s="3"/>
      <c r="B372" s="5" t="s">
        <v>3114</v>
      </c>
      <c r="C372" s="3" t="str">
        <f t="shared" si="94"/>
        <v>Ⅳ.ガバナンス (8)　コーポレートガバナンスに関する態勢整備・業務運営</v>
      </c>
      <c r="D372" s="3" t="str">
        <f t="shared" si="95"/>
        <v>㉔【該当社のみ】募集関連行為委託等の対応</v>
      </c>
      <c r="E372" s="3" t="str">
        <f t="shared" si="98"/>
        <v>応用 ㉔EX</v>
      </c>
      <c r="F372" s="3" t="str">
        <f t="shared" si="99"/>
        <v xml:space="preserve">㉔EX 
</v>
      </c>
      <c r="G372" s="11" t="str">
        <f t="shared" si="100"/>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72" s="21" t="str">
        <f t="shared" si="96"/>
        <v>2023: 0
2024: 4.--</v>
      </c>
      <c r="I372" s="21" t="str">
        <f t="shared" si="106"/>
        <v xml:space="preserve"> ― </v>
      </c>
      <c r="J372" s="21" t="str">
        <f t="shared" si="106"/>
        <v xml:space="preserve"> ― </v>
      </c>
      <c r="K372" s="21" t="str">
        <f t="shared" si="101"/>
        <v>対象外</v>
      </c>
      <c r="L372" s="21" t="str">
        <f t="shared" si="102"/>
        <v>㉔【該当社のみ】募集関連行為委託等の対応 に関する貴社取組み［お客さまへアピールしたい取組み／募集人等従業者に好評な取組み］として認識しました。（［ ］内は判定時に不要文言を削除する）</v>
      </c>
      <c r="M372" s="21" t="str">
        <f t="shared" si="103"/>
        <v xml:space="preserve">
</v>
      </c>
      <c r="N372" s="3"/>
      <c r="O372" s="19" t="s">
        <v>2513</v>
      </c>
      <c r="P372" s="19" t="s">
        <v>2738</v>
      </c>
      <c r="Q372" s="19" t="s">
        <v>649</v>
      </c>
      <c r="R372" s="19"/>
      <c r="S372" s="19"/>
      <c r="T372" s="808"/>
      <c r="U372" s="809"/>
      <c r="V372" s="810"/>
      <c r="W372" s="811"/>
      <c r="X372" s="810"/>
      <c r="Y372" s="810"/>
      <c r="Z372" s="20"/>
      <c r="AA372" s="877" t="s">
        <v>662</v>
      </c>
      <c r="AB372" s="874" t="s">
        <v>595</v>
      </c>
      <c r="AC372" s="920" t="s">
        <v>2005</v>
      </c>
      <c r="AD372" s="939" t="s">
        <v>596</v>
      </c>
      <c r="AE372" s="877" t="s">
        <v>1992</v>
      </c>
      <c r="AF372" s="876" t="s">
        <v>647</v>
      </c>
      <c r="AG372" s="878" t="s">
        <v>140</v>
      </c>
      <c r="AH372" s="616" t="s">
        <v>187</v>
      </c>
      <c r="AI372" s="604" t="s">
        <v>659</v>
      </c>
      <c r="AJ372" s="601"/>
      <c r="AK372" s="950"/>
      <c r="AL372" s="1321" t="s">
        <v>2017</v>
      </c>
      <c r="AM372" s="1322"/>
      <c r="AN372" s="30">
        <f t="shared" si="93"/>
        <v>0</v>
      </c>
      <c r="AO372" s="30">
        <f t="shared" si="93"/>
        <v>0</v>
      </c>
      <c r="AP372" s="605">
        <f t="shared" si="93"/>
        <v>0</v>
      </c>
      <c r="AQ372" s="35">
        <f t="shared" si="93"/>
        <v>0</v>
      </c>
      <c r="AR372" s="566">
        <f t="shared" si="111"/>
        <v>0</v>
      </c>
      <c r="AS372" s="566">
        <f t="shared" si="111"/>
        <v>0</v>
      </c>
      <c r="AT372" s="35">
        <f t="shared" si="111"/>
        <v>0</v>
      </c>
      <c r="AU372" s="43">
        <f t="shared" si="111"/>
        <v>0</v>
      </c>
      <c r="AV372" s="596" t="s">
        <v>33</v>
      </c>
      <c r="AW372" s="597" t="s">
        <v>41</v>
      </c>
      <c r="AX372" s="606" t="s">
        <v>877</v>
      </c>
      <c r="AY372" s="597"/>
      <c r="AZ372" s="850" t="s">
        <v>877</v>
      </c>
      <c r="BA372" s="607" t="s">
        <v>147</v>
      </c>
      <c r="BB372" s="944"/>
      <c r="BC372" s="821"/>
      <c r="BD372" s="549"/>
      <c r="BE372" s="620" t="str">
        <f>IF(AND(AL372=AV372,AV372="○",AZ372="1.はい"),"○","▼選択")</f>
        <v>▼選択</v>
      </c>
      <c r="BF372" s="857" t="s">
        <v>16</v>
      </c>
      <c r="BG372" s="620" t="s">
        <v>31</v>
      </c>
      <c r="BH372" s="824" t="s">
        <v>6</v>
      </c>
      <c r="BI372" s="824" t="s">
        <v>7</v>
      </c>
      <c r="BJ372" s="620" t="s">
        <v>32</v>
      </c>
      <c r="BK372" s="856" t="s">
        <v>9</v>
      </c>
      <c r="BL372" s="546" t="s">
        <v>9</v>
      </c>
      <c r="BM372" s="828" t="s">
        <v>2110</v>
      </c>
      <c r="BN372" s="852"/>
      <c r="BO372" s="852"/>
      <c r="BP372" s="852"/>
      <c r="BQ372" s="852"/>
      <c r="BR372" s="852"/>
      <c r="BS372" s="547"/>
      <c r="BT372" s="547"/>
      <c r="BU372" s="547"/>
      <c r="BV372" s="548"/>
      <c r="BW372" s="549"/>
      <c r="BX372" s="547"/>
      <c r="BY372" s="495"/>
      <c r="BZ372" s="579" t="s">
        <v>2110</v>
      </c>
      <c r="CA372" s="832" t="s">
        <v>131</v>
      </c>
      <c r="CB372" s="833" t="s">
        <v>132</v>
      </c>
      <c r="CC372" s="55" t="s">
        <v>2513</v>
      </c>
      <c r="CD372" s="843" t="s">
        <v>1763</v>
      </c>
    </row>
    <row r="373" spans="1:82" ht="85.5" hidden="1" customHeight="1" thickBot="1">
      <c r="A373" s="3"/>
      <c r="B373" s="53" t="s">
        <v>3115</v>
      </c>
      <c r="C373" s="3" t="str">
        <f t="shared" si="94"/>
        <v>Ⅳ.ガバナンス (8)　コーポレートガバナンスに関する態勢整備・業務運営</v>
      </c>
      <c r="D373" s="3" t="str">
        <f t="shared" si="95"/>
        <v>㉕【該当社のみ】フランチャイズ契約時の対応（フランチャイザー）</v>
      </c>
      <c r="E373" s="3" t="str">
        <f t="shared" si="98"/>
        <v>基本 149</v>
      </c>
      <c r="F373" s="3" t="str">
        <f t="shared" si="99"/>
        <v>149 
見出し</v>
      </c>
      <c r="G373" s="11" t="str">
        <f t="shared" si="100"/>
        <v xml:space="preserve">他代理店（他の保険募集人を含む。）と商号等を共同使用している代理店のみ対象
＿ 
＿＿ </v>
      </c>
      <c r="H373" s="21" t="str">
        <f t="shared" si="96"/>
        <v>2023: 0
2024: 対象外</v>
      </c>
      <c r="I373" s="21" t="str">
        <f t="shared" si="106"/>
        <v xml:space="preserve"> ― </v>
      </c>
      <c r="J373" s="21" t="str">
        <f t="shared" si="106"/>
        <v xml:space="preserve"> ― </v>
      </c>
      <c r="K373" s="21" t="str">
        <f t="shared" si="101"/>
        <v xml:space="preserve"> ― </v>
      </c>
      <c r="L373" s="21" t="str">
        <f t="shared" si="102"/>
        <v xml:space="preserve"> ― </v>
      </c>
      <c r="M373" s="21" t="str">
        <f t="shared" si="103"/>
        <v xml:space="preserve">
</v>
      </c>
      <c r="N373" s="3"/>
      <c r="O373" s="57" t="s">
        <v>2740</v>
      </c>
      <c r="P373" s="19" t="s">
        <v>2738</v>
      </c>
      <c r="Q373" s="19">
        <v>0</v>
      </c>
      <c r="R373" s="19"/>
      <c r="S373" s="19"/>
      <c r="T373" s="808"/>
      <c r="U373" s="809"/>
      <c r="V373" s="810"/>
      <c r="W373" s="811"/>
      <c r="X373" s="810"/>
      <c r="Y373" s="810"/>
      <c r="Z373" s="20"/>
      <c r="AA373" s="870" t="s">
        <v>600</v>
      </c>
      <c r="AB373" s="899"/>
      <c r="AC373" s="951" t="s">
        <v>2005</v>
      </c>
      <c r="AD373" s="952"/>
      <c r="AE373" s="953" t="s">
        <v>3729</v>
      </c>
      <c r="AF373" s="954" t="s">
        <v>3730</v>
      </c>
      <c r="AG373" s="837" t="s">
        <v>36</v>
      </c>
      <c r="AH373" s="741" t="s">
        <v>660</v>
      </c>
      <c r="AI373" s="629">
        <v>149</v>
      </c>
      <c r="AJ373" s="955" t="s">
        <v>2642</v>
      </c>
      <c r="AK373" s="1323" t="s">
        <v>2699</v>
      </c>
      <c r="AL373" s="1324"/>
      <c r="AM373" s="1325"/>
      <c r="AN373" s="61">
        <f t="shared" si="93"/>
        <v>0</v>
      </c>
      <c r="AO373" s="29">
        <f t="shared" si="93"/>
        <v>0</v>
      </c>
      <c r="AP373" s="589">
        <f t="shared" si="93"/>
        <v>0</v>
      </c>
      <c r="AQ373" s="37">
        <f t="shared" si="93"/>
        <v>0</v>
      </c>
      <c r="AR373" s="590">
        <f t="shared" si="111"/>
        <v>0</v>
      </c>
      <c r="AS373" s="590">
        <f t="shared" si="111"/>
        <v>0</v>
      </c>
      <c r="AT373" s="37">
        <f t="shared" si="111"/>
        <v>0</v>
      </c>
      <c r="AU373" s="45">
        <f t="shared" si="111"/>
        <v>0</v>
      </c>
      <c r="AV373" s="586" t="s">
        <v>33</v>
      </c>
      <c r="AW373" s="587" t="s">
        <v>91</v>
      </c>
      <c r="AX373" s="587" t="s">
        <v>9</v>
      </c>
      <c r="AY373" s="597"/>
      <c r="AZ373" s="850" t="s">
        <v>9</v>
      </c>
      <c r="BA373" s="559" t="s">
        <v>29</v>
      </c>
      <c r="BB373" s="562"/>
      <c r="BC373" s="562"/>
      <c r="BD373" s="571"/>
      <c r="BE373" s="571"/>
      <c r="BF373" s="891"/>
      <c r="BG373" s="571"/>
      <c r="BH373" s="571"/>
      <c r="BI373" s="847"/>
      <c r="BJ373" s="891"/>
      <c r="BK373" s="891"/>
      <c r="BL373" s="569"/>
      <c r="BM373" s="956"/>
      <c r="BN373" s="840"/>
      <c r="BO373" s="840"/>
      <c r="BP373" s="840"/>
      <c r="BQ373" s="840"/>
      <c r="BR373" s="840"/>
      <c r="BS373" s="562"/>
      <c r="BT373" s="562"/>
      <c r="BU373" s="562"/>
      <c r="BV373" s="570"/>
      <c r="BW373" s="571"/>
      <c r="BX373" s="562"/>
      <c r="BY373" s="495"/>
      <c r="BZ373" s="562"/>
      <c r="CA373" s="832" t="s">
        <v>131</v>
      </c>
      <c r="CB373" s="833" t="s">
        <v>2724</v>
      </c>
      <c r="CC373" s="685" t="s">
        <v>2639</v>
      </c>
      <c r="CD373" s="834" t="s">
        <v>2724</v>
      </c>
    </row>
    <row r="374" spans="1:82" ht="110.25" hidden="1" customHeight="1" thickBot="1">
      <c r="A374" s="3"/>
      <c r="B374" s="5" t="s">
        <v>3116</v>
      </c>
      <c r="C374" s="3" t="str">
        <f>CONCATENATE(AA374," ",AC374)</f>
        <v>Ⅳ.ガバナンス (8)　コーポレートガバナンスに関する態勢整備・業務運営</v>
      </c>
      <c r="D374" s="3" t="str">
        <f>AE374</f>
        <v>㉕【該当社のみ】フランチャイズ契約時の対応（フランチャイザー）</v>
      </c>
      <c r="E374" s="3" t="str">
        <f>CONCATENATE(AG374," ",AI374)</f>
        <v>基本 149</v>
      </c>
      <c r="F374" s="3" t="str">
        <f>CONCATENATE(AI374," ",CHAR(10),AJ374)</f>
        <v xml:space="preserve">149 
</v>
      </c>
      <c r="G374" s="11" t="str">
        <f>CONCATENATE(AK374,CHAR(10),"＿ ",AL374,CHAR(10),"＿＿ ",AM374)</f>
        <v xml:space="preserve">
＿ 他代理店（他の募集人を含む）が自身と同一の事業を行うものと顧客に誤認させないための適切な措置（両者が別法人であることや商品ラインナップの違いを説明することなど）を講じている
＿＿ </v>
      </c>
      <c r="H374" s="21" t="str">
        <f>CONCATENATE("2023: ",AQ374,CHAR(10),"2024: ",AZ374)</f>
        <v>2023: 0
2024: ▼選択</v>
      </c>
      <c r="I374" s="21" t="str">
        <f>IF(AR374=0," ― ",CONCATENATE("2023: ",AR374,CHAR(10),CHAR(10),"2024: ",BB374))</f>
        <v xml:space="preserve"> ― </v>
      </c>
      <c r="J374" s="21" t="str">
        <f>IF(AS374=0," ― ",CONCATENATE("2023: ",AS374,CHAR(10),CHAR(10),"2024: ",BC374))</f>
        <v xml:space="preserve"> ― </v>
      </c>
      <c r="K374" s="21" t="str">
        <f>IF(BL374=0," ― ",BL374)</f>
        <v>対象外</v>
      </c>
      <c r="L374" s="21" t="str">
        <f>IF(BL374=0," ― ",BM374)</f>
        <v>以下について、詳細説明欄の記載及び証跡資料「○○資料」P○により確認できた
・他代理店の商号を使用する場合に、別法人である旨、比較推奨販売方針の違い、商品ラインナップの違いを説明する旨が全て規定されていること
・他代理店の商号を使用する場合に、別法人である旨、比較推奨販売方針の違い、商品ラインナップの違いを漏れなく説明できる仕組みその他適切な措置を講じていること
・他代理店の商号を使用する場合に、別法人である旨、比較推奨販売方針の違い、商品ラインナップの違いについての説明を実施しているかについて定期的にモニタリングしていること
・モニタリング結果に基づいて、必要に応じ、相手方を指導・自らを是正し、改善状況を管理・記録していること</v>
      </c>
      <c r="M374" s="21" t="str">
        <f>CONCATENATE(BV374,CHAR(10),BW374)</f>
        <v xml:space="preserve">
</v>
      </c>
      <c r="N374" s="3"/>
      <c r="O374" s="19" t="s">
        <v>2517</v>
      </c>
      <c r="P374" s="19" t="s">
        <v>2738</v>
      </c>
      <c r="Q374" s="19" t="s">
        <v>663</v>
      </c>
      <c r="R374" s="19"/>
      <c r="S374" s="19"/>
      <c r="T374" s="808"/>
      <c r="U374" s="809"/>
      <c r="V374" s="810"/>
      <c r="W374" s="811"/>
      <c r="X374" s="810"/>
      <c r="Y374" s="810"/>
      <c r="Z374" s="20"/>
      <c r="AA374" s="844" t="s">
        <v>600</v>
      </c>
      <c r="AB374" s="957"/>
      <c r="AC374" s="844" t="s">
        <v>2005</v>
      </c>
      <c r="AD374" s="924"/>
      <c r="AE374" s="958" t="s">
        <v>3729</v>
      </c>
      <c r="AF374" s="959"/>
      <c r="AG374" s="845" t="s">
        <v>36</v>
      </c>
      <c r="AH374" s="742"/>
      <c r="AI374" s="960">
        <v>149</v>
      </c>
      <c r="AJ374" s="961" t="s">
        <v>26</v>
      </c>
      <c r="AK374" s="962"/>
      <c r="AL374" s="1326" t="s">
        <v>2700</v>
      </c>
      <c r="AM374" s="1327"/>
      <c r="AN374" s="62">
        <f t="shared" si="93"/>
        <v>0</v>
      </c>
      <c r="AO374" s="27">
        <f t="shared" si="93"/>
        <v>0</v>
      </c>
      <c r="AP374" s="565">
        <f t="shared" si="93"/>
        <v>0</v>
      </c>
      <c r="AQ374" s="35">
        <f t="shared" si="93"/>
        <v>0</v>
      </c>
      <c r="AR374" s="566">
        <f t="shared" si="93"/>
        <v>0</v>
      </c>
      <c r="AS374" s="566">
        <f t="shared" si="93"/>
        <v>0</v>
      </c>
      <c r="AT374" s="35">
        <f t="shared" si="93"/>
        <v>0</v>
      </c>
      <c r="AU374" s="43">
        <f t="shared" si="93"/>
        <v>0</v>
      </c>
      <c r="AV374" s="686" t="s">
        <v>33</v>
      </c>
      <c r="AW374" s="642" t="s">
        <v>41</v>
      </c>
      <c r="AX374" s="642" t="s">
        <v>42</v>
      </c>
      <c r="AY374" s="642"/>
      <c r="AZ374" s="850" t="s">
        <v>33</v>
      </c>
      <c r="BA374" s="582" t="s">
        <v>417</v>
      </c>
      <c r="BB374" s="855"/>
      <c r="BC374" s="821"/>
      <c r="BD374" s="598" t="str">
        <f>BL374</f>
        <v>対象外</v>
      </c>
      <c r="BE374" s="859" t="str">
        <f>IF(AND(AL374=AV374,AV374="○",AZ374="1.はい"),"○","▼選択")</f>
        <v>▼選択</v>
      </c>
      <c r="BF374" s="633" t="s">
        <v>16</v>
      </c>
      <c r="BG374" s="859" t="s">
        <v>31</v>
      </c>
      <c r="BH374" s="824" t="s">
        <v>6</v>
      </c>
      <c r="BI374" s="824" t="s">
        <v>7</v>
      </c>
      <c r="BJ374" s="859" t="s">
        <v>32</v>
      </c>
      <c r="BK374" s="856" t="s">
        <v>9</v>
      </c>
      <c r="BL374" s="687" t="s">
        <v>9</v>
      </c>
      <c r="BM374" s="963" t="s">
        <v>3233</v>
      </c>
      <c r="BN374" s="964"/>
      <c r="BO374" s="852"/>
      <c r="BP374" s="852"/>
      <c r="BQ374" s="852"/>
      <c r="BR374" s="852"/>
      <c r="BS374" s="547"/>
      <c r="BT374" s="547"/>
      <c r="BU374" s="547"/>
      <c r="BV374" s="548"/>
      <c r="BW374" s="549"/>
      <c r="BX374" s="547"/>
      <c r="BY374" s="495"/>
      <c r="BZ374" s="579" t="s">
        <v>3731</v>
      </c>
      <c r="CA374" s="832" t="s">
        <v>2721</v>
      </c>
      <c r="CB374" s="862" t="s">
        <v>2722</v>
      </c>
      <c r="CC374" s="56" t="s">
        <v>2715</v>
      </c>
      <c r="CD374" s="843" t="s">
        <v>2716</v>
      </c>
    </row>
    <row r="375" spans="1:82" ht="94.5" hidden="1" customHeight="1" thickBot="1">
      <c r="A375" s="3"/>
      <c r="B375" s="5" t="s">
        <v>3732</v>
      </c>
      <c r="C375" s="3" t="str">
        <f>CONCATENATE(AA375," ",AC375)</f>
        <v>Ⅳ.ガバナンス (8)　コーポレートガバナンスに関する態勢整備・業務運営</v>
      </c>
      <c r="D375" s="3">
        <f>AE375</f>
        <v>0</v>
      </c>
      <c r="E375" s="3" t="str">
        <f>CONCATENATE(AG375," ",AI375)</f>
        <v xml:space="preserve"> </v>
      </c>
      <c r="F375" s="3" t="str">
        <f>CONCATENATE(AI375," ",CHAR(10),AJ375)</f>
        <v xml:space="preserve"> 
</v>
      </c>
      <c r="G375" s="11" t="str">
        <f>CONCATENATE(AK375,CHAR(10),"＿ ",AL375,CHAR(10),"＿＿ ",AM375)</f>
        <v xml:space="preserve">
＿ 
＿＿ </v>
      </c>
      <c r="H375" s="21" t="str">
        <f>CONCATENATE("2023: ",AQ375,CHAR(10),"2024: ",AZ375)</f>
        <v>2023: 0
2024: ▼選択</v>
      </c>
      <c r="I375" s="21" t="str">
        <f>IF(AR375=0," ― ",CONCATENATE("2023: ",AR375,CHAR(10),CHAR(10),"2024: ",BB375))</f>
        <v xml:space="preserve"> ― </v>
      </c>
      <c r="J375" s="21" t="str">
        <f>IF(AS375=0," ― ",CONCATENATE("2023: ",AS375,CHAR(10),CHAR(10),"2024: ",BC375))</f>
        <v xml:space="preserve"> ― </v>
      </c>
      <c r="K375" s="21" t="str">
        <f>IF(BL375=0," ― ",BL375)</f>
        <v>▼選択</v>
      </c>
      <c r="L375" s="21" t="str">
        <f>IF(BL375=0," ― ",BM375)</f>
        <v>以下について、詳細説明欄の記載及び証跡資料「○○資料」P○により確認できた
・フランチャイジーが別法人である旨や商品ラインナップの違いについての説明を実施しているかについて定期的にモニタリングしていること
・モニタリング結果に基づいて必要に応じ指導し、改善状況を管理・記録していること</v>
      </c>
      <c r="M375" s="21" t="str">
        <f>CONCATENATE(BV375,CHAR(10),BW375)</f>
        <v xml:space="preserve">
</v>
      </c>
      <c r="N375" s="3"/>
      <c r="O375" s="19" t="s">
        <v>3733</v>
      </c>
      <c r="P375" s="19" t="s">
        <v>2738</v>
      </c>
      <c r="Q375" s="19" t="s">
        <v>663</v>
      </c>
      <c r="R375" s="19"/>
      <c r="S375" s="19"/>
      <c r="T375" s="808"/>
      <c r="U375" s="809"/>
      <c r="V375" s="810"/>
      <c r="W375" s="811"/>
      <c r="X375" s="810"/>
      <c r="Y375" s="810"/>
      <c r="Z375" s="20"/>
      <c r="AA375" s="864" t="s">
        <v>600</v>
      </c>
      <c r="AB375" s="965"/>
      <c r="AC375" s="864" t="s">
        <v>2005</v>
      </c>
      <c r="AD375" s="933"/>
      <c r="AE375" s="966"/>
      <c r="AF375" s="967"/>
      <c r="AG375" s="968"/>
      <c r="AH375" s="688"/>
      <c r="AI375" s="671"/>
      <c r="AJ375" s="672" t="s">
        <v>26</v>
      </c>
      <c r="AK375" s="1328"/>
      <c r="AL375" s="1329"/>
      <c r="AM375" s="1330"/>
      <c r="AN375" s="27">
        <f t="shared" ref="AN375:AU390" si="112">R375</f>
        <v>0</v>
      </c>
      <c r="AO375" s="27">
        <f t="shared" si="112"/>
        <v>0</v>
      </c>
      <c r="AP375" s="565">
        <f t="shared" si="112"/>
        <v>0</v>
      </c>
      <c r="AQ375" s="35">
        <f t="shared" si="112"/>
        <v>0</v>
      </c>
      <c r="AR375" s="566">
        <f t="shared" si="112"/>
        <v>0</v>
      </c>
      <c r="AS375" s="566">
        <f t="shared" si="112"/>
        <v>0</v>
      </c>
      <c r="AT375" s="35">
        <f t="shared" si="112"/>
        <v>0</v>
      </c>
      <c r="AU375" s="43">
        <f t="shared" si="112"/>
        <v>0</v>
      </c>
      <c r="AV375" s="596" t="s">
        <v>33</v>
      </c>
      <c r="AW375" s="597" t="s">
        <v>41</v>
      </c>
      <c r="AX375" s="597" t="s">
        <v>42</v>
      </c>
      <c r="AY375" s="597"/>
      <c r="AZ375" s="850" t="s">
        <v>33</v>
      </c>
      <c r="BA375" s="582" t="s">
        <v>664</v>
      </c>
      <c r="BB375" s="855"/>
      <c r="BC375" s="821"/>
      <c r="BD375" s="684"/>
      <c r="BE375" s="859" t="str">
        <f>IF(AND(AL375=AV375,AV375="○",AZ375="1.はい"),"○","▼選択")</f>
        <v>▼選択</v>
      </c>
      <c r="BF375" s="633" t="s">
        <v>16</v>
      </c>
      <c r="BG375" s="859" t="s">
        <v>31</v>
      </c>
      <c r="BH375" s="824" t="s">
        <v>6</v>
      </c>
      <c r="BI375" s="824" t="s">
        <v>7</v>
      </c>
      <c r="BJ375" s="859" t="s">
        <v>32</v>
      </c>
      <c r="BK375" s="859"/>
      <c r="BL375" s="546" t="s">
        <v>33</v>
      </c>
      <c r="BM375" s="828" t="s">
        <v>3734</v>
      </c>
      <c r="BN375" s="852"/>
      <c r="BO375" s="852"/>
      <c r="BP375" s="852"/>
      <c r="BQ375" s="852"/>
      <c r="BR375" s="852"/>
      <c r="BS375" s="547"/>
      <c r="BT375" s="547"/>
      <c r="BU375" s="547"/>
      <c r="BV375" s="548"/>
      <c r="BW375" s="549"/>
      <c r="BX375" s="547"/>
      <c r="BY375" s="495"/>
      <c r="BZ375" s="656" t="s">
        <v>3735</v>
      </c>
      <c r="CA375" s="911" t="s">
        <v>3736</v>
      </c>
      <c r="CB375" s="912" t="s">
        <v>3737</v>
      </c>
      <c r="CC375" s="657" t="s">
        <v>3738</v>
      </c>
      <c r="CD375" s="913" t="s">
        <v>3739</v>
      </c>
    </row>
    <row r="376" spans="1:82" ht="85.5" hidden="1" customHeight="1" thickBot="1">
      <c r="A376" s="3"/>
      <c r="B376" s="689" t="s">
        <v>3117</v>
      </c>
      <c r="C376" s="3" t="str">
        <f t="shared" ref="C376" si="113">CONCATENATE(AA376," ",AC376)</f>
        <v>Ⅳ.ガバナンス (8)　コーポレートガバナンスに関する態勢整備・業務運営</v>
      </c>
      <c r="D376" s="3" t="str">
        <f t="shared" ref="D376" si="114">AE376</f>
        <v>㉕【該当社のみ】フランチャイズ契約時の対応（フランチャイザー）</v>
      </c>
      <c r="E376" s="3" t="str">
        <f t="shared" ref="E376" si="115">CONCATENATE(AG376," ",AI376)</f>
        <v>応用 ㉕EX</v>
      </c>
      <c r="F376" s="3" t="str">
        <f t="shared" ref="F376" si="116">CONCATENATE(AI376," ",CHAR(10),AJ376)</f>
        <v xml:space="preserve">㉕EX 
</v>
      </c>
      <c r="G376" s="11" t="str">
        <f t="shared" ref="G376" si="117">CONCATENATE(AK376,CHAR(10),"＿ ",AL376,CHAR(10),"＿＿ ",AM376)</f>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76" s="21" t="str">
        <f t="shared" ref="H376" si="118">CONCATENATE("2023: ",AQ376,CHAR(10),"2024: ",AZ376)</f>
        <v>2023: 0
2024: 4.--</v>
      </c>
      <c r="I376" s="21" t="str">
        <f t="shared" ref="I376:J376" si="119">IF(AR376=0," ― ",CONCATENATE("2023: ",AR376,CHAR(10),CHAR(10),"2024: ",BB376))</f>
        <v xml:space="preserve"> ― </v>
      </c>
      <c r="J376" s="21" t="str">
        <f t="shared" si="119"/>
        <v xml:space="preserve"> ― </v>
      </c>
      <c r="K376" s="21" t="str">
        <f t="shared" ref="K376" si="120">IF(BL376=0," ― ",BL376)</f>
        <v>対象外</v>
      </c>
      <c r="L376" s="21" t="str">
        <f t="shared" ref="L376" si="121">IF(BL376=0," ― ",BM376)</f>
        <v>㉕【該当社のみ】商号等の使用許諾に関する対応 における貴社取組み［お客さまへアピールしたい取組み／募集人等従業者に好評な取組み］として認識しました。（［ ］内は判定時に不要文言を削除する）</v>
      </c>
      <c r="M376" s="21" t="str">
        <f t="shared" ref="M376" si="122">CONCATENATE(BV376,CHAR(10),BW376)</f>
        <v xml:space="preserve">
</v>
      </c>
      <c r="N376" s="3"/>
      <c r="O376" s="57" t="s">
        <v>2741</v>
      </c>
      <c r="P376" s="19" t="s">
        <v>2738</v>
      </c>
      <c r="Q376" s="19">
        <v>0</v>
      </c>
      <c r="R376" s="19"/>
      <c r="S376" s="19"/>
      <c r="T376" s="808"/>
      <c r="U376" s="809"/>
      <c r="V376" s="810"/>
      <c r="W376" s="811"/>
      <c r="X376" s="810"/>
      <c r="Y376" s="810"/>
      <c r="Z376" s="20"/>
      <c r="AA376" s="844" t="s">
        <v>600</v>
      </c>
      <c r="AB376" s="957"/>
      <c r="AC376" s="844" t="s">
        <v>2005</v>
      </c>
      <c r="AD376" s="924"/>
      <c r="AE376" s="969" t="s">
        <v>3729</v>
      </c>
      <c r="AF376" s="970" t="s">
        <v>3740</v>
      </c>
      <c r="AG376" s="878" t="s">
        <v>140</v>
      </c>
      <c r="AH376" s="616" t="s">
        <v>187</v>
      </c>
      <c r="AI376" s="971" t="s">
        <v>2701</v>
      </c>
      <c r="AJ376" s="972"/>
      <c r="AK376" s="973"/>
      <c r="AL376" s="1331" t="s">
        <v>2702</v>
      </c>
      <c r="AM376" s="1332"/>
      <c r="AN376" s="63">
        <f t="shared" si="112"/>
        <v>0</v>
      </c>
      <c r="AO376" s="30">
        <f t="shared" si="112"/>
        <v>0</v>
      </c>
      <c r="AP376" s="605">
        <f t="shared" si="112"/>
        <v>0</v>
      </c>
      <c r="AQ376" s="35">
        <f t="shared" si="112"/>
        <v>0</v>
      </c>
      <c r="AR376" s="566">
        <f t="shared" si="112"/>
        <v>0</v>
      </c>
      <c r="AS376" s="566">
        <f t="shared" si="112"/>
        <v>0</v>
      </c>
      <c r="AT376" s="35">
        <f t="shared" si="112"/>
        <v>0</v>
      </c>
      <c r="AU376" s="43">
        <f t="shared" si="112"/>
        <v>0</v>
      </c>
      <c r="AV376" s="596" t="s">
        <v>33</v>
      </c>
      <c r="AW376" s="597" t="s">
        <v>41</v>
      </c>
      <c r="AX376" s="606" t="s">
        <v>877</v>
      </c>
      <c r="AY376" s="597"/>
      <c r="AZ376" s="850" t="s">
        <v>877</v>
      </c>
      <c r="BA376" s="607" t="s">
        <v>147</v>
      </c>
      <c r="BB376" s="944"/>
      <c r="BC376" s="821"/>
      <c r="BD376" s="549"/>
      <c r="BE376" s="620" t="str">
        <f>IF(AND(AL376=AV376,AV376="○",AZ376="1.はい"),"○","▼選択")</f>
        <v>▼選択</v>
      </c>
      <c r="BF376" s="857" t="s">
        <v>16</v>
      </c>
      <c r="BG376" s="620" t="s">
        <v>31</v>
      </c>
      <c r="BH376" s="824" t="s">
        <v>6</v>
      </c>
      <c r="BI376" s="824" t="s">
        <v>7</v>
      </c>
      <c r="BJ376" s="620" t="s">
        <v>32</v>
      </c>
      <c r="BK376" s="856" t="s">
        <v>9</v>
      </c>
      <c r="BL376" s="687" t="s">
        <v>9</v>
      </c>
      <c r="BM376" s="963" t="s">
        <v>3741</v>
      </c>
      <c r="BN376" s="964"/>
      <c r="BO376" s="852"/>
      <c r="BP376" s="852"/>
      <c r="BQ376" s="852"/>
      <c r="BR376" s="852"/>
      <c r="BS376" s="547"/>
      <c r="BT376" s="547"/>
      <c r="BU376" s="547"/>
      <c r="BV376" s="548"/>
      <c r="BW376" s="549"/>
      <c r="BX376" s="547"/>
      <c r="BY376" s="495"/>
      <c r="BZ376" s="690" t="s">
        <v>3742</v>
      </c>
      <c r="CA376" s="832" t="s">
        <v>131</v>
      </c>
      <c r="CB376" s="833" t="s">
        <v>2619</v>
      </c>
      <c r="CC376" s="685" t="s">
        <v>2640</v>
      </c>
      <c r="CD376" s="834" t="s">
        <v>2725</v>
      </c>
    </row>
    <row r="377" spans="1:82" ht="110.25" hidden="1" customHeight="1">
      <c r="A377" s="3"/>
      <c r="B377" s="5" t="s">
        <v>3118</v>
      </c>
      <c r="C377" s="3" t="str">
        <f t="shared" si="94"/>
        <v>Ⅳ.ガバナンス (8)　コーポレートガバナンスに関する態勢整備・業務運営</v>
      </c>
      <c r="D377" s="3" t="str">
        <f t="shared" si="95"/>
        <v>㉖【該当社のみ】フランチャイズ契約等（保険募集人指導事業）に関する対応</v>
      </c>
      <c r="E377" s="3" t="str">
        <f t="shared" si="98"/>
        <v>基本 150</v>
      </c>
      <c r="F377" s="3" t="str">
        <f t="shared" si="99"/>
        <v>150 
見出し</v>
      </c>
      <c r="G377" s="11" t="str">
        <f t="shared" si="100"/>
        <v xml:space="preserve">フランチャイザーの代理店のみ対象
＿ 
＿＿ </v>
      </c>
      <c r="H377" s="21" t="str">
        <f t="shared" si="96"/>
        <v>2023: 0
2024: 対象外</v>
      </c>
      <c r="I377" s="21" t="str">
        <f t="shared" si="106"/>
        <v xml:space="preserve"> ― </v>
      </c>
      <c r="J377" s="21" t="str">
        <f t="shared" si="106"/>
        <v xml:space="preserve"> ― </v>
      </c>
      <c r="K377" s="21" t="str">
        <f t="shared" si="101"/>
        <v xml:space="preserve"> ― </v>
      </c>
      <c r="L377" s="21" t="str">
        <f t="shared" si="102"/>
        <v xml:space="preserve"> ― </v>
      </c>
      <c r="M377" s="21" t="str">
        <f t="shared" si="103"/>
        <v xml:space="preserve">
</v>
      </c>
      <c r="N377" s="3"/>
      <c r="O377" s="19" t="s">
        <v>2514</v>
      </c>
      <c r="P377" s="19" t="s">
        <v>2738</v>
      </c>
      <c r="Q377" s="19" t="s">
        <v>663</v>
      </c>
      <c r="R377" s="19"/>
      <c r="S377" s="19"/>
      <c r="T377" s="808"/>
      <c r="U377" s="809"/>
      <c r="V377" s="810"/>
      <c r="W377" s="811"/>
      <c r="X377" s="810"/>
      <c r="Y377" s="810"/>
      <c r="Z377" s="20"/>
      <c r="AA377" s="869" t="s">
        <v>662</v>
      </c>
      <c r="AB377" s="893" t="s">
        <v>595</v>
      </c>
      <c r="AC377" s="879" t="s">
        <v>2005</v>
      </c>
      <c r="AD377" s="909" t="s">
        <v>596</v>
      </c>
      <c r="AE377" s="974" t="s">
        <v>3743</v>
      </c>
      <c r="AF377" s="1333" t="s">
        <v>3744</v>
      </c>
      <c r="AG377" s="845" t="s">
        <v>36</v>
      </c>
      <c r="AH377" s="691" t="s">
        <v>2703</v>
      </c>
      <c r="AI377" s="540">
        <v>150</v>
      </c>
      <c r="AJ377" s="624" t="s">
        <v>2642</v>
      </c>
      <c r="AK377" s="1335" t="s">
        <v>2704</v>
      </c>
      <c r="AL377" s="1336"/>
      <c r="AM377" s="1337"/>
      <c r="AN377" s="32">
        <f t="shared" si="112"/>
        <v>0</v>
      </c>
      <c r="AO377" s="32">
        <f t="shared" si="112"/>
        <v>0</v>
      </c>
      <c r="AP377" s="664">
        <f t="shared" si="112"/>
        <v>0</v>
      </c>
      <c r="AQ377" s="39">
        <f t="shared" si="112"/>
        <v>0</v>
      </c>
      <c r="AR377" s="692">
        <f t="shared" si="111"/>
        <v>0</v>
      </c>
      <c r="AS377" s="692">
        <f t="shared" si="111"/>
        <v>0</v>
      </c>
      <c r="AT377" s="39">
        <f t="shared" si="111"/>
        <v>0</v>
      </c>
      <c r="AU377" s="47">
        <f t="shared" si="111"/>
        <v>0</v>
      </c>
      <c r="AV377" s="596" t="s">
        <v>33</v>
      </c>
      <c r="AW377" s="642" t="s">
        <v>91</v>
      </c>
      <c r="AX377" s="642" t="s">
        <v>9</v>
      </c>
      <c r="AY377" s="597"/>
      <c r="AZ377" s="850" t="s">
        <v>9</v>
      </c>
      <c r="BA377" s="559" t="s">
        <v>661</v>
      </c>
      <c r="BB377" s="562"/>
      <c r="BC377" s="562"/>
      <c r="BD377" s="571"/>
      <c r="BE377" s="891"/>
      <c r="BF377" s="891"/>
      <c r="BG377" s="891"/>
      <c r="BH377" s="847"/>
      <c r="BI377" s="847"/>
      <c r="BJ377" s="891"/>
      <c r="BK377" s="891"/>
      <c r="BL377" s="569"/>
      <c r="BM377" s="975"/>
      <c r="BN377" s="840"/>
      <c r="BO377" s="840"/>
      <c r="BP377" s="840"/>
      <c r="BQ377" s="840"/>
      <c r="BR377" s="840"/>
      <c r="BS377" s="562"/>
      <c r="BT377" s="562"/>
      <c r="BU377" s="562"/>
      <c r="BV377" s="570"/>
      <c r="BW377" s="571"/>
      <c r="BX377" s="562"/>
      <c r="BY377" s="495"/>
      <c r="BZ377" s="562"/>
      <c r="CA377" s="853" t="s">
        <v>1719</v>
      </c>
      <c r="CB377" s="854" t="s">
        <v>1720</v>
      </c>
      <c r="CC377" s="55" t="s">
        <v>2514</v>
      </c>
      <c r="CD377" s="843" t="s">
        <v>1764</v>
      </c>
    </row>
    <row r="378" spans="1:82" ht="57" hidden="1" customHeight="1">
      <c r="A378" s="3"/>
      <c r="B378" s="5" t="s">
        <v>3119</v>
      </c>
      <c r="C378" s="3" t="str">
        <f t="shared" si="94"/>
        <v>Ⅳ.ガバナンス (8)　コーポレートガバナンスに関する態勢整備・業務運営</v>
      </c>
      <c r="D378" s="3" t="str">
        <f t="shared" si="95"/>
        <v>㉖【該当社のみ】フランチャイズ契約等（保険募集人指導事業）に関する対応</v>
      </c>
      <c r="E378" s="3" t="str">
        <f t="shared" si="98"/>
        <v>基本 150</v>
      </c>
      <c r="F378" s="3" t="str">
        <f t="shared" si="99"/>
        <v xml:space="preserve">150 
</v>
      </c>
      <c r="G378" s="11" t="str">
        <f t="shared" si="100"/>
        <v xml:space="preserve">
＿ フランチャイザーの対応について、以下の事項を行っている
※全て「1.はい」であれば達成
＿＿ </v>
      </c>
      <c r="H378" s="21" t="str">
        <f t="shared" si="96"/>
        <v>2023: 0
2024: －</v>
      </c>
      <c r="I378" s="21" t="str">
        <f t="shared" si="106"/>
        <v xml:space="preserve"> ― </v>
      </c>
      <c r="J378" s="21" t="str">
        <f t="shared" si="106"/>
        <v xml:space="preserve"> ― </v>
      </c>
      <c r="K378" s="21" t="str">
        <f t="shared" si="101"/>
        <v>対象外</v>
      </c>
      <c r="L378" s="21">
        <f t="shared" si="102"/>
        <v>0</v>
      </c>
      <c r="M378" s="21" t="str">
        <f t="shared" si="103"/>
        <v xml:space="preserve">
</v>
      </c>
      <c r="N378" s="3"/>
      <c r="O378" s="19" t="s">
        <v>2515</v>
      </c>
      <c r="P378" s="19" t="s">
        <v>2738</v>
      </c>
      <c r="Q378" s="19" t="s">
        <v>663</v>
      </c>
      <c r="R378" s="19"/>
      <c r="S378" s="19"/>
      <c r="T378" s="808"/>
      <c r="U378" s="809"/>
      <c r="V378" s="810"/>
      <c r="W378" s="811"/>
      <c r="X378" s="810"/>
      <c r="Y378" s="810"/>
      <c r="Z378" s="20"/>
      <c r="AA378" s="870" t="s">
        <v>662</v>
      </c>
      <c r="AB378" s="957"/>
      <c r="AC378" s="951" t="s">
        <v>2005</v>
      </c>
      <c r="AD378" s="924"/>
      <c r="AE378" s="974" t="s">
        <v>3743</v>
      </c>
      <c r="AF378" s="1333"/>
      <c r="AG378" s="845" t="s">
        <v>36</v>
      </c>
      <c r="AH378" s="691"/>
      <c r="AI378" s="976">
        <v>150</v>
      </c>
      <c r="AJ378" s="977" t="s">
        <v>26</v>
      </c>
      <c r="AK378" s="921"/>
      <c r="AL378" s="1338" t="s">
        <v>2705</v>
      </c>
      <c r="AM378" s="1339"/>
      <c r="AN378" s="27">
        <f t="shared" si="112"/>
        <v>0</v>
      </c>
      <c r="AO378" s="27">
        <f t="shared" si="112"/>
        <v>0</v>
      </c>
      <c r="AP378" s="565">
        <f t="shared" si="112"/>
        <v>0</v>
      </c>
      <c r="AQ378" s="35">
        <f t="shared" si="112"/>
        <v>0</v>
      </c>
      <c r="AR378" s="566">
        <f t="shared" si="111"/>
        <v>0</v>
      </c>
      <c r="AS378" s="566">
        <f t="shared" si="111"/>
        <v>0</v>
      </c>
      <c r="AT378" s="35">
        <f t="shared" si="111"/>
        <v>0</v>
      </c>
      <c r="AU378" s="43">
        <f t="shared" si="111"/>
        <v>0</v>
      </c>
      <c r="AV378" s="608"/>
      <c r="AW378" s="609"/>
      <c r="AX378" s="609"/>
      <c r="AY378" s="609"/>
      <c r="AZ378" s="822" t="s">
        <v>661</v>
      </c>
      <c r="BA378" s="559" t="s">
        <v>29</v>
      </c>
      <c r="BB378" s="562"/>
      <c r="BC378" s="562"/>
      <c r="BD378" s="598" t="str">
        <f>BL378</f>
        <v>対象外</v>
      </c>
      <c r="BE378" s="859" t="s">
        <v>33</v>
      </c>
      <c r="BF378" s="633" t="s">
        <v>16</v>
      </c>
      <c r="BG378" s="859" t="s">
        <v>31</v>
      </c>
      <c r="BH378" s="824" t="s">
        <v>6</v>
      </c>
      <c r="BI378" s="824" t="s">
        <v>7</v>
      </c>
      <c r="BJ378" s="859" t="s">
        <v>32</v>
      </c>
      <c r="BK378" s="859" t="s">
        <v>897</v>
      </c>
      <c r="BL378" s="561" t="s">
        <v>203</v>
      </c>
      <c r="BM378" s="839"/>
      <c r="BN378" s="840"/>
      <c r="BO378" s="840"/>
      <c r="BP378" s="840"/>
      <c r="BQ378" s="840"/>
      <c r="BR378" s="840"/>
      <c r="BS378" s="562"/>
      <c r="BT378" s="562"/>
      <c r="BU378" s="562"/>
      <c r="BV378" s="548"/>
      <c r="BW378" s="549"/>
      <c r="BX378" s="547"/>
      <c r="BY378" s="495"/>
      <c r="BZ378" s="562"/>
      <c r="CA378" s="841"/>
      <c r="CB378" s="842"/>
      <c r="CC378" s="55" t="s">
        <v>2515</v>
      </c>
      <c r="CD378" s="843" t="s">
        <v>1764</v>
      </c>
    </row>
    <row r="379" spans="1:82" ht="110.25" hidden="1">
      <c r="A379" s="3"/>
      <c r="B379" s="5" t="s">
        <v>3120</v>
      </c>
      <c r="C379" s="3" t="str">
        <f t="shared" si="94"/>
        <v>Ⅳ.ガバナンス (8)　コーポレートガバナンスに関する態勢整備・業務運営</v>
      </c>
      <c r="D379" s="3" t="str">
        <f t="shared" si="95"/>
        <v>㉖【該当社のみ】フランチャイズ契約等（保険募集人指導事業）に関する対応</v>
      </c>
      <c r="E379" s="3" t="str">
        <f t="shared" si="98"/>
        <v>基本 150</v>
      </c>
      <c r="F379" s="3" t="str">
        <f t="shared" si="99"/>
        <v>150 
150-1</v>
      </c>
      <c r="G379" s="11" t="str">
        <f t="shared" si="100"/>
        <v xml:space="preserve">
＿ 
＿＿ 募集を中心とした教育の実施、販売状況の管理、状況に応じて指導する旨を規定・契約している</v>
      </c>
      <c r="H379" s="21" t="str">
        <f t="shared" si="96"/>
        <v>2023: 0
2024: ▼選択</v>
      </c>
      <c r="I379" s="21" t="str">
        <f t="shared" si="106"/>
        <v xml:space="preserve"> ― </v>
      </c>
      <c r="J379" s="21" t="str">
        <f t="shared" si="106"/>
        <v xml:space="preserve"> ― </v>
      </c>
      <c r="K379" s="21" t="str">
        <f t="shared" si="101"/>
        <v>▼選択</v>
      </c>
      <c r="L379" s="21" t="str">
        <f t="shared" si="102"/>
        <v>以下について、詳細説明欄の記載及び証跡資料により確認できた
・フランチャイジーに対し、募集を中心とした教育の実施、販売状況の管理、状況に応じて指導する旨が全て契約書に定められていることは、「○○資料」を確認
・フランチャイジーに対し、募集を中心とした教育の実施、販売状況の管理、状況に応じて指導することが規定化されていることは、「○○資料」P○を確認</v>
      </c>
      <c r="M379" s="21" t="str">
        <f t="shared" si="103"/>
        <v xml:space="preserve">
</v>
      </c>
      <c r="N379" s="3"/>
      <c r="O379" s="19" t="s">
        <v>2516</v>
      </c>
      <c r="P379" s="19" t="s">
        <v>2738</v>
      </c>
      <c r="Q379" s="19" t="s">
        <v>663</v>
      </c>
      <c r="R379" s="19"/>
      <c r="S379" s="19"/>
      <c r="T379" s="808"/>
      <c r="U379" s="809"/>
      <c r="V379" s="810"/>
      <c r="W379" s="811"/>
      <c r="X379" s="810"/>
      <c r="Y379" s="810"/>
      <c r="Z379" s="20"/>
      <c r="AA379" s="844" t="s">
        <v>600</v>
      </c>
      <c r="AB379" s="957"/>
      <c r="AC379" s="844" t="s">
        <v>2005</v>
      </c>
      <c r="AD379" s="924"/>
      <c r="AE379" s="974" t="s">
        <v>3743</v>
      </c>
      <c r="AF379" s="1333"/>
      <c r="AG379" s="845" t="s">
        <v>36</v>
      </c>
      <c r="AH379" s="691"/>
      <c r="AI379" s="978">
        <v>150</v>
      </c>
      <c r="AJ379" s="979" t="s">
        <v>2706</v>
      </c>
      <c r="AK379" s="921"/>
      <c r="AL379" s="980"/>
      <c r="AM379" s="549" t="s">
        <v>2707</v>
      </c>
      <c r="AN379" s="27">
        <f t="shared" si="112"/>
        <v>0</v>
      </c>
      <c r="AO379" s="27">
        <f t="shared" si="112"/>
        <v>0</v>
      </c>
      <c r="AP379" s="565">
        <f t="shared" si="112"/>
        <v>0</v>
      </c>
      <c r="AQ379" s="35">
        <f t="shared" si="112"/>
        <v>0</v>
      </c>
      <c r="AR379" s="566">
        <f t="shared" si="111"/>
        <v>0</v>
      </c>
      <c r="AS379" s="566">
        <f t="shared" si="111"/>
        <v>0</v>
      </c>
      <c r="AT379" s="35">
        <f t="shared" si="111"/>
        <v>0</v>
      </c>
      <c r="AU379" s="43">
        <f t="shared" si="111"/>
        <v>0</v>
      </c>
      <c r="AV379" s="686" t="s">
        <v>33</v>
      </c>
      <c r="AW379" s="642" t="s">
        <v>41</v>
      </c>
      <c r="AX379" s="642" t="s">
        <v>42</v>
      </c>
      <c r="AY379" s="642"/>
      <c r="AZ379" s="850" t="s">
        <v>33</v>
      </c>
      <c r="BA379" s="582" t="s">
        <v>417</v>
      </c>
      <c r="BB379" s="855"/>
      <c r="BC379" s="821"/>
      <c r="BD379" s="684"/>
      <c r="BE379" s="859" t="str">
        <f>IF(AND(AL379=AV379,AV379="○",AZ379="1.はい"),"○","▼選択")</f>
        <v>▼選択</v>
      </c>
      <c r="BF379" s="633" t="s">
        <v>16</v>
      </c>
      <c r="BG379" s="859" t="s">
        <v>31</v>
      </c>
      <c r="BH379" s="824" t="s">
        <v>6</v>
      </c>
      <c r="BI379" s="824" t="s">
        <v>7</v>
      </c>
      <c r="BJ379" s="859" t="s">
        <v>32</v>
      </c>
      <c r="BK379" s="859"/>
      <c r="BL379" s="546" t="s">
        <v>33</v>
      </c>
      <c r="BM379" s="828" t="s">
        <v>1768</v>
      </c>
      <c r="BN379" s="852"/>
      <c r="BO379" s="852"/>
      <c r="BP379" s="852"/>
      <c r="BQ379" s="852"/>
      <c r="BR379" s="852"/>
      <c r="BS379" s="547"/>
      <c r="BT379" s="547"/>
      <c r="BU379" s="547"/>
      <c r="BV379" s="548"/>
      <c r="BW379" s="549"/>
      <c r="BX379" s="547"/>
      <c r="BY379" s="495"/>
      <c r="BZ379" s="579" t="s">
        <v>1768</v>
      </c>
      <c r="CA379" s="853" t="s">
        <v>1765</v>
      </c>
      <c r="CB379" s="854" t="s">
        <v>1766</v>
      </c>
      <c r="CC379" s="55" t="s">
        <v>2516</v>
      </c>
      <c r="CD379" s="843" t="s">
        <v>1767</v>
      </c>
    </row>
    <row r="380" spans="1:82" ht="126" hidden="1">
      <c r="A380" s="3"/>
      <c r="B380" s="5" t="s">
        <v>3121</v>
      </c>
      <c r="C380" s="3" t="str">
        <f t="shared" si="94"/>
        <v>Ⅳ.ガバナンス (8)　コーポレートガバナンスに関する態勢整備・業務運営</v>
      </c>
      <c r="D380" s="3" t="str">
        <f t="shared" si="95"/>
        <v>㉖【該当社のみ】フランチャイズ契約等（保険募集人指導事業）に関する対応</v>
      </c>
      <c r="E380" s="3" t="str">
        <f t="shared" si="98"/>
        <v>基本 150</v>
      </c>
      <c r="F380" s="3" t="str">
        <f t="shared" si="99"/>
        <v>150 
150-2</v>
      </c>
      <c r="G380" s="11" t="str">
        <f t="shared" si="100"/>
        <v xml:space="preserve">
＿ 
＿＿ 規程に則った指導・モニタリングを定期的に実施している</v>
      </c>
      <c r="H380" s="21" t="str">
        <f t="shared" si="96"/>
        <v>2023: 0
2024: ▼選択</v>
      </c>
      <c r="I380" s="21" t="str">
        <f t="shared" si="106"/>
        <v xml:space="preserve"> ― </v>
      </c>
      <c r="J380" s="21" t="str">
        <f t="shared" si="106"/>
        <v xml:space="preserve"> ― </v>
      </c>
      <c r="K380" s="21" t="str">
        <f t="shared" si="101"/>
        <v>▼選択</v>
      </c>
      <c r="L380" s="21" t="str">
        <f t="shared" si="102"/>
        <v>以下について、詳細説明欄の記載及び証跡資料により確認できた
・募集を中心とした教育を行っていることについて指導・モニタリングをしていることは、「○○資料」を確認
・販売状況を管理していることについて指導・モニタリングをしていることは、「○○資料」を確認
・商号を使用する場合に別法人である旨や商品ラインナップの違いを説明することについて指導・モニタリングをしていることは、「○○資料」を確認</v>
      </c>
      <c r="M380" s="21" t="str">
        <f t="shared" si="103"/>
        <v xml:space="preserve">
</v>
      </c>
      <c r="N380" s="3"/>
      <c r="O380" s="19" t="s">
        <v>2518</v>
      </c>
      <c r="P380" s="19" t="s">
        <v>2738</v>
      </c>
      <c r="Q380" s="19" t="s">
        <v>663</v>
      </c>
      <c r="R380" s="19"/>
      <c r="S380" s="19"/>
      <c r="T380" s="808"/>
      <c r="U380" s="809"/>
      <c r="V380" s="810"/>
      <c r="W380" s="811"/>
      <c r="X380" s="810"/>
      <c r="Y380" s="810"/>
      <c r="Z380" s="20"/>
      <c r="AA380" s="844" t="s">
        <v>600</v>
      </c>
      <c r="AB380" s="957"/>
      <c r="AC380" s="844" t="s">
        <v>2005</v>
      </c>
      <c r="AD380" s="924"/>
      <c r="AE380" s="974" t="s">
        <v>3743</v>
      </c>
      <c r="AF380" s="1333"/>
      <c r="AG380" s="845" t="s">
        <v>36</v>
      </c>
      <c r="AH380" s="691"/>
      <c r="AI380" s="563">
        <v>150</v>
      </c>
      <c r="AJ380" s="660" t="s">
        <v>2708</v>
      </c>
      <c r="AK380" s="921"/>
      <c r="AL380" s="981"/>
      <c r="AM380" s="620" t="s">
        <v>2709</v>
      </c>
      <c r="AN380" s="27">
        <f t="shared" si="112"/>
        <v>0</v>
      </c>
      <c r="AO380" s="27">
        <f t="shared" si="112"/>
        <v>0</v>
      </c>
      <c r="AP380" s="565">
        <f t="shared" si="112"/>
        <v>0</v>
      </c>
      <c r="AQ380" s="35">
        <f t="shared" si="112"/>
        <v>0</v>
      </c>
      <c r="AR380" s="566">
        <f t="shared" si="111"/>
        <v>0</v>
      </c>
      <c r="AS380" s="566">
        <f t="shared" si="111"/>
        <v>0</v>
      </c>
      <c r="AT380" s="35">
        <f t="shared" si="111"/>
        <v>0</v>
      </c>
      <c r="AU380" s="43">
        <f t="shared" si="111"/>
        <v>0</v>
      </c>
      <c r="AV380" s="686" t="s">
        <v>33</v>
      </c>
      <c r="AW380" s="642" t="s">
        <v>41</v>
      </c>
      <c r="AX380" s="642" t="s">
        <v>42</v>
      </c>
      <c r="AY380" s="642"/>
      <c r="AZ380" s="850" t="s">
        <v>33</v>
      </c>
      <c r="BA380" s="582" t="s">
        <v>664</v>
      </c>
      <c r="BB380" s="855"/>
      <c r="BC380" s="821"/>
      <c r="BD380" s="684"/>
      <c r="BE380" s="859" t="str">
        <f>IF(AND(AL380=AV380,AV380="○",AZ380="1.はい"),"○","▼選択")</f>
        <v>▼選択</v>
      </c>
      <c r="BF380" s="633" t="s">
        <v>16</v>
      </c>
      <c r="BG380" s="859" t="s">
        <v>31</v>
      </c>
      <c r="BH380" s="824" t="s">
        <v>6</v>
      </c>
      <c r="BI380" s="824" t="s">
        <v>7</v>
      </c>
      <c r="BJ380" s="859" t="s">
        <v>32</v>
      </c>
      <c r="BK380" s="859"/>
      <c r="BL380" s="546" t="s">
        <v>33</v>
      </c>
      <c r="BM380" s="828" t="s">
        <v>1772</v>
      </c>
      <c r="BN380" s="852"/>
      <c r="BO380" s="852"/>
      <c r="BP380" s="852"/>
      <c r="BQ380" s="852"/>
      <c r="BR380" s="852"/>
      <c r="BS380" s="547"/>
      <c r="BT380" s="547"/>
      <c r="BU380" s="547"/>
      <c r="BV380" s="548"/>
      <c r="BW380" s="549"/>
      <c r="BX380" s="547"/>
      <c r="BY380" s="495"/>
      <c r="BZ380" s="579" t="s">
        <v>1772</v>
      </c>
      <c r="CA380" s="853" t="s">
        <v>1769</v>
      </c>
      <c r="CB380" s="854" t="s">
        <v>1770</v>
      </c>
      <c r="CC380" s="55" t="s">
        <v>2518</v>
      </c>
      <c r="CD380" s="843" t="s">
        <v>1771</v>
      </c>
    </row>
    <row r="381" spans="1:82" ht="63" hidden="1">
      <c r="A381" s="3"/>
      <c r="B381" s="5" t="s">
        <v>3122</v>
      </c>
      <c r="C381" s="3" t="str">
        <f t="shared" si="94"/>
        <v>Ⅳ.ガバナンス (8)　コーポレートガバナンスに関する態勢整備・業務運営</v>
      </c>
      <c r="D381" s="3" t="str">
        <f t="shared" si="95"/>
        <v>㉖【該当社のみ】フランチャイズ契約等（保険募集人指導事業）に関する対応</v>
      </c>
      <c r="E381" s="3" t="str">
        <f t="shared" si="98"/>
        <v>基本 150</v>
      </c>
      <c r="F381" s="3" t="str">
        <f t="shared" si="99"/>
        <v>150 
150-3</v>
      </c>
      <c r="G381" s="11" t="str">
        <f t="shared" si="100"/>
        <v xml:space="preserve">
＿ 
＿＿ 規程に則った指導・管理実施状況を保険会社に報告している</v>
      </c>
      <c r="H381" s="21" t="str">
        <f t="shared" si="96"/>
        <v>2023: 0
2024: ▼選択</v>
      </c>
      <c r="I381" s="21" t="str">
        <f t="shared" si="106"/>
        <v xml:space="preserve"> ― </v>
      </c>
      <c r="J381" s="21" t="str">
        <f t="shared" si="106"/>
        <v xml:space="preserve"> ― </v>
      </c>
      <c r="K381" s="21" t="str">
        <f t="shared" si="101"/>
        <v>▼選択</v>
      </c>
      <c r="L381" s="21" t="str">
        <f t="shared" si="102"/>
        <v>以下について、詳細説明欄の記載及び証跡資料「○○資料」P○により確認できた
・直近１年以内に指導・管理実施状況を乗合保険会社に報告していること</v>
      </c>
      <c r="M381" s="21" t="str">
        <f t="shared" si="103"/>
        <v xml:space="preserve">
</v>
      </c>
      <c r="N381" s="3"/>
      <c r="O381" s="19" t="s">
        <v>2519</v>
      </c>
      <c r="P381" s="19" t="s">
        <v>2738</v>
      </c>
      <c r="Q381" s="19" t="s">
        <v>663</v>
      </c>
      <c r="R381" s="19"/>
      <c r="S381" s="19"/>
      <c r="T381" s="808"/>
      <c r="U381" s="809"/>
      <c r="V381" s="810"/>
      <c r="W381" s="811"/>
      <c r="X381" s="810"/>
      <c r="Y381" s="810"/>
      <c r="Z381" s="20"/>
      <c r="AA381" s="844" t="s">
        <v>600</v>
      </c>
      <c r="AB381" s="957"/>
      <c r="AC381" s="844" t="s">
        <v>2005</v>
      </c>
      <c r="AD381" s="924"/>
      <c r="AE381" s="982" t="s">
        <v>3743</v>
      </c>
      <c r="AF381" s="1334"/>
      <c r="AG381" s="865" t="s">
        <v>36</v>
      </c>
      <c r="AH381" s="693"/>
      <c r="AI381" s="594">
        <v>150</v>
      </c>
      <c r="AJ381" s="660" t="s">
        <v>2710</v>
      </c>
      <c r="AK381" s="949"/>
      <c r="AL381" s="983"/>
      <c r="AM381" s="620" t="s">
        <v>665</v>
      </c>
      <c r="AN381" s="27">
        <f t="shared" si="112"/>
        <v>0</v>
      </c>
      <c r="AO381" s="27">
        <f t="shared" si="112"/>
        <v>0</v>
      </c>
      <c r="AP381" s="565">
        <f t="shared" si="112"/>
        <v>0</v>
      </c>
      <c r="AQ381" s="35">
        <f t="shared" si="112"/>
        <v>0</v>
      </c>
      <c r="AR381" s="566">
        <f t="shared" si="111"/>
        <v>0</v>
      </c>
      <c r="AS381" s="566">
        <f t="shared" si="111"/>
        <v>0</v>
      </c>
      <c r="AT381" s="35">
        <f t="shared" si="111"/>
        <v>0</v>
      </c>
      <c r="AU381" s="43">
        <f t="shared" si="111"/>
        <v>0</v>
      </c>
      <c r="AV381" s="686" t="s">
        <v>33</v>
      </c>
      <c r="AW381" s="642" t="s">
        <v>41</v>
      </c>
      <c r="AX381" s="642" t="s">
        <v>42</v>
      </c>
      <c r="AY381" s="642"/>
      <c r="AZ381" s="850" t="s">
        <v>33</v>
      </c>
      <c r="BA381" s="582" t="s">
        <v>666</v>
      </c>
      <c r="BB381" s="855"/>
      <c r="BC381" s="821"/>
      <c r="BD381" s="684"/>
      <c r="BE381" s="859" t="str">
        <f>IF(AND(AL381=AV381,AV381="○",AZ381="1.はい"),"○","▼選択")</f>
        <v>▼選択</v>
      </c>
      <c r="BF381" s="633" t="s">
        <v>16</v>
      </c>
      <c r="BG381" s="859" t="s">
        <v>31</v>
      </c>
      <c r="BH381" s="824" t="s">
        <v>6</v>
      </c>
      <c r="BI381" s="824" t="s">
        <v>7</v>
      </c>
      <c r="BJ381" s="859" t="s">
        <v>32</v>
      </c>
      <c r="BK381" s="859"/>
      <c r="BL381" s="546" t="s">
        <v>33</v>
      </c>
      <c r="BM381" s="984" t="s">
        <v>2111</v>
      </c>
      <c r="BN381" s="852"/>
      <c r="BO381" s="852"/>
      <c r="BP381" s="852"/>
      <c r="BQ381" s="852"/>
      <c r="BR381" s="852"/>
      <c r="BS381" s="547"/>
      <c r="BT381" s="547"/>
      <c r="BU381" s="547"/>
      <c r="BV381" s="548"/>
      <c r="BW381" s="549"/>
      <c r="BX381" s="547"/>
      <c r="BY381" s="495"/>
      <c r="BZ381" s="579" t="s">
        <v>2111</v>
      </c>
      <c r="CA381" s="853" t="s">
        <v>1773</v>
      </c>
      <c r="CB381" s="854" t="s">
        <v>1774</v>
      </c>
      <c r="CC381" s="55" t="s">
        <v>2519</v>
      </c>
      <c r="CD381" s="843" t="s">
        <v>1775</v>
      </c>
    </row>
    <row r="382" spans="1:82" ht="110.25" hidden="1" customHeight="1" thickBot="1">
      <c r="A382" s="3"/>
      <c r="B382" s="5" t="s">
        <v>3123</v>
      </c>
      <c r="C382" s="3" t="str">
        <f t="shared" si="94"/>
        <v>Ⅳ.ガバナンス (8)　コーポレートガバナンスに関する態勢整備・業務運営</v>
      </c>
      <c r="D382" s="3" t="str">
        <f t="shared" si="95"/>
        <v>㉖【該当社のみ】フランチャイズ契約等（保険募集人指導事業）に関する対応</v>
      </c>
      <c r="E382" s="3" t="str">
        <f t="shared" si="98"/>
        <v>応用 151</v>
      </c>
      <c r="F382" s="3" t="str">
        <f t="shared" si="99"/>
        <v xml:space="preserve">151 
</v>
      </c>
      <c r="G382" s="11" t="str">
        <f t="shared" si="100"/>
        <v xml:space="preserve">
＿ モニタリングで指摘した事項に関して改善策を徴求しており、必要に応じて、フランチャイジーに対する教育・管理・指導、システムの提供内容の在り方を見直している
＿＿ </v>
      </c>
      <c r="H382" s="21" t="str">
        <f t="shared" si="96"/>
        <v>2023: 0
2024: ▼選択</v>
      </c>
      <c r="I382" s="21" t="str">
        <f t="shared" si="106"/>
        <v xml:space="preserve"> ― </v>
      </c>
      <c r="J382" s="21" t="str">
        <f t="shared" si="106"/>
        <v xml:space="preserve"> ― </v>
      </c>
      <c r="K382" s="21" t="str">
        <f t="shared" si="101"/>
        <v>対象外</v>
      </c>
      <c r="L382" s="21" t="str">
        <f t="shared" si="102"/>
        <v>以下について、詳細説明欄の記載及び証跡資料により確認できた
・モニタリングで指摘した事項に関して改善策を徴求していることは、「○○資料」を確認
・必要に応じて、フランチャイジーに対する教育・管理・指導、システムの提供内容の在り方を見直していることは、「○○資料」を確認</v>
      </c>
      <c r="M382" s="21" t="str">
        <f t="shared" si="103"/>
        <v xml:space="preserve">
</v>
      </c>
      <c r="N382" s="3"/>
      <c r="O382" s="19" t="s">
        <v>2520</v>
      </c>
      <c r="P382" s="19" t="s">
        <v>2738</v>
      </c>
      <c r="Q382" s="19" t="s">
        <v>663</v>
      </c>
      <c r="R382" s="19"/>
      <c r="S382" s="19"/>
      <c r="T382" s="808"/>
      <c r="U382" s="809"/>
      <c r="V382" s="810"/>
      <c r="W382" s="811"/>
      <c r="X382" s="810"/>
      <c r="Y382" s="810"/>
      <c r="Z382" s="20"/>
      <c r="AA382" s="869" t="s">
        <v>662</v>
      </c>
      <c r="AB382" s="893" t="s">
        <v>595</v>
      </c>
      <c r="AC382" s="879" t="s">
        <v>2005</v>
      </c>
      <c r="AD382" s="909" t="s">
        <v>596</v>
      </c>
      <c r="AE382" s="969" t="s">
        <v>3743</v>
      </c>
      <c r="AF382" s="985" t="s">
        <v>3745</v>
      </c>
      <c r="AG382" s="986" t="s">
        <v>140</v>
      </c>
      <c r="AH382" s="694" t="s">
        <v>228</v>
      </c>
      <c r="AI382" s="602">
        <v>151</v>
      </c>
      <c r="AJ382" s="601" t="s">
        <v>26</v>
      </c>
      <c r="AK382" s="987"/>
      <c r="AL382" s="1217" t="s">
        <v>3746</v>
      </c>
      <c r="AM382" s="1219"/>
      <c r="AN382" s="27">
        <f t="shared" si="112"/>
        <v>0</v>
      </c>
      <c r="AO382" s="27">
        <f t="shared" si="112"/>
        <v>0</v>
      </c>
      <c r="AP382" s="565">
        <f t="shared" si="112"/>
        <v>0</v>
      </c>
      <c r="AQ382" s="35">
        <f t="shared" si="112"/>
        <v>0</v>
      </c>
      <c r="AR382" s="566">
        <f t="shared" si="111"/>
        <v>0</v>
      </c>
      <c r="AS382" s="566">
        <f t="shared" si="111"/>
        <v>0</v>
      </c>
      <c r="AT382" s="35">
        <f t="shared" si="111"/>
        <v>0</v>
      </c>
      <c r="AU382" s="43">
        <f t="shared" si="111"/>
        <v>0</v>
      </c>
      <c r="AV382" s="686" t="s">
        <v>33</v>
      </c>
      <c r="AW382" s="642" t="s">
        <v>41</v>
      </c>
      <c r="AX382" s="642" t="s">
        <v>42</v>
      </c>
      <c r="AY382" s="642"/>
      <c r="AZ382" s="850" t="s">
        <v>33</v>
      </c>
      <c r="BA382" s="582" t="s">
        <v>428</v>
      </c>
      <c r="BB382" s="944"/>
      <c r="BC382" s="821"/>
      <c r="BD382" s="695" t="str">
        <f>BL382</f>
        <v>対象外</v>
      </c>
      <c r="BE382" s="859" t="s">
        <v>33</v>
      </c>
      <c r="BF382" s="633" t="s">
        <v>16</v>
      </c>
      <c r="BG382" s="859" t="s">
        <v>31</v>
      </c>
      <c r="BH382" s="824" t="s">
        <v>6</v>
      </c>
      <c r="BI382" s="824" t="s">
        <v>7</v>
      </c>
      <c r="BJ382" s="859" t="s">
        <v>32</v>
      </c>
      <c r="BK382" s="859" t="s">
        <v>897</v>
      </c>
      <c r="BL382" s="687" t="s">
        <v>203</v>
      </c>
      <c r="BM382" s="963" t="s">
        <v>3234</v>
      </c>
      <c r="BN382" s="964"/>
      <c r="BO382" s="852"/>
      <c r="BP382" s="852"/>
      <c r="BQ382" s="852"/>
      <c r="BR382" s="852"/>
      <c r="BS382" s="547"/>
      <c r="BT382" s="547"/>
      <c r="BU382" s="547"/>
      <c r="BV382" s="548"/>
      <c r="BW382" s="549"/>
      <c r="BX382" s="547"/>
      <c r="BY382" s="495"/>
      <c r="BZ382" s="579" t="s">
        <v>3747</v>
      </c>
      <c r="CA382" s="853" t="s">
        <v>1776</v>
      </c>
      <c r="CB382" s="862" t="s">
        <v>1777</v>
      </c>
      <c r="CC382" s="55" t="s">
        <v>2520</v>
      </c>
      <c r="CD382" s="843" t="s">
        <v>1778</v>
      </c>
    </row>
    <row r="383" spans="1:82" ht="110.25" hidden="1" customHeight="1">
      <c r="A383" s="3"/>
      <c r="B383" s="5" t="s">
        <v>3124</v>
      </c>
      <c r="C383" s="3" t="str">
        <f t="shared" si="94"/>
        <v>Ⅳ.ガバナンス (8)　コーポレートガバナンスに関する態勢整備・業務運営</v>
      </c>
      <c r="D383" s="3" t="str">
        <f t="shared" si="95"/>
        <v>㉖【該当社のみ】フランチャイズ契約等（保険募集人指導事業）に関する対応</v>
      </c>
      <c r="E383" s="3" t="str">
        <f t="shared" si="98"/>
        <v>基本 152</v>
      </c>
      <c r="F383" s="3" t="str">
        <f t="shared" si="99"/>
        <v>152 
見出し</v>
      </c>
      <c r="G383" s="11" t="str">
        <f t="shared" si="100"/>
        <v xml:space="preserve">フランチャイジーの代理店のみ対象
＿ 
＿＿ </v>
      </c>
      <c r="H383" s="21" t="str">
        <f t="shared" si="96"/>
        <v>2023: 0
2024: 対象外</v>
      </c>
      <c r="I383" s="21" t="str">
        <f t="shared" si="106"/>
        <v xml:space="preserve"> ― </v>
      </c>
      <c r="J383" s="21" t="str">
        <f t="shared" si="106"/>
        <v xml:space="preserve"> ― </v>
      </c>
      <c r="K383" s="21" t="str">
        <f t="shared" si="101"/>
        <v xml:space="preserve"> ― </v>
      </c>
      <c r="L383" s="21" t="str">
        <f t="shared" si="102"/>
        <v xml:space="preserve"> ― </v>
      </c>
      <c r="M383" s="21" t="str">
        <f t="shared" si="103"/>
        <v xml:space="preserve">
</v>
      </c>
      <c r="N383" s="3"/>
      <c r="O383" s="19" t="s">
        <v>2522</v>
      </c>
      <c r="P383" s="19" t="s">
        <v>2738</v>
      </c>
      <c r="Q383" s="19" t="s">
        <v>667</v>
      </c>
      <c r="R383" s="19"/>
      <c r="S383" s="19"/>
      <c r="T383" s="808"/>
      <c r="U383" s="809"/>
      <c r="V383" s="810"/>
      <c r="W383" s="811"/>
      <c r="X383" s="810"/>
      <c r="Y383" s="810"/>
      <c r="Z383" s="20"/>
      <c r="AA383" s="869" t="s">
        <v>662</v>
      </c>
      <c r="AB383" s="988" t="s">
        <v>595</v>
      </c>
      <c r="AC383" s="879" t="s">
        <v>2005</v>
      </c>
      <c r="AD383" s="909" t="s">
        <v>596</v>
      </c>
      <c r="AE383" s="989" t="s">
        <v>3748</v>
      </c>
      <c r="AF383" s="1310" t="s">
        <v>3745</v>
      </c>
      <c r="AG383" s="837" t="s">
        <v>36</v>
      </c>
      <c r="AH383" s="1311" t="s">
        <v>660</v>
      </c>
      <c r="AI383" s="696">
        <v>152</v>
      </c>
      <c r="AJ383" s="624" t="s">
        <v>2642</v>
      </c>
      <c r="AK383" s="1314" t="s">
        <v>2711</v>
      </c>
      <c r="AL383" s="1315"/>
      <c r="AM383" s="1316"/>
      <c r="AN383" s="32">
        <f t="shared" si="112"/>
        <v>0</v>
      </c>
      <c r="AO383" s="32">
        <f t="shared" si="112"/>
        <v>0</v>
      </c>
      <c r="AP383" s="664">
        <f t="shared" si="112"/>
        <v>0</v>
      </c>
      <c r="AQ383" s="39">
        <f t="shared" si="112"/>
        <v>0</v>
      </c>
      <c r="AR383" s="692">
        <f t="shared" si="111"/>
        <v>0</v>
      </c>
      <c r="AS383" s="692">
        <f t="shared" si="111"/>
        <v>0</v>
      </c>
      <c r="AT383" s="39">
        <f t="shared" si="111"/>
        <v>0</v>
      </c>
      <c r="AU383" s="47">
        <f t="shared" si="111"/>
        <v>0</v>
      </c>
      <c r="AV383" s="596" t="s">
        <v>33</v>
      </c>
      <c r="AW383" s="642" t="s">
        <v>91</v>
      </c>
      <c r="AX383" s="642" t="s">
        <v>9</v>
      </c>
      <c r="AY383" s="597"/>
      <c r="AZ383" s="850" t="s">
        <v>9</v>
      </c>
      <c r="BA383" s="559" t="s">
        <v>661</v>
      </c>
      <c r="BB383" s="562"/>
      <c r="BC383" s="562"/>
      <c r="BD383" s="571"/>
      <c r="BE383" s="891"/>
      <c r="BF383" s="891"/>
      <c r="BG383" s="891"/>
      <c r="BH383" s="847"/>
      <c r="BI383" s="847"/>
      <c r="BJ383" s="891"/>
      <c r="BK383" s="891"/>
      <c r="BL383" s="569"/>
      <c r="BM383" s="975"/>
      <c r="BN383" s="840"/>
      <c r="BO383" s="840"/>
      <c r="BP383" s="840"/>
      <c r="BQ383" s="840"/>
      <c r="BR383" s="840"/>
      <c r="BS383" s="562"/>
      <c r="BT383" s="562"/>
      <c r="BU383" s="562"/>
      <c r="BV383" s="570"/>
      <c r="BW383" s="571"/>
      <c r="BX383" s="562"/>
      <c r="BY383" s="495"/>
      <c r="BZ383" s="562"/>
      <c r="CA383" s="853" t="s">
        <v>1719</v>
      </c>
      <c r="CB383" s="854" t="s">
        <v>1720</v>
      </c>
      <c r="CC383" s="55" t="s">
        <v>2522</v>
      </c>
      <c r="CD383" s="843" t="s">
        <v>1779</v>
      </c>
    </row>
    <row r="384" spans="1:82" ht="57" hidden="1" customHeight="1">
      <c r="A384" s="3"/>
      <c r="B384" s="5" t="s">
        <v>3125</v>
      </c>
      <c r="C384" s="3" t="str">
        <f t="shared" si="94"/>
        <v>Ⅳ.ガバナンス (8)　コーポレートガバナンスに関する態勢整備・業務運営</v>
      </c>
      <c r="D384" s="3" t="str">
        <f t="shared" si="95"/>
        <v>㉖【該当社のみ】フランチャイズ契約等（保険募集人指導事業）に関する対応</v>
      </c>
      <c r="E384" s="3" t="str">
        <f t="shared" si="98"/>
        <v>基本 152</v>
      </c>
      <c r="F384" s="3" t="str">
        <f t="shared" si="99"/>
        <v xml:space="preserve">152 
</v>
      </c>
      <c r="G384" s="11" t="str">
        <f t="shared" si="100"/>
        <v xml:space="preserve">
＿ フランチャイジーの対応について、以下の事項を行っている
※全て「1.はい」であれば達成
＿＿ </v>
      </c>
      <c r="H384" s="21" t="str">
        <f t="shared" si="96"/>
        <v>2023: 0
2024: －</v>
      </c>
      <c r="I384" s="21" t="str">
        <f t="shared" si="106"/>
        <v xml:space="preserve"> ― </v>
      </c>
      <c r="J384" s="21" t="str">
        <f t="shared" si="106"/>
        <v xml:space="preserve"> ― </v>
      </c>
      <c r="K384" s="21" t="str">
        <f t="shared" si="101"/>
        <v>対象外</v>
      </c>
      <c r="L384" s="21">
        <f t="shared" si="102"/>
        <v>0</v>
      </c>
      <c r="M384" s="21" t="str">
        <f t="shared" si="103"/>
        <v xml:space="preserve">
</v>
      </c>
      <c r="N384" s="3"/>
      <c r="O384" s="19" t="s">
        <v>2523</v>
      </c>
      <c r="P384" s="19" t="s">
        <v>2738</v>
      </c>
      <c r="Q384" s="19" t="s">
        <v>667</v>
      </c>
      <c r="R384" s="19"/>
      <c r="S384" s="19"/>
      <c r="T384" s="808"/>
      <c r="U384" s="809"/>
      <c r="V384" s="810"/>
      <c r="W384" s="811"/>
      <c r="X384" s="810"/>
      <c r="Y384" s="810"/>
      <c r="Z384" s="20"/>
      <c r="AA384" s="870" t="s">
        <v>662</v>
      </c>
      <c r="AB384" s="957"/>
      <c r="AC384" s="951" t="s">
        <v>2005</v>
      </c>
      <c r="AD384" s="924"/>
      <c r="AE384" s="974" t="s">
        <v>3748</v>
      </c>
      <c r="AF384" s="1278"/>
      <c r="AG384" s="845" t="s">
        <v>36</v>
      </c>
      <c r="AH384" s="1312"/>
      <c r="AI384" s="628">
        <v>152</v>
      </c>
      <c r="AJ384" s="632" t="s">
        <v>26</v>
      </c>
      <c r="AK384" s="990"/>
      <c r="AL384" s="1212" t="s">
        <v>1780</v>
      </c>
      <c r="AM384" s="1317"/>
      <c r="AN384" s="27">
        <f t="shared" si="112"/>
        <v>0</v>
      </c>
      <c r="AO384" s="27">
        <f t="shared" si="112"/>
        <v>0</v>
      </c>
      <c r="AP384" s="565">
        <f t="shared" si="112"/>
        <v>0</v>
      </c>
      <c r="AQ384" s="35">
        <f t="shared" si="112"/>
        <v>0</v>
      </c>
      <c r="AR384" s="566">
        <f t="shared" si="111"/>
        <v>0</v>
      </c>
      <c r="AS384" s="566">
        <f t="shared" si="111"/>
        <v>0</v>
      </c>
      <c r="AT384" s="35">
        <f t="shared" si="111"/>
        <v>0</v>
      </c>
      <c r="AU384" s="43">
        <f t="shared" si="111"/>
        <v>0</v>
      </c>
      <c r="AV384" s="608"/>
      <c r="AW384" s="609"/>
      <c r="AX384" s="609"/>
      <c r="AY384" s="609"/>
      <c r="AZ384" s="822" t="s">
        <v>661</v>
      </c>
      <c r="BA384" s="559" t="s">
        <v>29</v>
      </c>
      <c r="BB384" s="562"/>
      <c r="BC384" s="562"/>
      <c r="BD384" s="598" t="str">
        <f>BL384</f>
        <v>対象外</v>
      </c>
      <c r="BE384" s="859" t="s">
        <v>33</v>
      </c>
      <c r="BF384" s="633" t="s">
        <v>16</v>
      </c>
      <c r="BG384" s="859" t="s">
        <v>31</v>
      </c>
      <c r="BH384" s="824" t="s">
        <v>6</v>
      </c>
      <c r="BI384" s="824" t="s">
        <v>7</v>
      </c>
      <c r="BJ384" s="859" t="s">
        <v>32</v>
      </c>
      <c r="BK384" s="859" t="s">
        <v>897</v>
      </c>
      <c r="BL384" s="561" t="s">
        <v>203</v>
      </c>
      <c r="BM384" s="839"/>
      <c r="BN384" s="840"/>
      <c r="BO384" s="840"/>
      <c r="BP384" s="840"/>
      <c r="BQ384" s="840"/>
      <c r="BR384" s="840"/>
      <c r="BS384" s="562"/>
      <c r="BT384" s="562"/>
      <c r="BU384" s="562"/>
      <c r="BV384" s="548"/>
      <c r="BW384" s="549"/>
      <c r="BX384" s="547"/>
      <c r="BY384" s="495"/>
      <c r="BZ384" s="562"/>
      <c r="CA384" s="841"/>
      <c r="CB384" s="842"/>
      <c r="CC384" s="55" t="s">
        <v>2523</v>
      </c>
      <c r="CD384" s="843" t="s">
        <v>1779</v>
      </c>
    </row>
    <row r="385" spans="1:82" ht="63" hidden="1">
      <c r="A385" s="3"/>
      <c r="B385" s="5" t="s">
        <v>3126</v>
      </c>
      <c r="C385" s="3" t="str">
        <f t="shared" si="94"/>
        <v>Ⅳ.ガバナンス (8)　コーポレートガバナンスに関する態勢整備・業務運営</v>
      </c>
      <c r="D385" s="3" t="str">
        <f t="shared" si="95"/>
        <v>㉖【該当社のみ】フランチャイズ契約等（保険募集人指導事業）に関する対応</v>
      </c>
      <c r="E385" s="3" t="str">
        <f t="shared" si="98"/>
        <v>基本 152</v>
      </c>
      <c r="F385" s="3" t="str">
        <f t="shared" si="99"/>
        <v>152 
152-1</v>
      </c>
      <c r="G385" s="11" t="str">
        <f t="shared" si="100"/>
        <v xml:space="preserve">
＿ 
＿＿ フランチャイズ契約に応じた募集／教育／管理態勢を構築している</v>
      </c>
      <c r="H385" s="21" t="str">
        <f t="shared" si="96"/>
        <v>2023: 0
2024: ▼選択</v>
      </c>
      <c r="I385" s="21" t="str">
        <f t="shared" si="106"/>
        <v xml:space="preserve"> ― </v>
      </c>
      <c r="J385" s="21" t="str">
        <f t="shared" si="106"/>
        <v xml:space="preserve"> ― </v>
      </c>
      <c r="K385" s="21" t="str">
        <f t="shared" si="101"/>
        <v>▼選択</v>
      </c>
      <c r="L385" s="21" t="str">
        <f t="shared" si="102"/>
        <v>以下について、詳細説明欄の記載及び証跡資料「○○資料」P○により確認できた
・フランチャイズ契約に応じた募集態勢、教育態勢、管理態勢が構築されていること</v>
      </c>
      <c r="M385" s="21" t="str">
        <f t="shared" si="103"/>
        <v xml:space="preserve">
</v>
      </c>
      <c r="N385" s="3"/>
      <c r="O385" s="19" t="s">
        <v>2524</v>
      </c>
      <c r="P385" s="19" t="s">
        <v>2738</v>
      </c>
      <c r="Q385" s="19" t="s">
        <v>667</v>
      </c>
      <c r="R385" s="19"/>
      <c r="S385" s="19"/>
      <c r="T385" s="808"/>
      <c r="U385" s="809"/>
      <c r="V385" s="810"/>
      <c r="W385" s="811"/>
      <c r="X385" s="810"/>
      <c r="Y385" s="810"/>
      <c r="Z385" s="20"/>
      <c r="AA385" s="870" t="s">
        <v>600</v>
      </c>
      <c r="AB385" s="957"/>
      <c r="AC385" s="870" t="s">
        <v>2005</v>
      </c>
      <c r="AD385" s="924"/>
      <c r="AE385" s="974" t="s">
        <v>3748</v>
      </c>
      <c r="AF385" s="1278"/>
      <c r="AG385" s="845" t="s">
        <v>36</v>
      </c>
      <c r="AH385" s="1312"/>
      <c r="AI385" s="563">
        <v>152</v>
      </c>
      <c r="AJ385" s="564" t="s">
        <v>668</v>
      </c>
      <c r="AK385" s="991"/>
      <c r="AL385" s="871"/>
      <c r="AM385" s="946" t="s">
        <v>669</v>
      </c>
      <c r="AN385" s="27">
        <f t="shared" si="112"/>
        <v>0</v>
      </c>
      <c r="AO385" s="27">
        <f t="shared" si="112"/>
        <v>0</v>
      </c>
      <c r="AP385" s="565">
        <f t="shared" si="112"/>
        <v>0</v>
      </c>
      <c r="AQ385" s="35">
        <f t="shared" si="112"/>
        <v>0</v>
      </c>
      <c r="AR385" s="566">
        <f t="shared" si="111"/>
        <v>0</v>
      </c>
      <c r="AS385" s="566">
        <f t="shared" si="111"/>
        <v>0</v>
      </c>
      <c r="AT385" s="35">
        <f t="shared" si="111"/>
        <v>0</v>
      </c>
      <c r="AU385" s="43">
        <f t="shared" si="111"/>
        <v>0</v>
      </c>
      <c r="AV385" s="686" t="s">
        <v>33</v>
      </c>
      <c r="AW385" s="642" t="s">
        <v>41</v>
      </c>
      <c r="AX385" s="642" t="s">
        <v>42</v>
      </c>
      <c r="AY385" s="642"/>
      <c r="AZ385" s="850" t="s">
        <v>33</v>
      </c>
      <c r="BA385" s="582" t="s">
        <v>428</v>
      </c>
      <c r="BB385" s="855"/>
      <c r="BC385" s="821"/>
      <c r="BD385" s="684"/>
      <c r="BE385" s="859" t="str">
        <f>IF(AND(AL385=AV385,AV385="○",AZ385="1.はい"),"○","▼選択")</f>
        <v>▼選択</v>
      </c>
      <c r="BF385" s="633" t="s">
        <v>16</v>
      </c>
      <c r="BG385" s="859" t="s">
        <v>31</v>
      </c>
      <c r="BH385" s="824" t="s">
        <v>6</v>
      </c>
      <c r="BI385" s="824" t="s">
        <v>7</v>
      </c>
      <c r="BJ385" s="859" t="s">
        <v>32</v>
      </c>
      <c r="BK385" s="859"/>
      <c r="BL385" s="546" t="s">
        <v>33</v>
      </c>
      <c r="BM385" s="828" t="s">
        <v>2112</v>
      </c>
      <c r="BN385" s="852"/>
      <c r="BO385" s="852"/>
      <c r="BP385" s="852"/>
      <c r="BQ385" s="852"/>
      <c r="BR385" s="852"/>
      <c r="BS385" s="547"/>
      <c r="BT385" s="547"/>
      <c r="BU385" s="547"/>
      <c r="BV385" s="548"/>
      <c r="BW385" s="549"/>
      <c r="BX385" s="547"/>
      <c r="BY385" s="495"/>
      <c r="BZ385" s="579" t="s">
        <v>2112</v>
      </c>
      <c r="CA385" s="853" t="s">
        <v>1781</v>
      </c>
      <c r="CB385" s="854" t="s">
        <v>1782</v>
      </c>
      <c r="CC385" s="55" t="s">
        <v>2524</v>
      </c>
      <c r="CD385" s="843" t="s">
        <v>1783</v>
      </c>
    </row>
    <row r="386" spans="1:82" ht="47.25" hidden="1">
      <c r="A386" s="3"/>
      <c r="B386" s="5" t="s">
        <v>3127</v>
      </c>
      <c r="C386" s="3" t="str">
        <f t="shared" si="94"/>
        <v>Ⅳ.ガバナンス (8)　コーポレートガバナンスに関する態勢整備・業務運営</v>
      </c>
      <c r="D386" s="3" t="str">
        <f t="shared" si="95"/>
        <v>㉖【該当社のみ】フランチャイズ契約等（保険募集人指導事業）に関する対応</v>
      </c>
      <c r="E386" s="3" t="str">
        <f t="shared" si="98"/>
        <v>基本 152</v>
      </c>
      <c r="F386" s="3" t="str">
        <f t="shared" si="99"/>
        <v>152 
152-2</v>
      </c>
      <c r="G386" s="11" t="str">
        <f t="shared" si="100"/>
        <v xml:space="preserve">
＿ 
＿＿ フランチャイザーへ規程に応じた内容を定期的に報告している</v>
      </c>
      <c r="H386" s="21" t="str">
        <f t="shared" si="96"/>
        <v>2023: 0
2024: ▼選択</v>
      </c>
      <c r="I386" s="21" t="str">
        <f t="shared" si="106"/>
        <v xml:space="preserve"> ― </v>
      </c>
      <c r="J386" s="21" t="str">
        <f t="shared" si="106"/>
        <v xml:space="preserve"> ― </v>
      </c>
      <c r="K386" s="21" t="str">
        <f t="shared" si="101"/>
        <v>▼選択</v>
      </c>
      <c r="L386" s="21" t="str">
        <f t="shared" si="102"/>
        <v>以下について、詳細説明欄の記載及び証跡資料「○○資料」P○により確認できた
・フランチャイザーが定める規程に応じた内容を報告していること</v>
      </c>
      <c r="M386" s="21" t="str">
        <f t="shared" si="103"/>
        <v xml:space="preserve">
</v>
      </c>
      <c r="N386" s="3"/>
      <c r="O386" s="19" t="s">
        <v>2525</v>
      </c>
      <c r="P386" s="19" t="s">
        <v>2738</v>
      </c>
      <c r="Q386" s="19" t="s">
        <v>667</v>
      </c>
      <c r="R386" s="19"/>
      <c r="S386" s="19"/>
      <c r="T386" s="808"/>
      <c r="U386" s="809"/>
      <c r="V386" s="810"/>
      <c r="W386" s="811"/>
      <c r="X386" s="810"/>
      <c r="Y386" s="810"/>
      <c r="Z386" s="20"/>
      <c r="AA386" s="870" t="s">
        <v>600</v>
      </c>
      <c r="AB386" s="957"/>
      <c r="AC386" s="870" t="s">
        <v>2005</v>
      </c>
      <c r="AD386" s="924"/>
      <c r="AE386" s="974" t="s">
        <v>3748</v>
      </c>
      <c r="AF386" s="1278"/>
      <c r="AG386" s="845" t="s">
        <v>36</v>
      </c>
      <c r="AH386" s="1312"/>
      <c r="AI386" s="563">
        <v>152</v>
      </c>
      <c r="AJ386" s="564" t="s">
        <v>670</v>
      </c>
      <c r="AK386" s="991"/>
      <c r="AL386" s="871"/>
      <c r="AM386" s="946" t="s">
        <v>671</v>
      </c>
      <c r="AN386" s="27">
        <f t="shared" si="112"/>
        <v>0</v>
      </c>
      <c r="AO386" s="27">
        <f t="shared" si="112"/>
        <v>0</v>
      </c>
      <c r="AP386" s="565">
        <f t="shared" si="112"/>
        <v>0</v>
      </c>
      <c r="AQ386" s="35">
        <f t="shared" si="112"/>
        <v>0</v>
      </c>
      <c r="AR386" s="566">
        <f t="shared" si="111"/>
        <v>0</v>
      </c>
      <c r="AS386" s="566">
        <f t="shared" si="111"/>
        <v>0</v>
      </c>
      <c r="AT386" s="35">
        <f t="shared" si="111"/>
        <v>0</v>
      </c>
      <c r="AU386" s="43">
        <f t="shared" si="111"/>
        <v>0</v>
      </c>
      <c r="AV386" s="686" t="s">
        <v>33</v>
      </c>
      <c r="AW386" s="642" t="s">
        <v>41</v>
      </c>
      <c r="AX386" s="642" t="s">
        <v>42</v>
      </c>
      <c r="AY386" s="642"/>
      <c r="AZ386" s="850" t="s">
        <v>33</v>
      </c>
      <c r="BA386" s="582" t="s">
        <v>614</v>
      </c>
      <c r="BB386" s="855"/>
      <c r="BC386" s="821"/>
      <c r="BD386" s="684"/>
      <c r="BE386" s="859" t="str">
        <f>IF(AND(AL386=AV386,AV386="○",AZ386="1.はい"),"○","▼選択")</f>
        <v>▼選択</v>
      </c>
      <c r="BF386" s="633" t="s">
        <v>16</v>
      </c>
      <c r="BG386" s="859" t="s">
        <v>31</v>
      </c>
      <c r="BH386" s="824" t="s">
        <v>6</v>
      </c>
      <c r="BI386" s="824" t="s">
        <v>7</v>
      </c>
      <c r="BJ386" s="859" t="s">
        <v>32</v>
      </c>
      <c r="BK386" s="859"/>
      <c r="BL386" s="546" t="s">
        <v>33</v>
      </c>
      <c r="BM386" s="828" t="s">
        <v>2113</v>
      </c>
      <c r="BN386" s="852"/>
      <c r="BO386" s="852"/>
      <c r="BP386" s="852"/>
      <c r="BQ386" s="852"/>
      <c r="BR386" s="852"/>
      <c r="BS386" s="547"/>
      <c r="BT386" s="547"/>
      <c r="BU386" s="547"/>
      <c r="BV386" s="548"/>
      <c r="BW386" s="549"/>
      <c r="BX386" s="547"/>
      <c r="BY386" s="495"/>
      <c r="BZ386" s="579" t="s">
        <v>2113</v>
      </c>
      <c r="CA386" s="853" t="s">
        <v>1784</v>
      </c>
      <c r="CB386" s="854" t="s">
        <v>1785</v>
      </c>
      <c r="CC386" s="55" t="s">
        <v>2525</v>
      </c>
      <c r="CD386" s="843" t="s">
        <v>1786</v>
      </c>
    </row>
    <row r="387" spans="1:82" ht="78.75" hidden="1">
      <c r="A387" s="3"/>
      <c r="B387" s="5" t="s">
        <v>3128</v>
      </c>
      <c r="C387" s="3" t="str">
        <f t="shared" si="94"/>
        <v>Ⅳ.ガバナンス (8)　コーポレートガバナンスに関する態勢整備・業務運営</v>
      </c>
      <c r="D387" s="3" t="str">
        <f t="shared" si="95"/>
        <v>㉖【該当社のみ】フランチャイズ契約等（保険募集人指導事業）に関する対応</v>
      </c>
      <c r="E387" s="3" t="str">
        <f t="shared" si="98"/>
        <v>基本 152</v>
      </c>
      <c r="F387" s="3" t="str">
        <f t="shared" si="99"/>
        <v>152 
152-3</v>
      </c>
      <c r="G387" s="11" t="str">
        <f t="shared" si="100"/>
        <v xml:space="preserve">
＿ 
＿＿ フランチャイザーの内部監査部署等による監査・点検の実施や、フランチャイザー主催の会議・研修を受講し、必要に応じて社内へ共有している</v>
      </c>
      <c r="H387" s="21" t="str">
        <f t="shared" si="96"/>
        <v>2023: 0
2024: ▼選択</v>
      </c>
      <c r="I387" s="21" t="str">
        <f t="shared" si="106"/>
        <v xml:space="preserve"> ― </v>
      </c>
      <c r="J387" s="21" t="str">
        <f t="shared" si="106"/>
        <v xml:space="preserve"> ― </v>
      </c>
      <c r="K387" s="21" t="str">
        <f t="shared" si="101"/>
        <v>▼選択</v>
      </c>
      <c r="L387" s="21" t="str">
        <f t="shared" si="102"/>
        <v>以下について、詳細説明欄の記載及び証跡資料により確認できた
・フランチャイザーの監査の結果や会議・研修の内容は、「○○資料」を確認
・監査結果や研修内容等を必要に応じて社内に共有していることは、「○○資料」を確認</v>
      </c>
      <c r="M387" s="21" t="str">
        <f t="shared" si="103"/>
        <v xml:space="preserve">
</v>
      </c>
      <c r="N387" s="3"/>
      <c r="O387" s="19" t="s">
        <v>2526</v>
      </c>
      <c r="P387" s="19" t="s">
        <v>2738</v>
      </c>
      <c r="Q387" s="19" t="s">
        <v>667</v>
      </c>
      <c r="R387" s="19"/>
      <c r="S387" s="19"/>
      <c r="T387" s="808"/>
      <c r="U387" s="809"/>
      <c r="V387" s="810"/>
      <c r="W387" s="811"/>
      <c r="X387" s="810"/>
      <c r="Y387" s="810"/>
      <c r="Z387" s="20"/>
      <c r="AA387" s="880" t="s">
        <v>600</v>
      </c>
      <c r="AB387" s="965"/>
      <c r="AC387" s="880" t="s">
        <v>2005</v>
      </c>
      <c r="AD387" s="933"/>
      <c r="AE387" s="982" t="s">
        <v>3748</v>
      </c>
      <c r="AF387" s="1279"/>
      <c r="AG387" s="865" t="s">
        <v>36</v>
      </c>
      <c r="AH387" s="1313"/>
      <c r="AI387" s="594">
        <v>152</v>
      </c>
      <c r="AJ387" s="652" t="s">
        <v>672</v>
      </c>
      <c r="AK387" s="991"/>
      <c r="AL387" s="871"/>
      <c r="AM387" s="946" t="s">
        <v>673</v>
      </c>
      <c r="AN387" s="27">
        <f t="shared" si="112"/>
        <v>0</v>
      </c>
      <c r="AO387" s="27">
        <f t="shared" si="112"/>
        <v>0</v>
      </c>
      <c r="AP387" s="565">
        <f t="shared" si="112"/>
        <v>0</v>
      </c>
      <c r="AQ387" s="35">
        <f t="shared" si="112"/>
        <v>0</v>
      </c>
      <c r="AR387" s="566">
        <f t="shared" si="111"/>
        <v>0</v>
      </c>
      <c r="AS387" s="566">
        <f t="shared" si="111"/>
        <v>0</v>
      </c>
      <c r="AT387" s="35">
        <f t="shared" si="111"/>
        <v>0</v>
      </c>
      <c r="AU387" s="43">
        <f t="shared" si="111"/>
        <v>0</v>
      </c>
      <c r="AV387" s="596" t="s">
        <v>33</v>
      </c>
      <c r="AW387" s="597" t="s">
        <v>41</v>
      </c>
      <c r="AX387" s="597" t="s">
        <v>42</v>
      </c>
      <c r="AY387" s="597"/>
      <c r="AZ387" s="850" t="s">
        <v>33</v>
      </c>
      <c r="BA387" s="582" t="s">
        <v>428</v>
      </c>
      <c r="BB387" s="855"/>
      <c r="BC387" s="821"/>
      <c r="BD387" s="684"/>
      <c r="BE387" s="859" t="str">
        <f>IF(AND(AL387=AV387,AV387="○",AZ387="1.はい"),"○","▼選択")</f>
        <v>▼選択</v>
      </c>
      <c r="BF387" s="633" t="s">
        <v>16</v>
      </c>
      <c r="BG387" s="859" t="s">
        <v>31</v>
      </c>
      <c r="BH387" s="824" t="s">
        <v>6</v>
      </c>
      <c r="BI387" s="824" t="s">
        <v>7</v>
      </c>
      <c r="BJ387" s="859" t="s">
        <v>32</v>
      </c>
      <c r="BK387" s="859"/>
      <c r="BL387" s="546" t="s">
        <v>33</v>
      </c>
      <c r="BM387" s="984" t="s">
        <v>1790</v>
      </c>
      <c r="BN387" s="852"/>
      <c r="BO387" s="852"/>
      <c r="BP387" s="852"/>
      <c r="BQ387" s="852"/>
      <c r="BR387" s="852"/>
      <c r="BS387" s="547"/>
      <c r="BT387" s="547"/>
      <c r="BU387" s="547"/>
      <c r="BV387" s="548"/>
      <c r="BW387" s="549"/>
      <c r="BX387" s="547"/>
      <c r="BY387" s="495"/>
      <c r="BZ387" s="579" t="s">
        <v>1790</v>
      </c>
      <c r="CA387" s="853" t="s">
        <v>1787</v>
      </c>
      <c r="CB387" s="854" t="s">
        <v>1788</v>
      </c>
      <c r="CC387" s="55" t="s">
        <v>2526</v>
      </c>
      <c r="CD387" s="843" t="s">
        <v>1789</v>
      </c>
    </row>
    <row r="388" spans="1:82" ht="126" hidden="1" customHeight="1" thickBot="1">
      <c r="A388" s="3"/>
      <c r="B388" s="689" t="s">
        <v>3129</v>
      </c>
      <c r="C388" s="3" t="str">
        <f>CONCATENATE(AA388," ",AC388)</f>
        <v>Ⅳ.ガバナンス (8)　コーポレートガバナンスに関する態勢整備・業務運営</v>
      </c>
      <c r="D388" s="3" t="str">
        <f>AE388</f>
        <v>㉖【該当社のみ】フランチャイズ契約等（保険募集人指導事業）に関する対応</v>
      </c>
      <c r="E388" s="3" t="str">
        <f>CONCATENATE(AG388," ",AI388)</f>
        <v>応用 ㉖EX</v>
      </c>
      <c r="F388" s="3" t="str">
        <f>CONCATENATE(AI388," ",CHAR(10),AJ388)</f>
        <v>㉖EX 
見出し</v>
      </c>
      <c r="G388" s="11" t="str">
        <f>CONCATENATE(AK388,CHAR(10),"＿ ",AL388,CHAR(10),"＿＿ ",AM388)</f>
        <v xml:space="preserve">フランチャイズ契約等（保険募集人指導事業）に関わる代理店のみ対象
（フランチャイザー、フランチャイジーのどちらかに該当する代理店）
＿ 
＿＿ </v>
      </c>
      <c r="H388" s="21" t="str">
        <f>CONCATENATE("2023: ",AQ388,CHAR(10),"2024: ",AZ388)</f>
        <v>2023: 0
2024: 対象外</v>
      </c>
      <c r="I388" s="21" t="str">
        <f>IF(AR388=0," ― ",CONCATENATE("2023: ",AR388,CHAR(10),CHAR(10),"2024: ",BB388))</f>
        <v xml:space="preserve"> ― </v>
      </c>
      <c r="J388" s="21" t="str">
        <f>IF(AS388=0," ― ",CONCATENATE("2023: ",AS388,CHAR(10),CHAR(10),"2024: ",BC388))</f>
        <v xml:space="preserve"> ― </v>
      </c>
      <c r="K388" s="21" t="str">
        <f>IF(BL388=0," ― ",BL388)</f>
        <v xml:space="preserve"> ― </v>
      </c>
      <c r="L388" s="21" t="str">
        <f>IF(BL388=0," ― ",BM388)</f>
        <v xml:space="preserve"> ― </v>
      </c>
      <c r="M388" s="21" t="str">
        <f>CONCATENATE(BV388,CHAR(10),BW388)</f>
        <v xml:space="preserve">
</v>
      </c>
      <c r="N388" s="3"/>
      <c r="O388" s="57" t="s">
        <v>2742</v>
      </c>
      <c r="P388" s="19" t="s">
        <v>2738</v>
      </c>
      <c r="Q388" s="19">
        <v>0</v>
      </c>
      <c r="R388" s="19"/>
      <c r="S388" s="19"/>
      <c r="T388" s="808"/>
      <c r="U388" s="809"/>
      <c r="V388" s="810"/>
      <c r="W388" s="811"/>
      <c r="X388" s="810"/>
      <c r="Y388" s="810"/>
      <c r="Z388" s="20"/>
      <c r="AA388" s="864" t="s">
        <v>600</v>
      </c>
      <c r="AB388" s="965"/>
      <c r="AC388" s="864" t="s">
        <v>2005</v>
      </c>
      <c r="AD388" s="933"/>
      <c r="AE388" s="989" t="s">
        <v>3748</v>
      </c>
      <c r="AF388" s="992" t="s">
        <v>3745</v>
      </c>
      <c r="AG388" s="993" t="s">
        <v>140</v>
      </c>
      <c r="AH388" s="697" t="s">
        <v>187</v>
      </c>
      <c r="AI388" s="629" t="s">
        <v>2712</v>
      </c>
      <c r="AJ388" s="994" t="s">
        <v>2642</v>
      </c>
      <c r="AK388" s="1318" t="s">
        <v>3228</v>
      </c>
      <c r="AL388" s="1319"/>
      <c r="AM388" s="1320"/>
      <c r="AN388" s="32">
        <f t="shared" si="112"/>
        <v>0</v>
      </c>
      <c r="AO388" s="32">
        <f t="shared" si="112"/>
        <v>0</v>
      </c>
      <c r="AP388" s="664">
        <f t="shared" si="112"/>
        <v>0</v>
      </c>
      <c r="AQ388" s="39">
        <f t="shared" si="112"/>
        <v>0</v>
      </c>
      <c r="AR388" s="692">
        <f t="shared" si="111"/>
        <v>0</v>
      </c>
      <c r="AS388" s="692">
        <f t="shared" si="111"/>
        <v>0</v>
      </c>
      <c r="AT388" s="39">
        <f t="shared" si="111"/>
        <v>0</v>
      </c>
      <c r="AU388" s="47">
        <f t="shared" si="111"/>
        <v>0</v>
      </c>
      <c r="AV388" s="596" t="s">
        <v>33</v>
      </c>
      <c r="AW388" s="642" t="s">
        <v>91</v>
      </c>
      <c r="AX388" s="642" t="s">
        <v>9</v>
      </c>
      <c r="AY388" s="597"/>
      <c r="AZ388" s="850" t="s">
        <v>9</v>
      </c>
      <c r="BA388" s="559" t="s">
        <v>661</v>
      </c>
      <c r="BB388" s="562"/>
      <c r="BC388" s="562"/>
      <c r="BD388" s="571"/>
      <c r="BE388" s="891"/>
      <c r="BF388" s="891"/>
      <c r="BG388" s="891"/>
      <c r="BH388" s="847"/>
      <c r="BI388" s="847"/>
      <c r="BJ388" s="891"/>
      <c r="BK388" s="891"/>
      <c r="BL388" s="698"/>
      <c r="BM388" s="995"/>
      <c r="BN388" s="681"/>
      <c r="BO388" s="840"/>
      <c r="BP388" s="840"/>
      <c r="BQ388" s="840"/>
      <c r="BR388" s="840"/>
      <c r="BS388" s="562"/>
      <c r="BT388" s="562"/>
      <c r="BU388" s="562"/>
      <c r="BV388" s="570"/>
      <c r="BW388" s="571"/>
      <c r="BX388" s="562"/>
      <c r="BY388" s="495"/>
      <c r="BZ388" s="562"/>
      <c r="CA388" s="832" t="s">
        <v>131</v>
      </c>
      <c r="CB388" s="833" t="s">
        <v>2724</v>
      </c>
      <c r="CC388" s="685" t="s">
        <v>2713</v>
      </c>
      <c r="CD388" s="834" t="s">
        <v>2724</v>
      </c>
    </row>
    <row r="389" spans="1:82" ht="85.5" hidden="1" customHeight="1">
      <c r="A389" s="3"/>
      <c r="B389" s="5" t="s">
        <v>3130</v>
      </c>
      <c r="C389" s="3" t="str">
        <f>CONCATENATE(AA389," ",AC389)</f>
        <v>Ⅳ.ガバナンス (8)　コーポレートガバナンスに関する態勢整備・業務運営</v>
      </c>
      <c r="D389" s="3" t="str">
        <f>AE389</f>
        <v>㉖【該当社のみ】フランチャイズ契約等（保険募集人指導事業）に関する対応</v>
      </c>
      <c r="E389" s="3" t="str">
        <f>CONCATENATE(AG389," ",AI389)</f>
        <v>応用 ㉖EX</v>
      </c>
      <c r="F389" s="3" t="str">
        <f>CONCATENATE(AI389," ",CHAR(10),AJ389)</f>
        <v xml:space="preserve">㉖EX 
</v>
      </c>
      <c r="G389" s="11" t="str">
        <f>CONCATENATE(AK389,CHAR(10),"＿ ",AL389,CHAR(10),"＿＿ ",AM389)</f>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89" s="21" t="str">
        <f>CONCATENATE("2023: ",AQ389,CHAR(10),"2024: ",AZ389)</f>
        <v>2023: 0
2024: 4.--</v>
      </c>
      <c r="I389" s="21" t="str">
        <f>IF(AR389=0," ― ",CONCATENATE("2023: ",AR389,CHAR(10),CHAR(10),"2024: ",BB389))</f>
        <v xml:space="preserve"> ― </v>
      </c>
      <c r="J389" s="21" t="str">
        <f>IF(AS389=0," ― ",CONCATENATE("2023: ",AS389,CHAR(10),CHAR(10),"2024: ",BC389))</f>
        <v xml:space="preserve"> ― </v>
      </c>
      <c r="K389" s="21" t="str">
        <f>IF(BL389=0," ― ",BL389)</f>
        <v>対象外</v>
      </c>
      <c r="L389" s="21" t="str">
        <f>IF(BL389=0," ― ",BM389)</f>
        <v>㉖【該当社のみ】フランチャイズ契約等（保険募集人指導事業）に関する対応 における貴社取組み［お客さまへアピールしたい取組み／募集人等従業者に好評な取組み］として認識しました。（［ ］内は判定時に不要文言を削除する）</v>
      </c>
      <c r="M389" s="21" t="str">
        <f>CONCATENATE(BV389,CHAR(10),BW389)</f>
        <v xml:space="preserve">
</v>
      </c>
      <c r="N389" s="3"/>
      <c r="O389" s="19" t="s">
        <v>2521</v>
      </c>
      <c r="P389" s="19" t="s">
        <v>2738</v>
      </c>
      <c r="Q389" s="19" t="s">
        <v>663</v>
      </c>
      <c r="R389" s="19"/>
      <c r="S389" s="19"/>
      <c r="T389" s="808"/>
      <c r="U389" s="809"/>
      <c r="V389" s="810"/>
      <c r="W389" s="811"/>
      <c r="X389" s="810"/>
      <c r="Y389" s="810"/>
      <c r="Z389" s="20"/>
      <c r="AA389" s="864" t="s">
        <v>600</v>
      </c>
      <c r="AB389" s="965"/>
      <c r="AC389" s="864" t="s">
        <v>2005</v>
      </c>
      <c r="AD389" s="933"/>
      <c r="AE389" s="982" t="s">
        <v>3748</v>
      </c>
      <c r="AF389" s="996"/>
      <c r="AG389" s="868" t="s">
        <v>140</v>
      </c>
      <c r="AH389" s="699" t="s">
        <v>187</v>
      </c>
      <c r="AI389" s="700" t="s">
        <v>675</v>
      </c>
      <c r="AJ389" s="639"/>
      <c r="AK389" s="997"/>
      <c r="AL389" s="1340" t="s">
        <v>2017</v>
      </c>
      <c r="AM389" s="1341"/>
      <c r="AN389" s="30">
        <f t="shared" si="112"/>
        <v>0</v>
      </c>
      <c r="AO389" s="30">
        <f t="shared" si="112"/>
        <v>0</v>
      </c>
      <c r="AP389" s="605">
        <f t="shared" si="112"/>
        <v>0</v>
      </c>
      <c r="AQ389" s="35">
        <f t="shared" si="112"/>
        <v>0</v>
      </c>
      <c r="AR389" s="566">
        <f t="shared" si="112"/>
        <v>0</v>
      </c>
      <c r="AS389" s="566">
        <f t="shared" si="112"/>
        <v>0</v>
      </c>
      <c r="AT389" s="35">
        <f t="shared" si="112"/>
        <v>0</v>
      </c>
      <c r="AU389" s="43">
        <f t="shared" si="112"/>
        <v>0</v>
      </c>
      <c r="AV389" s="596" t="s">
        <v>33</v>
      </c>
      <c r="AW389" s="597" t="s">
        <v>41</v>
      </c>
      <c r="AX389" s="606" t="s">
        <v>877</v>
      </c>
      <c r="AY389" s="597"/>
      <c r="AZ389" s="850" t="s">
        <v>877</v>
      </c>
      <c r="BA389" s="607" t="s">
        <v>147</v>
      </c>
      <c r="BB389" s="855"/>
      <c r="BC389" s="821"/>
      <c r="BD389" s="549"/>
      <c r="BE389" s="620" t="str">
        <f>IF(AND(AL389=AV389,AV389="○",AZ389="1.はい"),"○","▼選択")</f>
        <v>▼選択</v>
      </c>
      <c r="BF389" s="857" t="s">
        <v>16</v>
      </c>
      <c r="BG389" s="620" t="s">
        <v>31</v>
      </c>
      <c r="BH389" s="824" t="s">
        <v>6</v>
      </c>
      <c r="BI389" s="824" t="s">
        <v>7</v>
      </c>
      <c r="BJ389" s="620" t="s">
        <v>32</v>
      </c>
      <c r="BK389" s="856" t="s">
        <v>9</v>
      </c>
      <c r="BL389" s="546" t="s">
        <v>9</v>
      </c>
      <c r="BM389" s="998" t="s">
        <v>3749</v>
      </c>
      <c r="BN389" s="852"/>
      <c r="BO389" s="852"/>
      <c r="BP389" s="852"/>
      <c r="BQ389" s="852"/>
      <c r="BR389" s="852"/>
      <c r="BS389" s="547"/>
      <c r="BT389" s="547"/>
      <c r="BU389" s="547"/>
      <c r="BV389" s="548"/>
      <c r="BW389" s="549"/>
      <c r="BX389" s="547"/>
      <c r="BY389" s="495"/>
      <c r="BZ389" s="579" t="s">
        <v>3750</v>
      </c>
      <c r="CA389" s="832" t="s">
        <v>2720</v>
      </c>
      <c r="CB389" s="862" t="s">
        <v>2719</v>
      </c>
      <c r="CC389" s="56" t="s">
        <v>2717</v>
      </c>
      <c r="CD389" s="843" t="s">
        <v>2718</v>
      </c>
    </row>
    <row r="390" spans="1:82" ht="110.25" hidden="1" customHeight="1">
      <c r="A390" s="3"/>
      <c r="B390" s="5" t="s">
        <v>3751</v>
      </c>
      <c r="C390" s="3" t="str">
        <f t="shared" si="94"/>
        <v>Ⅳ.ガバナンス (8)　コーポレートガバナンスに関する態勢整備・業務運営</v>
      </c>
      <c r="D390" s="3">
        <f t="shared" si="95"/>
        <v>0</v>
      </c>
      <c r="E390" s="3" t="str">
        <f t="shared" si="98"/>
        <v xml:space="preserve"> </v>
      </c>
      <c r="F390" s="3" t="str">
        <f t="shared" si="99"/>
        <v xml:space="preserve"> 
</v>
      </c>
      <c r="G390" s="11" t="str">
        <f t="shared" si="100"/>
        <v xml:space="preserve">
＿ 
＿＿ </v>
      </c>
      <c r="H390" s="21" t="str">
        <f t="shared" si="96"/>
        <v>2023: 0
2024: ▼選択</v>
      </c>
      <c r="I390" s="21" t="str">
        <f t="shared" si="106"/>
        <v xml:space="preserve"> ― </v>
      </c>
      <c r="J390" s="21" t="str">
        <f t="shared" si="106"/>
        <v xml:space="preserve"> ― </v>
      </c>
      <c r="K390" s="21" t="str">
        <f t="shared" si="101"/>
        <v>▼選択</v>
      </c>
      <c r="L390" s="21" t="str">
        <f t="shared" si="102"/>
        <v>㉖【該当社のみ】フランチャイズ契約時の対応（フランチャイジー） に関する貴社取組み［お客さまへアピールしたい取組み／募集人等従業者に好評な取組み］として認識しました。（［ ］内は判定時に不要文言を削除する）</v>
      </c>
      <c r="M390" s="21" t="str">
        <f t="shared" si="103"/>
        <v xml:space="preserve">
</v>
      </c>
      <c r="N390" s="3"/>
      <c r="O390" s="19" t="s">
        <v>3752</v>
      </c>
      <c r="P390" s="19" t="s">
        <v>2738</v>
      </c>
      <c r="Q390" s="19" t="s">
        <v>667</v>
      </c>
      <c r="R390" s="19"/>
      <c r="S390" s="19"/>
      <c r="T390" s="808"/>
      <c r="U390" s="809"/>
      <c r="V390" s="810"/>
      <c r="W390" s="811"/>
      <c r="X390" s="810"/>
      <c r="Y390" s="810"/>
      <c r="Z390" s="20"/>
      <c r="AA390" s="877" t="s">
        <v>662</v>
      </c>
      <c r="AB390" s="874" t="s">
        <v>674</v>
      </c>
      <c r="AC390" s="920" t="s">
        <v>2005</v>
      </c>
      <c r="AD390" s="939" t="s">
        <v>596</v>
      </c>
      <c r="AE390" s="999"/>
      <c r="AF390" s="1000"/>
      <c r="AG390" s="1001"/>
      <c r="AH390" s="653"/>
      <c r="AI390" s="701"/>
      <c r="AJ390" s="702"/>
      <c r="AK390" s="1002"/>
      <c r="AL390" s="1003"/>
      <c r="AM390" s="1004"/>
      <c r="AN390" s="30">
        <f t="shared" si="112"/>
        <v>0</v>
      </c>
      <c r="AO390" s="30">
        <f t="shared" si="112"/>
        <v>0</v>
      </c>
      <c r="AP390" s="605">
        <f t="shared" si="112"/>
        <v>0</v>
      </c>
      <c r="AQ390" s="35">
        <f t="shared" si="112"/>
        <v>0</v>
      </c>
      <c r="AR390" s="566">
        <f t="shared" si="111"/>
        <v>0</v>
      </c>
      <c r="AS390" s="566">
        <f t="shared" si="111"/>
        <v>0</v>
      </c>
      <c r="AT390" s="35">
        <f t="shared" si="111"/>
        <v>0</v>
      </c>
      <c r="AU390" s="43">
        <f t="shared" si="111"/>
        <v>0</v>
      </c>
      <c r="AV390" s="596" t="s">
        <v>33</v>
      </c>
      <c r="AW390" s="597" t="s">
        <v>41</v>
      </c>
      <c r="AX390" s="606" t="s">
        <v>877</v>
      </c>
      <c r="AY390" s="597"/>
      <c r="AZ390" s="850" t="s">
        <v>33</v>
      </c>
      <c r="BA390" s="607" t="s">
        <v>147</v>
      </c>
      <c r="BB390" s="944"/>
      <c r="BC390" s="821"/>
      <c r="BD390" s="549"/>
      <c r="BE390" s="620" t="str">
        <f>IF(AND(AL390=AV390,AV390="○",AZ390="1.はい"),"○","▼選択")</f>
        <v>▼選択</v>
      </c>
      <c r="BF390" s="857" t="s">
        <v>16</v>
      </c>
      <c r="BG390" s="620" t="s">
        <v>31</v>
      </c>
      <c r="BH390" s="824" t="s">
        <v>6</v>
      </c>
      <c r="BI390" s="824" t="s">
        <v>7</v>
      </c>
      <c r="BJ390" s="620" t="s">
        <v>32</v>
      </c>
      <c r="BK390" s="856" t="s">
        <v>9</v>
      </c>
      <c r="BL390" s="546" t="s">
        <v>33</v>
      </c>
      <c r="BM390" s="828" t="s">
        <v>3753</v>
      </c>
      <c r="BN390" s="852"/>
      <c r="BO390" s="852"/>
      <c r="BP390" s="852"/>
      <c r="BQ390" s="852"/>
      <c r="BR390" s="852"/>
      <c r="BS390" s="547"/>
      <c r="BT390" s="547"/>
      <c r="BU390" s="547"/>
      <c r="BV390" s="548"/>
      <c r="BW390" s="549"/>
      <c r="BX390" s="547"/>
      <c r="BY390" s="495"/>
      <c r="BZ390" s="656" t="s">
        <v>3754</v>
      </c>
      <c r="CA390" s="1005" t="s">
        <v>3755</v>
      </c>
      <c r="CB390" s="1006" t="s">
        <v>3756</v>
      </c>
      <c r="CC390" s="657" t="s">
        <v>3757</v>
      </c>
      <c r="CD390" s="913" t="s">
        <v>3758</v>
      </c>
    </row>
    <row r="391" spans="1:82" ht="42.75" hidden="1" customHeight="1">
      <c r="A391" s="3"/>
      <c r="B391" s="5" t="s">
        <v>3131</v>
      </c>
      <c r="C391" s="3" t="str">
        <f t="shared" si="94"/>
        <v>Ⅳ.ガバナンス (8)　コーポレートガバナンスに関する態勢整備・業務運営</v>
      </c>
      <c r="D391" s="3" t="str">
        <f t="shared" si="95"/>
        <v>㉗【該当社のみ】テレマーケティング実施時の対応</v>
      </c>
      <c r="E391" s="3" t="str">
        <f t="shared" si="98"/>
        <v>基本 153</v>
      </c>
      <c r="F391" s="3" t="str">
        <f t="shared" si="99"/>
        <v>153 
見出し</v>
      </c>
      <c r="G391" s="11" t="str">
        <f t="shared" si="100"/>
        <v xml:space="preserve">テレマーケティングを行う代理店のみ対象
＿ 
＿＿ </v>
      </c>
      <c r="H391" s="21" t="str">
        <f t="shared" si="96"/>
        <v>2023: 0
2024: 対象外</v>
      </c>
      <c r="I391" s="21" t="str">
        <f t="shared" si="106"/>
        <v xml:space="preserve"> ― </v>
      </c>
      <c r="J391" s="21" t="str">
        <f t="shared" si="106"/>
        <v xml:space="preserve"> ― </v>
      </c>
      <c r="K391" s="21" t="str">
        <f t="shared" si="101"/>
        <v xml:space="preserve"> ― </v>
      </c>
      <c r="L391" s="21" t="str">
        <f t="shared" si="102"/>
        <v xml:space="preserve"> ― </v>
      </c>
      <c r="M391" s="21" t="str">
        <f t="shared" si="103"/>
        <v xml:space="preserve">
</v>
      </c>
      <c r="N391" s="3"/>
      <c r="O391" s="19" t="s">
        <v>2527</v>
      </c>
      <c r="P391" s="19" t="s">
        <v>2738</v>
      </c>
      <c r="Q391" s="19" t="s">
        <v>679</v>
      </c>
      <c r="R391" s="19"/>
      <c r="S391" s="19"/>
      <c r="T391" s="808"/>
      <c r="U391" s="809"/>
      <c r="V391" s="810"/>
      <c r="W391" s="811"/>
      <c r="X391" s="810"/>
      <c r="Y391" s="810"/>
      <c r="Z391" s="20"/>
      <c r="AA391" s="869" t="s">
        <v>662</v>
      </c>
      <c r="AB391" s="1203" t="s">
        <v>595</v>
      </c>
      <c r="AC391" s="879" t="s">
        <v>2005</v>
      </c>
      <c r="AD391" s="1272" t="s">
        <v>596</v>
      </c>
      <c r="AE391" s="1007" t="s">
        <v>678</v>
      </c>
      <c r="AF391" s="1206" t="s">
        <v>676</v>
      </c>
      <c r="AG391" s="837" t="s">
        <v>36</v>
      </c>
      <c r="AH391" s="1209" t="s">
        <v>660</v>
      </c>
      <c r="AI391" s="696">
        <v>153</v>
      </c>
      <c r="AJ391" s="624" t="s">
        <v>2642</v>
      </c>
      <c r="AK391" s="1346" t="s">
        <v>677</v>
      </c>
      <c r="AL391" s="1347"/>
      <c r="AM391" s="1348"/>
      <c r="AN391" s="32">
        <f t="shared" ref="AN391:AU441" si="123">R391</f>
        <v>0</v>
      </c>
      <c r="AO391" s="32">
        <f t="shared" si="123"/>
        <v>0</v>
      </c>
      <c r="AP391" s="664">
        <f t="shared" si="123"/>
        <v>0</v>
      </c>
      <c r="AQ391" s="39">
        <f t="shared" si="123"/>
        <v>0</v>
      </c>
      <c r="AR391" s="692">
        <f t="shared" si="111"/>
        <v>0</v>
      </c>
      <c r="AS391" s="692">
        <f t="shared" si="111"/>
        <v>0</v>
      </c>
      <c r="AT391" s="39">
        <f t="shared" si="111"/>
        <v>0</v>
      </c>
      <c r="AU391" s="47">
        <f t="shared" si="111"/>
        <v>0</v>
      </c>
      <c r="AV391" s="596" t="s">
        <v>33</v>
      </c>
      <c r="AW391" s="642" t="s">
        <v>91</v>
      </c>
      <c r="AX391" s="642" t="s">
        <v>9</v>
      </c>
      <c r="AY391" s="597"/>
      <c r="AZ391" s="850" t="s">
        <v>9</v>
      </c>
      <c r="BA391" s="559" t="s">
        <v>661</v>
      </c>
      <c r="BB391" s="562"/>
      <c r="BC391" s="562"/>
      <c r="BD391" s="571"/>
      <c r="BE391" s="891"/>
      <c r="BF391" s="891"/>
      <c r="BG391" s="891"/>
      <c r="BH391" s="847"/>
      <c r="BI391" s="847"/>
      <c r="BJ391" s="891"/>
      <c r="BK391" s="891"/>
      <c r="BL391" s="569"/>
      <c r="BM391" s="839"/>
      <c r="BN391" s="840"/>
      <c r="BO391" s="840"/>
      <c r="BP391" s="840"/>
      <c r="BQ391" s="840"/>
      <c r="BR391" s="840"/>
      <c r="BS391" s="562"/>
      <c r="BT391" s="562"/>
      <c r="BU391" s="562"/>
      <c r="BV391" s="570"/>
      <c r="BW391" s="571"/>
      <c r="BX391" s="562"/>
      <c r="BY391" s="495"/>
      <c r="BZ391" s="630"/>
      <c r="CA391" s="853" t="s">
        <v>1719</v>
      </c>
      <c r="CB391" s="854" t="s">
        <v>1720</v>
      </c>
      <c r="CC391" s="55" t="s">
        <v>2527</v>
      </c>
      <c r="CD391" s="843" t="s">
        <v>1791</v>
      </c>
    </row>
    <row r="392" spans="1:82" ht="57" hidden="1" customHeight="1">
      <c r="A392" s="3"/>
      <c r="B392" s="5" t="s">
        <v>3132</v>
      </c>
      <c r="C392" s="3" t="str">
        <f t="shared" si="94"/>
        <v>Ⅳ.ガバナンス (8)　コーポレートガバナンスに関する態勢整備・業務運営</v>
      </c>
      <c r="D392" s="3" t="str">
        <f t="shared" si="95"/>
        <v>㉗【該当社のみ】テレマーケティング実施時の対応</v>
      </c>
      <c r="E392" s="3" t="str">
        <f t="shared" si="98"/>
        <v>基本 153</v>
      </c>
      <c r="F392" s="3" t="str">
        <f t="shared" si="99"/>
        <v xml:space="preserve">153 
</v>
      </c>
      <c r="G392" s="11" t="str">
        <f t="shared" si="100"/>
        <v xml:space="preserve">
＿ テレマーケティング実施時の対応について、以下の事項を行っている
※全て「1.はい」であれば達成
＿＿ </v>
      </c>
      <c r="H392" s="21" t="str">
        <f t="shared" si="96"/>
        <v>2023: 0
2024: －</v>
      </c>
      <c r="I392" s="21" t="str">
        <f t="shared" si="106"/>
        <v xml:space="preserve"> ― </v>
      </c>
      <c r="J392" s="21" t="str">
        <f t="shared" si="106"/>
        <v xml:space="preserve"> ― </v>
      </c>
      <c r="K392" s="21" t="str">
        <f t="shared" si="101"/>
        <v>対象外</v>
      </c>
      <c r="L392" s="21">
        <f t="shared" si="102"/>
        <v>0</v>
      </c>
      <c r="M392" s="21" t="str">
        <f t="shared" si="103"/>
        <v xml:space="preserve">
</v>
      </c>
      <c r="N392" s="3"/>
      <c r="O392" s="19" t="s">
        <v>2528</v>
      </c>
      <c r="P392" s="19" t="s">
        <v>2738</v>
      </c>
      <c r="Q392" s="19" t="s">
        <v>679</v>
      </c>
      <c r="R392" s="19"/>
      <c r="S392" s="19"/>
      <c r="T392" s="808"/>
      <c r="U392" s="809"/>
      <c r="V392" s="810"/>
      <c r="W392" s="811"/>
      <c r="X392" s="810"/>
      <c r="Y392" s="810"/>
      <c r="Z392" s="20"/>
      <c r="AA392" s="870" t="s">
        <v>662</v>
      </c>
      <c r="AB392" s="1342"/>
      <c r="AC392" s="951" t="s">
        <v>2005</v>
      </c>
      <c r="AD392" s="1344"/>
      <c r="AE392" s="1008" t="s">
        <v>678</v>
      </c>
      <c r="AF392" s="1344"/>
      <c r="AG392" s="845" t="s">
        <v>36</v>
      </c>
      <c r="AH392" s="1344"/>
      <c r="AI392" s="628">
        <v>153</v>
      </c>
      <c r="AJ392" s="632" t="s">
        <v>26</v>
      </c>
      <c r="AK392" s="990"/>
      <c r="AL392" s="1212" t="s">
        <v>1792</v>
      </c>
      <c r="AM392" s="1317"/>
      <c r="AN392" s="27">
        <f t="shared" si="123"/>
        <v>0</v>
      </c>
      <c r="AO392" s="27">
        <f t="shared" si="123"/>
        <v>0</v>
      </c>
      <c r="AP392" s="565">
        <f t="shared" si="123"/>
        <v>0</v>
      </c>
      <c r="AQ392" s="35">
        <f t="shared" si="123"/>
        <v>0</v>
      </c>
      <c r="AR392" s="566">
        <f t="shared" si="111"/>
        <v>0</v>
      </c>
      <c r="AS392" s="566">
        <f t="shared" si="111"/>
        <v>0</v>
      </c>
      <c r="AT392" s="35">
        <f t="shared" si="111"/>
        <v>0</v>
      </c>
      <c r="AU392" s="43">
        <f t="shared" si="111"/>
        <v>0</v>
      </c>
      <c r="AV392" s="608"/>
      <c r="AW392" s="609"/>
      <c r="AX392" s="609"/>
      <c r="AY392" s="609"/>
      <c r="AZ392" s="822" t="s">
        <v>661</v>
      </c>
      <c r="BA392" s="559" t="s">
        <v>29</v>
      </c>
      <c r="BB392" s="562"/>
      <c r="BC392" s="562"/>
      <c r="BD392" s="598" t="str">
        <f>BL392</f>
        <v>対象外</v>
      </c>
      <c r="BE392" s="859" t="s">
        <v>33</v>
      </c>
      <c r="BF392" s="633" t="s">
        <v>16</v>
      </c>
      <c r="BG392" s="859" t="s">
        <v>31</v>
      </c>
      <c r="BH392" s="824" t="s">
        <v>6</v>
      </c>
      <c r="BI392" s="824" t="s">
        <v>7</v>
      </c>
      <c r="BJ392" s="859" t="s">
        <v>32</v>
      </c>
      <c r="BK392" s="859" t="s">
        <v>897</v>
      </c>
      <c r="BL392" s="561" t="s">
        <v>203</v>
      </c>
      <c r="BM392" s="839"/>
      <c r="BN392" s="840"/>
      <c r="BO392" s="840"/>
      <c r="BP392" s="840"/>
      <c r="BQ392" s="840"/>
      <c r="BR392" s="840"/>
      <c r="BS392" s="562"/>
      <c r="BT392" s="562"/>
      <c r="BU392" s="562"/>
      <c r="BV392" s="548"/>
      <c r="BW392" s="549"/>
      <c r="BX392" s="547"/>
      <c r="BY392" s="495"/>
      <c r="BZ392" s="562"/>
      <c r="CA392" s="841"/>
      <c r="CB392" s="842"/>
      <c r="CC392" s="55" t="s">
        <v>2528</v>
      </c>
      <c r="CD392" s="843" t="s">
        <v>1791</v>
      </c>
    </row>
    <row r="393" spans="1:82" ht="78.75" hidden="1">
      <c r="A393" s="3"/>
      <c r="B393" s="5" t="s">
        <v>3133</v>
      </c>
      <c r="C393" s="3" t="str">
        <f t="shared" si="94"/>
        <v>Ⅳ.ガバナンス (8)　コーポレートガバナンスに関する態勢整備・業務運営</v>
      </c>
      <c r="D393" s="3" t="str">
        <f t="shared" si="95"/>
        <v>㉗【該当社のみ】テレマーケティング実施時の対応</v>
      </c>
      <c r="E393" s="3" t="str">
        <f t="shared" si="98"/>
        <v>基本 153</v>
      </c>
      <c r="F393" s="3" t="str">
        <f t="shared" si="99"/>
        <v>153 
153-1</v>
      </c>
      <c r="G393" s="11" t="str">
        <f t="shared" si="100"/>
        <v xml:space="preserve">
＿ 
＿＿ 説明すべき内容を定めたトークスクリプト等を整備の上、徹底している</v>
      </c>
      <c r="H393" s="21" t="str">
        <f t="shared" si="96"/>
        <v>2023: 0
2024: ▼選択</v>
      </c>
      <c r="I393" s="21" t="str">
        <f t="shared" si="106"/>
        <v xml:space="preserve"> ― </v>
      </c>
      <c r="J393" s="21" t="str">
        <f t="shared" si="106"/>
        <v xml:space="preserve"> ― </v>
      </c>
      <c r="K393" s="21" t="str">
        <f t="shared" si="101"/>
        <v>▼選択</v>
      </c>
      <c r="L393" s="21" t="str">
        <f t="shared" si="102"/>
        <v>以下について、詳細説明欄の記載及び証跡資料により確認できた
・説明すべき内容を定めたトークスクリプト等が整備されていることは、「○○資料」を確認
・トークスクリプト等の徹底に向け、教育・研修が行われていることは、「○○資料」を確認</v>
      </c>
      <c r="M393" s="21" t="str">
        <f t="shared" si="103"/>
        <v xml:space="preserve">
</v>
      </c>
      <c r="N393" s="3"/>
      <c r="O393" s="19" t="s">
        <v>2529</v>
      </c>
      <c r="P393" s="19" t="s">
        <v>2738</v>
      </c>
      <c r="Q393" s="19" t="s">
        <v>679</v>
      </c>
      <c r="R393" s="19"/>
      <c r="S393" s="19"/>
      <c r="T393" s="808"/>
      <c r="U393" s="809"/>
      <c r="V393" s="810"/>
      <c r="W393" s="811"/>
      <c r="X393" s="810"/>
      <c r="Y393" s="810"/>
      <c r="Z393" s="20"/>
      <c r="AA393" s="870" t="s">
        <v>600</v>
      </c>
      <c r="AB393" s="1342"/>
      <c r="AC393" s="870" t="s">
        <v>2005</v>
      </c>
      <c r="AD393" s="1344"/>
      <c r="AE393" s="1008" t="s">
        <v>679</v>
      </c>
      <c r="AF393" s="1344"/>
      <c r="AG393" s="845" t="s">
        <v>36</v>
      </c>
      <c r="AH393" s="1344"/>
      <c r="AI393" s="563">
        <v>153</v>
      </c>
      <c r="AJ393" s="564" t="s">
        <v>680</v>
      </c>
      <c r="AK393" s="991"/>
      <c r="AL393" s="871"/>
      <c r="AM393" s="946" t="s">
        <v>681</v>
      </c>
      <c r="AN393" s="27">
        <f t="shared" si="123"/>
        <v>0</v>
      </c>
      <c r="AO393" s="27">
        <f t="shared" si="123"/>
        <v>0</v>
      </c>
      <c r="AP393" s="565">
        <f t="shared" si="123"/>
        <v>0</v>
      </c>
      <c r="AQ393" s="35">
        <f t="shared" si="123"/>
        <v>0</v>
      </c>
      <c r="AR393" s="566">
        <f t="shared" si="111"/>
        <v>0</v>
      </c>
      <c r="AS393" s="566">
        <f t="shared" si="111"/>
        <v>0</v>
      </c>
      <c r="AT393" s="35">
        <f t="shared" si="111"/>
        <v>0</v>
      </c>
      <c r="AU393" s="43">
        <f t="shared" si="111"/>
        <v>0</v>
      </c>
      <c r="AV393" s="686" t="s">
        <v>33</v>
      </c>
      <c r="AW393" s="642" t="s">
        <v>41</v>
      </c>
      <c r="AX393" s="642" t="s">
        <v>42</v>
      </c>
      <c r="AY393" s="642"/>
      <c r="AZ393" s="850" t="s">
        <v>33</v>
      </c>
      <c r="BA393" s="582" t="s">
        <v>428</v>
      </c>
      <c r="BB393" s="855"/>
      <c r="BC393" s="821"/>
      <c r="BD393" s="684"/>
      <c r="BE393" s="859" t="str">
        <f>IF(AND(AL393=AV393,AV393="○",AZ393="1.はい"),"○","▼選択")</f>
        <v>▼選択</v>
      </c>
      <c r="BF393" s="633" t="s">
        <v>16</v>
      </c>
      <c r="BG393" s="859" t="s">
        <v>31</v>
      </c>
      <c r="BH393" s="824" t="s">
        <v>6</v>
      </c>
      <c r="BI393" s="824" t="s">
        <v>7</v>
      </c>
      <c r="BJ393" s="859" t="s">
        <v>32</v>
      </c>
      <c r="BK393" s="859"/>
      <c r="BL393" s="546" t="s">
        <v>33</v>
      </c>
      <c r="BM393" s="828" t="s">
        <v>1796</v>
      </c>
      <c r="BN393" s="852"/>
      <c r="BO393" s="852"/>
      <c r="BP393" s="852"/>
      <c r="BQ393" s="852"/>
      <c r="BR393" s="852"/>
      <c r="BS393" s="547"/>
      <c r="BT393" s="547"/>
      <c r="BU393" s="547"/>
      <c r="BV393" s="548"/>
      <c r="BW393" s="549"/>
      <c r="BX393" s="547"/>
      <c r="BY393" s="495"/>
      <c r="BZ393" s="579" t="s">
        <v>1796</v>
      </c>
      <c r="CA393" s="853" t="s">
        <v>1793</v>
      </c>
      <c r="CB393" s="854" t="s">
        <v>1794</v>
      </c>
      <c r="CC393" s="55" t="s">
        <v>2529</v>
      </c>
      <c r="CD393" s="843" t="s">
        <v>1795</v>
      </c>
    </row>
    <row r="394" spans="1:82" ht="110.25" hidden="1">
      <c r="A394" s="3"/>
      <c r="B394" s="5" t="s">
        <v>3134</v>
      </c>
      <c r="C394" s="3" t="str">
        <f t="shared" si="94"/>
        <v>Ⅳ.ガバナンス (8)　コーポレートガバナンスに関する態勢整備・業務運営</v>
      </c>
      <c r="D394" s="3" t="str">
        <f t="shared" si="95"/>
        <v>㉗【該当社のみ】テレマーケティング実施時の対応</v>
      </c>
      <c r="E394" s="3" t="str">
        <f t="shared" si="98"/>
        <v>基本 153</v>
      </c>
      <c r="F394" s="3" t="str">
        <f t="shared" si="99"/>
        <v>153 
153-2</v>
      </c>
      <c r="G394" s="11" t="str">
        <f t="shared" si="100"/>
        <v xml:space="preserve">
＿ 
＿＿ お客さまから今後の電話を拒否する旨の意向があった場合、今後の電話を行わないよう徹底している</v>
      </c>
      <c r="H394" s="21" t="str">
        <f t="shared" si="96"/>
        <v>2023: 0
2024: ▼選択</v>
      </c>
      <c r="I394" s="21" t="str">
        <f t="shared" si="106"/>
        <v xml:space="preserve"> ― </v>
      </c>
      <c r="J394" s="21" t="str">
        <f t="shared" si="106"/>
        <v xml:space="preserve"> ― </v>
      </c>
      <c r="K394" s="21" t="str">
        <f t="shared" si="101"/>
        <v>▼選択</v>
      </c>
      <c r="L394" s="21" t="str">
        <f t="shared" si="102"/>
        <v>以下について、詳細説明欄の記載及び証跡資料により確認できた
・お客さまから今後の電話を拒否する旨の意向があった場合、今後の電話を行わない旨は、「○○資料」P○を確認
・規程・マニュアルの内容が教育・研修等により徹底されていることは、「○○資料」を確認
・拒否する旨の意向を示したお客さまの管理ができていることは、「○○資料」を確認</v>
      </c>
      <c r="M394" s="21" t="str">
        <f t="shared" si="103"/>
        <v xml:space="preserve">
</v>
      </c>
      <c r="N394" s="3"/>
      <c r="O394" s="19" t="s">
        <v>2530</v>
      </c>
      <c r="P394" s="19" t="s">
        <v>2738</v>
      </c>
      <c r="Q394" s="19" t="s">
        <v>679</v>
      </c>
      <c r="R394" s="19"/>
      <c r="S394" s="19"/>
      <c r="T394" s="808"/>
      <c r="U394" s="809"/>
      <c r="V394" s="810"/>
      <c r="W394" s="811"/>
      <c r="X394" s="810"/>
      <c r="Y394" s="810"/>
      <c r="Z394" s="20"/>
      <c r="AA394" s="870" t="s">
        <v>600</v>
      </c>
      <c r="AB394" s="1342"/>
      <c r="AC394" s="870" t="s">
        <v>2005</v>
      </c>
      <c r="AD394" s="1344"/>
      <c r="AE394" s="1008" t="s">
        <v>679</v>
      </c>
      <c r="AF394" s="1344"/>
      <c r="AG394" s="845" t="s">
        <v>36</v>
      </c>
      <c r="AH394" s="1344"/>
      <c r="AI394" s="563">
        <v>153</v>
      </c>
      <c r="AJ394" s="564" t="s">
        <v>682</v>
      </c>
      <c r="AK394" s="991"/>
      <c r="AL394" s="871"/>
      <c r="AM394" s="946" t="s">
        <v>683</v>
      </c>
      <c r="AN394" s="27">
        <f t="shared" si="123"/>
        <v>0</v>
      </c>
      <c r="AO394" s="27">
        <f t="shared" si="123"/>
        <v>0</v>
      </c>
      <c r="AP394" s="565">
        <f t="shared" si="123"/>
        <v>0</v>
      </c>
      <c r="AQ394" s="35">
        <f t="shared" si="123"/>
        <v>0</v>
      </c>
      <c r="AR394" s="566">
        <f t="shared" si="111"/>
        <v>0</v>
      </c>
      <c r="AS394" s="566">
        <f t="shared" si="111"/>
        <v>0</v>
      </c>
      <c r="AT394" s="35">
        <f t="shared" si="111"/>
        <v>0</v>
      </c>
      <c r="AU394" s="43">
        <f t="shared" si="111"/>
        <v>0</v>
      </c>
      <c r="AV394" s="686" t="s">
        <v>33</v>
      </c>
      <c r="AW394" s="642" t="s">
        <v>41</v>
      </c>
      <c r="AX394" s="642" t="s">
        <v>42</v>
      </c>
      <c r="AY394" s="642"/>
      <c r="AZ394" s="850" t="s">
        <v>33</v>
      </c>
      <c r="BA394" s="582" t="s">
        <v>428</v>
      </c>
      <c r="BB394" s="855"/>
      <c r="BC394" s="821"/>
      <c r="BD394" s="684"/>
      <c r="BE394" s="859" t="str">
        <f>IF(AND(AL394=AV394,AV394="○",AZ394="1.はい"),"○","▼選択")</f>
        <v>▼選択</v>
      </c>
      <c r="BF394" s="633" t="s">
        <v>16</v>
      </c>
      <c r="BG394" s="859" t="s">
        <v>31</v>
      </c>
      <c r="BH394" s="824" t="s">
        <v>6</v>
      </c>
      <c r="BI394" s="824" t="s">
        <v>7</v>
      </c>
      <c r="BJ394" s="859" t="s">
        <v>32</v>
      </c>
      <c r="BK394" s="859"/>
      <c r="BL394" s="546" t="s">
        <v>33</v>
      </c>
      <c r="BM394" s="828" t="s">
        <v>1800</v>
      </c>
      <c r="BN394" s="852"/>
      <c r="BO394" s="852"/>
      <c r="BP394" s="852"/>
      <c r="BQ394" s="852"/>
      <c r="BR394" s="852"/>
      <c r="BS394" s="547"/>
      <c r="BT394" s="547"/>
      <c r="BU394" s="547"/>
      <c r="BV394" s="548"/>
      <c r="BW394" s="549"/>
      <c r="BX394" s="547"/>
      <c r="BY394" s="495"/>
      <c r="BZ394" s="579" t="s">
        <v>1800</v>
      </c>
      <c r="CA394" s="853" t="s">
        <v>1797</v>
      </c>
      <c r="CB394" s="854" t="s">
        <v>1798</v>
      </c>
      <c r="CC394" s="55" t="s">
        <v>2530</v>
      </c>
      <c r="CD394" s="843" t="s">
        <v>1799</v>
      </c>
    </row>
    <row r="395" spans="1:82" ht="78.75" hidden="1">
      <c r="A395" s="3"/>
      <c r="B395" s="5" t="s">
        <v>3135</v>
      </c>
      <c r="C395" s="3" t="str">
        <f t="shared" si="94"/>
        <v>Ⅳ.ガバナンス (8)　コーポレートガバナンスに関する態勢整備・業務運営</v>
      </c>
      <c r="D395" s="3" t="str">
        <f t="shared" si="95"/>
        <v>㉗【該当社のみ】テレマーケティング実施時の対応</v>
      </c>
      <c r="E395" s="3" t="str">
        <f t="shared" si="98"/>
        <v>基本 153</v>
      </c>
      <c r="F395" s="3" t="str">
        <f t="shared" si="99"/>
        <v>153 
153-3</v>
      </c>
      <c r="G395" s="11" t="str">
        <f t="shared" si="100"/>
        <v xml:space="preserve">
＿ 
＿＿ トークスクリプトを新設、変更する際に、募集管理部門・対象保険会社の確認・承認を行う旨を規定している</v>
      </c>
      <c r="H395" s="21" t="str">
        <f t="shared" si="96"/>
        <v>2023: 0
2024: ▼選択</v>
      </c>
      <c r="I395" s="21" t="str">
        <f t="shared" si="106"/>
        <v xml:space="preserve"> ― </v>
      </c>
      <c r="J395" s="21" t="str">
        <f t="shared" si="106"/>
        <v xml:space="preserve"> ― </v>
      </c>
      <c r="K395" s="21" t="str">
        <f t="shared" si="101"/>
        <v>▼選択</v>
      </c>
      <c r="L395" s="21" t="str">
        <f t="shared" si="102"/>
        <v>以下について、詳細説明欄の記載及び証跡資料により確認できた
・トークスクリプトを新設、変更の際に、社内の募集管理部門に確認・承認を行う旨は、「○○資料」P○を確認
・同様にトークスクリプトを新設、変更の際に、対象保険会社の確認・承認を行う旨は、「○○資料」P○を確認</v>
      </c>
      <c r="M395" s="21" t="str">
        <f t="shared" si="103"/>
        <v xml:space="preserve">
</v>
      </c>
      <c r="N395" s="3"/>
      <c r="O395" s="19" t="s">
        <v>2531</v>
      </c>
      <c r="P395" s="19" t="s">
        <v>2738</v>
      </c>
      <c r="Q395" s="19" t="s">
        <v>679</v>
      </c>
      <c r="R395" s="19"/>
      <c r="S395" s="19"/>
      <c r="T395" s="808"/>
      <c r="U395" s="809"/>
      <c r="V395" s="810"/>
      <c r="W395" s="811"/>
      <c r="X395" s="810"/>
      <c r="Y395" s="810"/>
      <c r="Z395" s="20"/>
      <c r="AA395" s="870" t="s">
        <v>600</v>
      </c>
      <c r="AB395" s="1342"/>
      <c r="AC395" s="870" t="s">
        <v>2005</v>
      </c>
      <c r="AD395" s="1344"/>
      <c r="AE395" s="1008" t="s">
        <v>679</v>
      </c>
      <c r="AF395" s="1344"/>
      <c r="AG395" s="845" t="s">
        <v>36</v>
      </c>
      <c r="AH395" s="1344"/>
      <c r="AI395" s="563">
        <v>153</v>
      </c>
      <c r="AJ395" s="564" t="s">
        <v>684</v>
      </c>
      <c r="AK395" s="991"/>
      <c r="AL395" s="918"/>
      <c r="AM395" s="1009" t="s">
        <v>685</v>
      </c>
      <c r="AN395" s="31">
        <f t="shared" si="123"/>
        <v>0</v>
      </c>
      <c r="AO395" s="31">
        <f t="shared" si="123"/>
        <v>0</v>
      </c>
      <c r="AP395" s="620">
        <f t="shared" si="123"/>
        <v>0</v>
      </c>
      <c r="AQ395" s="38">
        <f t="shared" si="123"/>
        <v>0</v>
      </c>
      <c r="AR395" s="621">
        <f t="shared" si="111"/>
        <v>0</v>
      </c>
      <c r="AS395" s="621">
        <f t="shared" si="111"/>
        <v>0</v>
      </c>
      <c r="AT395" s="38">
        <f t="shared" si="111"/>
        <v>0</v>
      </c>
      <c r="AU395" s="46">
        <f t="shared" si="111"/>
        <v>0</v>
      </c>
      <c r="AV395" s="686" t="s">
        <v>33</v>
      </c>
      <c r="AW395" s="642" t="s">
        <v>41</v>
      </c>
      <c r="AX395" s="642" t="s">
        <v>42</v>
      </c>
      <c r="AY395" s="642"/>
      <c r="AZ395" s="850" t="s">
        <v>33</v>
      </c>
      <c r="BA395" s="582" t="s">
        <v>417</v>
      </c>
      <c r="BB395" s="855"/>
      <c r="BC395" s="821"/>
      <c r="BD395" s="684"/>
      <c r="BE395" s="859" t="str">
        <f>IF(AND(AL395=AV395,AV395="○",AZ395="1.はい"),"○","▼選択")</f>
        <v>▼選択</v>
      </c>
      <c r="BF395" s="633" t="s">
        <v>16</v>
      </c>
      <c r="BG395" s="859" t="s">
        <v>31</v>
      </c>
      <c r="BH395" s="824" t="s">
        <v>6</v>
      </c>
      <c r="BI395" s="824" t="s">
        <v>7</v>
      </c>
      <c r="BJ395" s="859" t="s">
        <v>32</v>
      </c>
      <c r="BK395" s="859"/>
      <c r="BL395" s="546" t="s">
        <v>33</v>
      </c>
      <c r="BM395" s="828" t="s">
        <v>1804</v>
      </c>
      <c r="BN395" s="852"/>
      <c r="BO395" s="852"/>
      <c r="BP395" s="852"/>
      <c r="BQ395" s="852"/>
      <c r="BR395" s="852"/>
      <c r="BS395" s="547"/>
      <c r="BT395" s="547"/>
      <c r="BU395" s="547"/>
      <c r="BV395" s="548"/>
      <c r="BW395" s="549"/>
      <c r="BX395" s="547"/>
      <c r="BY395" s="495"/>
      <c r="BZ395" s="579" t="s">
        <v>1804</v>
      </c>
      <c r="CA395" s="853" t="s">
        <v>1801</v>
      </c>
      <c r="CB395" s="854" t="s">
        <v>1802</v>
      </c>
      <c r="CC395" s="55" t="s">
        <v>2531</v>
      </c>
      <c r="CD395" s="843" t="s">
        <v>1803</v>
      </c>
    </row>
    <row r="396" spans="1:82" ht="63" hidden="1">
      <c r="A396" s="3"/>
      <c r="B396" s="5" t="s">
        <v>3136</v>
      </c>
      <c r="C396" s="3" t="str">
        <f t="shared" ref="C396:C441" si="124">CONCATENATE(AA396," ",AC396)</f>
        <v>Ⅳ.ガバナンス (8)　コーポレートガバナンスに関する態勢整備・業務運営</v>
      </c>
      <c r="D396" s="3" t="str">
        <f t="shared" ref="D396:D441" si="125">AE396</f>
        <v>㉗【該当社のみ】テレマーケティング実施時の対応</v>
      </c>
      <c r="E396" s="3" t="str">
        <f t="shared" si="98"/>
        <v>基本 153</v>
      </c>
      <c r="F396" s="3" t="str">
        <f t="shared" si="99"/>
        <v>153 
153-4</v>
      </c>
      <c r="G396" s="11" t="str">
        <f t="shared" si="100"/>
        <v xml:space="preserve">
＿ 
＿＿ 通話記録を保存し、お客さまの意向（架電拒否）や申出を管理しているか、システムインフラが整備されている</v>
      </c>
      <c r="H396" s="21" t="str">
        <f t="shared" ref="H396:H441" si="126">CONCATENATE("2023: ",AQ396,CHAR(10),"2024: ",AZ396)</f>
        <v>2023: 0
2024: ▼選択</v>
      </c>
      <c r="I396" s="21" t="str">
        <f t="shared" si="106"/>
        <v xml:space="preserve"> ― </v>
      </c>
      <c r="J396" s="21" t="str">
        <f t="shared" si="106"/>
        <v xml:space="preserve"> ― </v>
      </c>
      <c r="K396" s="21" t="str">
        <f t="shared" si="101"/>
        <v>▼選択</v>
      </c>
      <c r="L396" s="21" t="str">
        <f t="shared" si="102"/>
        <v>以下について、詳細説明欄の記載及び証跡資料により確認できた
・通話記録が全て保存されていることは、「○○資料」を確認
・お客さまの意向や申出が管理されていることは、「○○資料」を確認</v>
      </c>
      <c r="M396" s="21" t="str">
        <f t="shared" si="103"/>
        <v xml:space="preserve">
</v>
      </c>
      <c r="N396" s="3"/>
      <c r="O396" s="19" t="s">
        <v>2532</v>
      </c>
      <c r="P396" s="19" t="s">
        <v>2738</v>
      </c>
      <c r="Q396" s="19" t="s">
        <v>679</v>
      </c>
      <c r="R396" s="19"/>
      <c r="S396" s="19"/>
      <c r="T396" s="808"/>
      <c r="U396" s="809"/>
      <c r="V396" s="810"/>
      <c r="W396" s="811"/>
      <c r="X396" s="810"/>
      <c r="Y396" s="810"/>
      <c r="Z396" s="20"/>
      <c r="AA396" s="870" t="s">
        <v>600</v>
      </c>
      <c r="AB396" s="1342"/>
      <c r="AC396" s="870" t="s">
        <v>2005</v>
      </c>
      <c r="AD396" s="1344"/>
      <c r="AE396" s="1008" t="s">
        <v>679</v>
      </c>
      <c r="AF396" s="1344"/>
      <c r="AG396" s="845" t="s">
        <v>36</v>
      </c>
      <c r="AH396" s="1344"/>
      <c r="AI396" s="563">
        <v>153</v>
      </c>
      <c r="AJ396" s="564" t="s">
        <v>686</v>
      </c>
      <c r="AK396" s="991"/>
      <c r="AL396" s="871"/>
      <c r="AM396" s="946" t="s">
        <v>687</v>
      </c>
      <c r="AN396" s="27">
        <f t="shared" si="123"/>
        <v>0</v>
      </c>
      <c r="AO396" s="27">
        <f t="shared" si="123"/>
        <v>0</v>
      </c>
      <c r="AP396" s="565">
        <f t="shared" si="123"/>
        <v>0</v>
      </c>
      <c r="AQ396" s="35">
        <f t="shared" si="123"/>
        <v>0</v>
      </c>
      <c r="AR396" s="566">
        <f t="shared" si="111"/>
        <v>0</v>
      </c>
      <c r="AS396" s="566">
        <f t="shared" si="111"/>
        <v>0</v>
      </c>
      <c r="AT396" s="35">
        <f t="shared" si="111"/>
        <v>0</v>
      </c>
      <c r="AU396" s="43">
        <f t="shared" si="111"/>
        <v>0</v>
      </c>
      <c r="AV396" s="686" t="s">
        <v>33</v>
      </c>
      <c r="AW396" s="642" t="s">
        <v>41</v>
      </c>
      <c r="AX396" s="642" t="s">
        <v>42</v>
      </c>
      <c r="AY396" s="703"/>
      <c r="AZ396" s="850" t="s">
        <v>33</v>
      </c>
      <c r="BA396" s="582" t="s">
        <v>688</v>
      </c>
      <c r="BB396" s="855"/>
      <c r="BC396" s="821"/>
      <c r="BD396" s="684"/>
      <c r="BE396" s="859" t="str">
        <f>IF(AND(AL396=AV396,AV396="○",AZ396="1.はい"),"○","▼選択")</f>
        <v>▼選択</v>
      </c>
      <c r="BF396" s="861" t="s">
        <v>16</v>
      </c>
      <c r="BG396" s="859" t="s">
        <v>31</v>
      </c>
      <c r="BH396" s="824" t="s">
        <v>6</v>
      </c>
      <c r="BI396" s="824" t="s">
        <v>7</v>
      </c>
      <c r="BJ396" s="859" t="s">
        <v>32</v>
      </c>
      <c r="BK396" s="620"/>
      <c r="BL396" s="546" t="s">
        <v>33</v>
      </c>
      <c r="BM396" s="828" t="s">
        <v>1808</v>
      </c>
      <c r="BN396" s="852"/>
      <c r="BO396" s="852"/>
      <c r="BP396" s="852"/>
      <c r="BQ396" s="852"/>
      <c r="BR396" s="852"/>
      <c r="BS396" s="547"/>
      <c r="BT396" s="547"/>
      <c r="BU396" s="547"/>
      <c r="BV396" s="548"/>
      <c r="BW396" s="549"/>
      <c r="BX396" s="547"/>
      <c r="BY396" s="495"/>
      <c r="BZ396" s="579" t="s">
        <v>1808</v>
      </c>
      <c r="CA396" s="853" t="s">
        <v>1805</v>
      </c>
      <c r="CB396" s="854" t="s">
        <v>1806</v>
      </c>
      <c r="CC396" s="55" t="s">
        <v>2532</v>
      </c>
      <c r="CD396" s="843" t="s">
        <v>1807</v>
      </c>
    </row>
    <row r="397" spans="1:82" ht="63" hidden="1">
      <c r="A397" s="3"/>
      <c r="B397" s="5" t="s">
        <v>3137</v>
      </c>
      <c r="C397" s="3" t="str">
        <f t="shared" si="124"/>
        <v>Ⅳ.ガバナンス (8)　コーポレートガバナンスに関する態勢整備・業務運営</v>
      </c>
      <c r="D397" s="3" t="str">
        <f t="shared" si="125"/>
        <v>㉗【該当社のみ】テレマーケティング実施時の対応</v>
      </c>
      <c r="E397" s="3" t="str">
        <f t="shared" si="98"/>
        <v>基本 153</v>
      </c>
      <c r="F397" s="3" t="str">
        <f t="shared" si="99"/>
        <v>153 
153-5</v>
      </c>
      <c r="G397" s="11" t="str">
        <f t="shared" si="100"/>
        <v xml:space="preserve">
＿ 
＿＿ 営業部門からの独立性を確保した担当部門・担当者が通話記録を元に、取扱者が適切な対応をしているか確認している</v>
      </c>
      <c r="H397" s="21" t="str">
        <f t="shared" si="126"/>
        <v>2023: 0
2024: ▼選択</v>
      </c>
      <c r="I397" s="21" t="str">
        <f t="shared" si="106"/>
        <v xml:space="preserve"> ― </v>
      </c>
      <c r="J397" s="21" t="str">
        <f t="shared" si="106"/>
        <v xml:space="preserve"> ― </v>
      </c>
      <c r="K397" s="21" t="str">
        <f t="shared" si="101"/>
        <v>▼選択</v>
      </c>
      <c r="L397" s="21" t="str">
        <f t="shared" si="102"/>
        <v>以下について、詳細説明欄の記載及び証跡資料「○○資料」P○により確認できた
・通話記録を元に、営業部門から独立性を確保した担当部門・担当者が取扱者の対応が適切かどうかを確認していること</v>
      </c>
      <c r="M397" s="21" t="str">
        <f t="shared" si="103"/>
        <v xml:space="preserve">
</v>
      </c>
      <c r="N397" s="3"/>
      <c r="O397" s="19" t="s">
        <v>2533</v>
      </c>
      <c r="P397" s="19" t="s">
        <v>2738</v>
      </c>
      <c r="Q397" s="19" t="s">
        <v>679</v>
      </c>
      <c r="R397" s="19"/>
      <c r="S397" s="19"/>
      <c r="T397" s="808"/>
      <c r="U397" s="809"/>
      <c r="V397" s="810"/>
      <c r="W397" s="811"/>
      <c r="X397" s="810"/>
      <c r="Y397" s="810"/>
      <c r="Z397" s="20"/>
      <c r="AA397" s="880" t="s">
        <v>600</v>
      </c>
      <c r="AB397" s="1343"/>
      <c r="AC397" s="880" t="s">
        <v>2005</v>
      </c>
      <c r="AD397" s="1345"/>
      <c r="AE397" s="1010" t="s">
        <v>679</v>
      </c>
      <c r="AF397" s="1345"/>
      <c r="AG397" s="865" t="s">
        <v>36</v>
      </c>
      <c r="AH397" s="1345"/>
      <c r="AI397" s="594">
        <v>153</v>
      </c>
      <c r="AJ397" s="652" t="s">
        <v>689</v>
      </c>
      <c r="AK397" s="991"/>
      <c r="AL397" s="947"/>
      <c r="AM397" s="948" t="s">
        <v>690</v>
      </c>
      <c r="AN397" s="27">
        <f t="shared" si="123"/>
        <v>0</v>
      </c>
      <c r="AO397" s="27">
        <f t="shared" si="123"/>
        <v>0</v>
      </c>
      <c r="AP397" s="565">
        <f t="shared" si="123"/>
        <v>0</v>
      </c>
      <c r="AQ397" s="35">
        <f t="shared" si="123"/>
        <v>0</v>
      </c>
      <c r="AR397" s="566">
        <f t="shared" si="111"/>
        <v>0</v>
      </c>
      <c r="AS397" s="566">
        <f t="shared" si="111"/>
        <v>0</v>
      </c>
      <c r="AT397" s="35">
        <f t="shared" si="111"/>
        <v>0</v>
      </c>
      <c r="AU397" s="43">
        <f t="shared" si="111"/>
        <v>0</v>
      </c>
      <c r="AV397" s="596" t="s">
        <v>33</v>
      </c>
      <c r="AW397" s="597" t="s">
        <v>41</v>
      </c>
      <c r="AX397" s="597" t="s">
        <v>42</v>
      </c>
      <c r="AY397" s="586"/>
      <c r="AZ397" s="850" t="s">
        <v>33</v>
      </c>
      <c r="BA397" s="582" t="s">
        <v>428</v>
      </c>
      <c r="BB397" s="855"/>
      <c r="BC397" s="821"/>
      <c r="BD397" s="684"/>
      <c r="BE397" s="859" t="str">
        <f>IF(AND(AL397=AV397,AV397="○",AZ397="1.はい"),"○","▼選択")</f>
        <v>▼選択</v>
      </c>
      <c r="BF397" s="861" t="s">
        <v>16</v>
      </c>
      <c r="BG397" s="859" t="s">
        <v>31</v>
      </c>
      <c r="BH397" s="824" t="s">
        <v>6</v>
      </c>
      <c r="BI397" s="824" t="s">
        <v>7</v>
      </c>
      <c r="BJ397" s="859" t="s">
        <v>32</v>
      </c>
      <c r="BK397" s="620"/>
      <c r="BL397" s="546" t="s">
        <v>33</v>
      </c>
      <c r="BM397" s="828" t="s">
        <v>2114</v>
      </c>
      <c r="BN397" s="852"/>
      <c r="BO397" s="852"/>
      <c r="BP397" s="852"/>
      <c r="BQ397" s="852"/>
      <c r="BR397" s="852"/>
      <c r="BS397" s="547"/>
      <c r="BT397" s="547"/>
      <c r="BU397" s="547"/>
      <c r="BV397" s="548"/>
      <c r="BW397" s="549"/>
      <c r="BX397" s="547"/>
      <c r="BY397" s="495"/>
      <c r="BZ397" s="579" t="s">
        <v>2114</v>
      </c>
      <c r="CA397" s="853" t="s">
        <v>1809</v>
      </c>
      <c r="CB397" s="854" t="s">
        <v>1810</v>
      </c>
      <c r="CC397" s="55" t="s">
        <v>2533</v>
      </c>
      <c r="CD397" s="843" t="s">
        <v>1811</v>
      </c>
    </row>
    <row r="398" spans="1:82" ht="63" hidden="1" customHeight="1">
      <c r="A398" s="3"/>
      <c r="B398" s="5" t="s">
        <v>3138</v>
      </c>
      <c r="C398" s="3" t="str">
        <f t="shared" si="124"/>
        <v>Ⅳ.ガバナンス (8)　コーポレートガバナンスに関する態勢整備・業務運営</v>
      </c>
      <c r="D398" s="3" t="str">
        <f t="shared" si="125"/>
        <v>㉗【該当社のみ】テレマーケティング実施時の対応</v>
      </c>
      <c r="E398" s="3" t="str">
        <f t="shared" si="98"/>
        <v>応用 154</v>
      </c>
      <c r="F398" s="3" t="str">
        <f t="shared" si="99"/>
        <v xml:space="preserve">154 
</v>
      </c>
      <c r="G398" s="11" t="str">
        <f t="shared" si="100"/>
        <v xml:space="preserve">
＿ 記録した内容を活用し、応対フローの改善・指導、好取組みについて社内に共有する仕組み及び実績がある
＿＿ </v>
      </c>
      <c r="H398" s="21" t="str">
        <f t="shared" si="126"/>
        <v>2023: 0
2024: ▼選択</v>
      </c>
      <c r="I398" s="21" t="str">
        <f t="shared" si="106"/>
        <v xml:space="preserve"> ― </v>
      </c>
      <c r="J398" s="21" t="str">
        <f t="shared" si="106"/>
        <v xml:space="preserve"> ― </v>
      </c>
      <c r="K398" s="21" t="str">
        <f t="shared" si="101"/>
        <v>対象外</v>
      </c>
      <c r="L398" s="21" t="str">
        <f t="shared" si="102"/>
        <v>以下について、詳細説明欄の記載及び証跡資料により確認できた
・応対フローの改善・指導、好取組みについて社内に共有する仕組みがあることは、「○○資料」P○を確認
・過去１年以内に共有した実績があることは、「○○資料」を確認</v>
      </c>
      <c r="M398" s="21" t="str">
        <f t="shared" si="103"/>
        <v xml:space="preserve">
</v>
      </c>
      <c r="N398" s="3"/>
      <c r="O398" s="19" t="s">
        <v>2534</v>
      </c>
      <c r="P398" s="19" t="s">
        <v>2738</v>
      </c>
      <c r="Q398" s="19" t="s">
        <v>679</v>
      </c>
      <c r="R398" s="19"/>
      <c r="S398" s="19"/>
      <c r="T398" s="808"/>
      <c r="U398" s="809"/>
      <c r="V398" s="810"/>
      <c r="W398" s="811"/>
      <c r="X398" s="810"/>
      <c r="Y398" s="810"/>
      <c r="Z398" s="20"/>
      <c r="AA398" s="869" t="s">
        <v>662</v>
      </c>
      <c r="AB398" s="1203" t="s">
        <v>674</v>
      </c>
      <c r="AC398" s="879" t="s">
        <v>2005</v>
      </c>
      <c r="AD398" s="1272" t="s">
        <v>596</v>
      </c>
      <c r="AE398" s="1007" t="s">
        <v>678</v>
      </c>
      <c r="AF398" s="1206" t="s">
        <v>691</v>
      </c>
      <c r="AG398" s="866" t="s">
        <v>140</v>
      </c>
      <c r="AH398" s="1236" t="s">
        <v>228</v>
      </c>
      <c r="AI398" s="602">
        <v>154</v>
      </c>
      <c r="AJ398" s="551" t="s">
        <v>26</v>
      </c>
      <c r="AK398" s="1011"/>
      <c r="AL398" s="1218" t="s">
        <v>692</v>
      </c>
      <c r="AM398" s="1317"/>
      <c r="AN398" s="27">
        <f t="shared" si="123"/>
        <v>0</v>
      </c>
      <c r="AO398" s="27">
        <f t="shared" si="123"/>
        <v>0</v>
      </c>
      <c r="AP398" s="565">
        <f t="shared" si="123"/>
        <v>0</v>
      </c>
      <c r="AQ398" s="35">
        <f t="shared" si="123"/>
        <v>0</v>
      </c>
      <c r="AR398" s="566">
        <f t="shared" si="111"/>
        <v>0</v>
      </c>
      <c r="AS398" s="566">
        <f t="shared" si="111"/>
        <v>0</v>
      </c>
      <c r="AT398" s="35">
        <f t="shared" si="111"/>
        <v>0</v>
      </c>
      <c r="AU398" s="43">
        <f t="shared" si="111"/>
        <v>0</v>
      </c>
      <c r="AV398" s="686" t="s">
        <v>33</v>
      </c>
      <c r="AW398" s="642" t="s">
        <v>41</v>
      </c>
      <c r="AX398" s="642" t="s">
        <v>42</v>
      </c>
      <c r="AY398" s="618"/>
      <c r="AZ398" s="850" t="s">
        <v>33</v>
      </c>
      <c r="BA398" s="582" t="s">
        <v>428</v>
      </c>
      <c r="BB398" s="944"/>
      <c r="BC398" s="821"/>
      <c r="BD398" s="695" t="str">
        <f>BL398</f>
        <v>対象外</v>
      </c>
      <c r="BE398" s="859" t="s">
        <v>33</v>
      </c>
      <c r="BF398" s="633" t="s">
        <v>16</v>
      </c>
      <c r="BG398" s="859" t="s">
        <v>31</v>
      </c>
      <c r="BH398" s="824" t="s">
        <v>6</v>
      </c>
      <c r="BI398" s="824" t="s">
        <v>7</v>
      </c>
      <c r="BJ398" s="859" t="s">
        <v>32</v>
      </c>
      <c r="BK398" s="859" t="s">
        <v>897</v>
      </c>
      <c r="BL398" s="546" t="s">
        <v>203</v>
      </c>
      <c r="BM398" s="828" t="s">
        <v>1815</v>
      </c>
      <c r="BN398" s="852"/>
      <c r="BO398" s="852"/>
      <c r="BP398" s="852"/>
      <c r="BQ398" s="852"/>
      <c r="BR398" s="852"/>
      <c r="BS398" s="547"/>
      <c r="BT398" s="547"/>
      <c r="BU398" s="547"/>
      <c r="BV398" s="548"/>
      <c r="BW398" s="549"/>
      <c r="BX398" s="547"/>
      <c r="BY398" s="495"/>
      <c r="BZ398" s="579" t="s">
        <v>1815</v>
      </c>
      <c r="CA398" s="853" t="s">
        <v>1812</v>
      </c>
      <c r="CB398" s="862" t="s">
        <v>1813</v>
      </c>
      <c r="CC398" s="55" t="s">
        <v>2534</v>
      </c>
      <c r="CD398" s="843" t="s">
        <v>1814</v>
      </c>
    </row>
    <row r="399" spans="1:82" ht="85.5" hidden="1" customHeight="1">
      <c r="A399" s="3"/>
      <c r="B399" s="5" t="s">
        <v>3139</v>
      </c>
      <c r="C399" s="3" t="str">
        <f t="shared" si="124"/>
        <v>Ⅳ.ガバナンス (8)　コーポレートガバナンスに関する態勢整備・業務運営</v>
      </c>
      <c r="D399" s="3" t="str">
        <f t="shared" si="125"/>
        <v>㉗【該当社のみ】テレマーケティング実施時の対応</v>
      </c>
      <c r="E399" s="3" t="str">
        <f t="shared" si="98"/>
        <v>応用 ㉗EX</v>
      </c>
      <c r="F399" s="3" t="str">
        <f t="shared" si="99"/>
        <v xml:space="preserve">㉗EX 
</v>
      </c>
      <c r="G399" s="11" t="str">
        <f t="shared" si="100"/>
        <v xml:space="preserve">
＿ 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v>
      </c>
      <c r="H399" s="21" t="str">
        <f t="shared" si="126"/>
        <v>2023: 0
2024: 4.--</v>
      </c>
      <c r="I399" s="21" t="str">
        <f t="shared" si="106"/>
        <v xml:space="preserve"> ― </v>
      </c>
      <c r="J399" s="21" t="str">
        <f t="shared" si="106"/>
        <v xml:space="preserve"> ― </v>
      </c>
      <c r="K399" s="21" t="str">
        <f t="shared" si="101"/>
        <v>対象外</v>
      </c>
      <c r="L399" s="21" t="str">
        <f t="shared" si="102"/>
        <v>㉗【該当社のみ】テレマーケティング実施時の対応 に関する貴社取組み［お客さまへアピールしたい取組み／募集人等従業者に好評な取組み］として認識しました。（［ ］内は判定時に不要文言を削除する）</v>
      </c>
      <c r="M399" s="21" t="str">
        <f t="shared" si="103"/>
        <v xml:space="preserve">
</v>
      </c>
      <c r="N399" s="3"/>
      <c r="O399" s="19" t="s">
        <v>2535</v>
      </c>
      <c r="P399" s="19" t="s">
        <v>2738</v>
      </c>
      <c r="Q399" s="19" t="s">
        <v>679</v>
      </c>
      <c r="R399" s="19"/>
      <c r="S399" s="19"/>
      <c r="T399" s="808"/>
      <c r="U399" s="809"/>
      <c r="V399" s="810"/>
      <c r="W399" s="811"/>
      <c r="X399" s="810"/>
      <c r="Y399" s="810"/>
      <c r="Z399" s="20"/>
      <c r="AA399" s="864" t="s">
        <v>600</v>
      </c>
      <c r="AB399" s="1205"/>
      <c r="AC399" s="864" t="s">
        <v>2005</v>
      </c>
      <c r="AD399" s="1279"/>
      <c r="AE399" s="1012" t="s">
        <v>679</v>
      </c>
      <c r="AF399" s="1208"/>
      <c r="AG399" s="868" t="s">
        <v>140</v>
      </c>
      <c r="AH399" s="1238"/>
      <c r="AI399" s="604" t="s">
        <v>693</v>
      </c>
      <c r="AJ399" s="601"/>
      <c r="AK399" s="943"/>
      <c r="AL399" s="1230" t="s">
        <v>2017</v>
      </c>
      <c r="AM399" s="1306"/>
      <c r="AN399" s="30">
        <f t="shared" si="123"/>
        <v>0</v>
      </c>
      <c r="AO399" s="30">
        <f t="shared" si="123"/>
        <v>0</v>
      </c>
      <c r="AP399" s="605">
        <f t="shared" si="123"/>
        <v>0</v>
      </c>
      <c r="AQ399" s="35">
        <f t="shared" si="123"/>
        <v>0</v>
      </c>
      <c r="AR399" s="566">
        <f t="shared" si="111"/>
        <v>0</v>
      </c>
      <c r="AS399" s="566">
        <f t="shared" si="111"/>
        <v>0</v>
      </c>
      <c r="AT399" s="35">
        <f t="shared" si="111"/>
        <v>0</v>
      </c>
      <c r="AU399" s="43">
        <f t="shared" si="111"/>
        <v>0</v>
      </c>
      <c r="AV399" s="596" t="s">
        <v>33</v>
      </c>
      <c r="AW399" s="597" t="s">
        <v>41</v>
      </c>
      <c r="AX399" s="606" t="s">
        <v>877</v>
      </c>
      <c r="AY399" s="597"/>
      <c r="AZ399" s="850" t="s">
        <v>877</v>
      </c>
      <c r="BA399" s="607" t="s">
        <v>147</v>
      </c>
      <c r="BB399" s="944"/>
      <c r="BC399" s="821"/>
      <c r="BD399" s="549"/>
      <c r="BE399" s="620" t="str">
        <f>IF(AND(AL399=AV399,AV399="○",AZ399="1.はい"),"○","▼選択")</f>
        <v>▼選択</v>
      </c>
      <c r="BF399" s="857" t="s">
        <v>16</v>
      </c>
      <c r="BG399" s="620" t="s">
        <v>31</v>
      </c>
      <c r="BH399" s="824" t="s">
        <v>6</v>
      </c>
      <c r="BI399" s="824" t="s">
        <v>7</v>
      </c>
      <c r="BJ399" s="620" t="s">
        <v>32</v>
      </c>
      <c r="BK399" s="856" t="s">
        <v>9</v>
      </c>
      <c r="BL399" s="546" t="s">
        <v>9</v>
      </c>
      <c r="BM399" s="828" t="s">
        <v>2115</v>
      </c>
      <c r="BN399" s="852"/>
      <c r="BO399" s="852"/>
      <c r="BP399" s="852"/>
      <c r="BQ399" s="852"/>
      <c r="BR399" s="852"/>
      <c r="BS399" s="547"/>
      <c r="BT399" s="547"/>
      <c r="BU399" s="547"/>
      <c r="BV399" s="548"/>
      <c r="BW399" s="549"/>
      <c r="BX399" s="547"/>
      <c r="BY399" s="495"/>
      <c r="BZ399" s="579" t="s">
        <v>2115</v>
      </c>
      <c r="CA399" s="832" t="s">
        <v>1816</v>
      </c>
      <c r="CB399" s="862" t="s">
        <v>1817</v>
      </c>
      <c r="CC399" s="55" t="s">
        <v>2535</v>
      </c>
      <c r="CD399" s="843" t="s">
        <v>1818</v>
      </c>
    </row>
    <row r="400" spans="1:82" ht="63" customHeight="1">
      <c r="A400" s="3"/>
      <c r="B400" s="5" t="s">
        <v>3140</v>
      </c>
      <c r="C400" s="3" t="str">
        <f t="shared" si="124"/>
        <v>Ⅳ.ガバナンス (9)　コンプライアンス推進態勢</v>
      </c>
      <c r="D400" s="3" t="str">
        <f t="shared" si="125"/>
        <v>㉘募集人管理</v>
      </c>
      <c r="E400" s="3" t="str">
        <f t="shared" si="98"/>
        <v>基本 155</v>
      </c>
      <c r="F400" s="3" t="str">
        <f t="shared" si="99"/>
        <v xml:space="preserve">155 
</v>
      </c>
      <c r="G400" s="11" t="str">
        <f t="shared" si="100"/>
        <v xml:space="preserve">業務管理責任者および部署の職務内容・権限が明文化されている
＿ 
＿＿ </v>
      </c>
      <c r="H400" s="21" t="str">
        <f t="shared" si="126"/>
        <v>2023: 0
2024: 1.はい</v>
      </c>
      <c r="I400" s="21" t="str">
        <f t="shared" si="106"/>
        <v xml:space="preserve"> ― </v>
      </c>
      <c r="J400" s="21" t="str">
        <f t="shared" si="106"/>
        <v xml:space="preserve"> ― </v>
      </c>
      <c r="K400" s="21" t="str">
        <f t="shared" si="101"/>
        <v>▼選択</v>
      </c>
      <c r="L400" s="21" t="str">
        <f t="shared" si="102"/>
        <v>以下について、詳細説明欄の記載及び証跡資料「○○資料」P○により確認できた
・業務管理責任者は保険募集管理業務を主管する者としての権限を有していること</v>
      </c>
      <c r="M400" s="21" t="str">
        <f t="shared" si="103"/>
        <v xml:space="preserve">
</v>
      </c>
      <c r="N400" s="3"/>
      <c r="O400" s="19" t="s">
        <v>2536</v>
      </c>
      <c r="P400" s="19" t="s">
        <v>2743</v>
      </c>
      <c r="Q400" s="19" t="s">
        <v>697</v>
      </c>
      <c r="R400" s="19"/>
      <c r="S400" s="19"/>
      <c r="T400" s="808"/>
      <c r="U400" s="809"/>
      <c r="V400" s="810"/>
      <c r="W400" s="811"/>
      <c r="X400" s="810"/>
      <c r="Y400" s="810"/>
      <c r="Z400" s="20"/>
      <c r="AA400" s="869" t="s">
        <v>662</v>
      </c>
      <c r="AB400" s="1203" t="s">
        <v>674</v>
      </c>
      <c r="AC400" s="879" t="s">
        <v>2006</v>
      </c>
      <c r="AD400" s="1206" t="s">
        <v>694</v>
      </c>
      <c r="AE400" s="1007" t="s">
        <v>1993</v>
      </c>
      <c r="AF400" s="1272" t="s">
        <v>695</v>
      </c>
      <c r="AG400" s="837" t="s">
        <v>36</v>
      </c>
      <c r="AH400" s="1209" t="s">
        <v>25</v>
      </c>
      <c r="AI400" s="602">
        <v>155</v>
      </c>
      <c r="AJ400" s="551" t="s">
        <v>26</v>
      </c>
      <c r="AK400" s="1212" t="s">
        <v>696</v>
      </c>
      <c r="AL400" s="1218"/>
      <c r="AM400" s="1219"/>
      <c r="AN400" s="27">
        <f t="shared" si="123"/>
        <v>0</v>
      </c>
      <c r="AO400" s="27">
        <f t="shared" si="123"/>
        <v>0</v>
      </c>
      <c r="AP400" s="565">
        <f t="shared" si="123"/>
        <v>0</v>
      </c>
      <c r="AQ400" s="35">
        <f t="shared" si="123"/>
        <v>0</v>
      </c>
      <c r="AR400" s="566">
        <f t="shared" si="111"/>
        <v>0</v>
      </c>
      <c r="AS400" s="566">
        <f t="shared" si="111"/>
        <v>0</v>
      </c>
      <c r="AT400" s="35">
        <f t="shared" si="111"/>
        <v>0</v>
      </c>
      <c r="AU400" s="43">
        <f t="shared" si="111"/>
        <v>0</v>
      </c>
      <c r="AV400" s="596" t="s">
        <v>33</v>
      </c>
      <c r="AW400" s="597" t="s">
        <v>41</v>
      </c>
      <c r="AX400" s="597" t="s">
        <v>42</v>
      </c>
      <c r="AY400" s="597"/>
      <c r="AZ400" s="850" t="s">
        <v>41</v>
      </c>
      <c r="BA400" s="582" t="s">
        <v>417</v>
      </c>
      <c r="BB400" s="547" t="s">
        <v>3759</v>
      </c>
      <c r="BC400" s="547" t="s">
        <v>3760</v>
      </c>
      <c r="BD400" s="598" t="str">
        <f t="shared" ref="BD400:BD408" si="127">BL400</f>
        <v>▼選択</v>
      </c>
      <c r="BE400" s="859" t="s">
        <v>33</v>
      </c>
      <c r="BF400" s="633" t="s">
        <v>16</v>
      </c>
      <c r="BG400" s="859" t="s">
        <v>31</v>
      </c>
      <c r="BH400" s="824" t="s">
        <v>6</v>
      </c>
      <c r="BI400" s="824" t="s">
        <v>7</v>
      </c>
      <c r="BJ400" s="859" t="s">
        <v>32</v>
      </c>
      <c r="BK400" s="859"/>
      <c r="BL400" s="546" t="s">
        <v>33</v>
      </c>
      <c r="BM400" s="828" t="s">
        <v>3424</v>
      </c>
      <c r="BN400" s="852"/>
      <c r="BO400" s="852"/>
      <c r="BP400" s="852"/>
      <c r="BQ400" s="852"/>
      <c r="BR400" s="852"/>
      <c r="BS400" s="547"/>
      <c r="BT400" s="547"/>
      <c r="BU400" s="547"/>
      <c r="BV400" s="548"/>
      <c r="BW400" s="549"/>
      <c r="BX400" s="547"/>
      <c r="BY400" s="495"/>
      <c r="BZ400" s="579" t="s">
        <v>2116</v>
      </c>
      <c r="CA400" s="853" t="s">
        <v>1819</v>
      </c>
      <c r="CB400" s="854" t="s">
        <v>1820</v>
      </c>
      <c r="CC400" s="55" t="s">
        <v>2536</v>
      </c>
      <c r="CD400" s="843" t="s">
        <v>1821</v>
      </c>
    </row>
    <row r="401" spans="1:82" ht="63" hidden="1" customHeight="1">
      <c r="A401" s="3"/>
      <c r="B401" s="5" t="s">
        <v>3141</v>
      </c>
      <c r="C401" s="3" t="str">
        <f t="shared" si="124"/>
        <v>Ⅳ.ガバナンス (9)　コンプライアンス推進態勢</v>
      </c>
      <c r="D401" s="3" t="str">
        <f t="shared" si="125"/>
        <v>㉘募集人管理</v>
      </c>
      <c r="E401" s="3" t="str">
        <f t="shared" si="98"/>
        <v>基本 156</v>
      </c>
      <c r="F401" s="3" t="str">
        <f t="shared" si="99"/>
        <v xml:space="preserve">156 
</v>
      </c>
      <c r="G401" s="11" t="str">
        <f t="shared" si="100"/>
        <v xml:space="preserve">教育責任者および部署の職務内容・権限が明文化されている
＿ 
＿＿ </v>
      </c>
      <c r="H401" s="21" t="str">
        <f t="shared" si="126"/>
        <v>2023: 0
2024: ▼選択</v>
      </c>
      <c r="I401" s="21" t="str">
        <f t="shared" si="106"/>
        <v xml:space="preserve"> ― </v>
      </c>
      <c r="J401" s="21" t="str">
        <f t="shared" si="106"/>
        <v xml:space="preserve"> ― </v>
      </c>
      <c r="K401" s="21" t="str">
        <f t="shared" si="101"/>
        <v>▼選択</v>
      </c>
      <c r="L401" s="21" t="str">
        <f t="shared" si="102"/>
        <v>以下について、詳細説明欄の記載及び証跡資料「○○資料」P○により確認できた
・教育責任者は教育および研修を推進する者としての権限を有していること</v>
      </c>
      <c r="M401" s="21" t="str">
        <f t="shared" si="103"/>
        <v xml:space="preserve">
</v>
      </c>
      <c r="N401" s="3"/>
      <c r="O401" s="19" t="s">
        <v>2537</v>
      </c>
      <c r="P401" s="19" t="s">
        <v>2743</v>
      </c>
      <c r="Q401" s="19" t="s">
        <v>697</v>
      </c>
      <c r="R401" s="19"/>
      <c r="S401" s="19"/>
      <c r="T401" s="808"/>
      <c r="U401" s="809"/>
      <c r="V401" s="810"/>
      <c r="W401" s="811"/>
      <c r="X401" s="810"/>
      <c r="Y401" s="810"/>
      <c r="Z401" s="20"/>
      <c r="AA401" s="844" t="s">
        <v>600</v>
      </c>
      <c r="AB401" s="1276"/>
      <c r="AC401" s="870" t="s">
        <v>2006</v>
      </c>
      <c r="AD401" s="1278"/>
      <c r="AE401" s="1008" t="s">
        <v>697</v>
      </c>
      <c r="AF401" s="1278"/>
      <c r="AG401" s="845" t="s">
        <v>36</v>
      </c>
      <c r="AH401" s="1210"/>
      <c r="AI401" s="602">
        <v>156</v>
      </c>
      <c r="AJ401" s="551" t="s">
        <v>26</v>
      </c>
      <c r="AK401" s="1212" t="s">
        <v>698</v>
      </c>
      <c r="AL401" s="1218"/>
      <c r="AM401" s="1219"/>
      <c r="AN401" s="27">
        <f t="shared" si="123"/>
        <v>0</v>
      </c>
      <c r="AO401" s="27">
        <f t="shared" si="123"/>
        <v>0</v>
      </c>
      <c r="AP401" s="565">
        <f t="shared" si="123"/>
        <v>0</v>
      </c>
      <c r="AQ401" s="35">
        <f t="shared" si="123"/>
        <v>0</v>
      </c>
      <c r="AR401" s="566">
        <f t="shared" si="111"/>
        <v>0</v>
      </c>
      <c r="AS401" s="566">
        <f t="shared" si="111"/>
        <v>0</v>
      </c>
      <c r="AT401" s="35">
        <f t="shared" si="111"/>
        <v>0</v>
      </c>
      <c r="AU401" s="43">
        <f t="shared" si="111"/>
        <v>0</v>
      </c>
      <c r="AV401" s="596" t="s">
        <v>33</v>
      </c>
      <c r="AW401" s="597" t="s">
        <v>41</v>
      </c>
      <c r="AX401" s="597" t="s">
        <v>42</v>
      </c>
      <c r="AY401" s="597"/>
      <c r="AZ401" s="850" t="s">
        <v>33</v>
      </c>
      <c r="BA401" s="582" t="s">
        <v>417</v>
      </c>
      <c r="BB401" s="855"/>
      <c r="BC401" s="821"/>
      <c r="BD401" s="598" t="str">
        <f t="shared" si="127"/>
        <v>▼選択</v>
      </c>
      <c r="BE401" s="859" t="s">
        <v>33</v>
      </c>
      <c r="BF401" s="633" t="s">
        <v>16</v>
      </c>
      <c r="BG401" s="859" t="s">
        <v>31</v>
      </c>
      <c r="BH401" s="824" t="s">
        <v>6</v>
      </c>
      <c r="BI401" s="824" t="s">
        <v>7</v>
      </c>
      <c r="BJ401" s="859" t="s">
        <v>32</v>
      </c>
      <c r="BK401" s="859"/>
      <c r="BL401" s="546" t="s">
        <v>33</v>
      </c>
      <c r="BM401" s="828" t="s">
        <v>3425</v>
      </c>
      <c r="BN401" s="852"/>
      <c r="BO401" s="852"/>
      <c r="BP401" s="852"/>
      <c r="BQ401" s="852"/>
      <c r="BR401" s="852"/>
      <c r="BS401" s="547"/>
      <c r="BT401" s="547"/>
      <c r="BU401" s="547"/>
      <c r="BV401" s="548"/>
      <c r="BW401" s="549"/>
      <c r="BX401" s="547"/>
      <c r="BY401" s="495"/>
      <c r="BZ401" s="579" t="s">
        <v>2117</v>
      </c>
      <c r="CA401" s="853" t="s">
        <v>1822</v>
      </c>
      <c r="CB401" s="854" t="s">
        <v>1823</v>
      </c>
      <c r="CC401" s="55" t="s">
        <v>2537</v>
      </c>
      <c r="CD401" s="843" t="s">
        <v>1824</v>
      </c>
    </row>
    <row r="402" spans="1:82" ht="78.75" hidden="1" customHeight="1">
      <c r="A402" s="3"/>
      <c r="B402" s="5" t="s">
        <v>3142</v>
      </c>
      <c r="C402" s="3" t="str">
        <f t="shared" si="124"/>
        <v>Ⅳ.ガバナンス (9)　コンプライアンス推進態勢</v>
      </c>
      <c r="D402" s="3" t="str">
        <f t="shared" si="125"/>
        <v>㉘募集人管理</v>
      </c>
      <c r="E402" s="3" t="str">
        <f t="shared" ref="E402:E441" si="128">CONCATENATE(AG402," ",AI402)</f>
        <v>基本 157</v>
      </c>
      <c r="F402" s="3" t="str">
        <f t="shared" ref="F402:F441" si="129">CONCATENATE(AI402," ",CHAR(10),AJ402)</f>
        <v xml:space="preserve">157 
</v>
      </c>
      <c r="G402" s="11" t="str">
        <f t="shared" ref="G402:G441" si="130">CONCATENATE(AK402,CHAR(10),"＿ ",AL402,CHAR(10),"＿＿ ",AM402)</f>
        <v xml:space="preserve">募集可能日まで募集できない旨を規定している
＿ 
＿＿ </v>
      </c>
      <c r="H402" s="21" t="str">
        <f t="shared" si="126"/>
        <v>2023: 0
2024: ▼選択</v>
      </c>
      <c r="I402" s="21" t="str">
        <f t="shared" si="106"/>
        <v xml:space="preserve"> ― </v>
      </c>
      <c r="J402" s="21" t="str">
        <f t="shared" si="106"/>
        <v xml:space="preserve"> ― </v>
      </c>
      <c r="K402" s="21" t="str">
        <f t="shared" ref="K402:K441" si="131">IF(BL402=0," ― ",BL402)</f>
        <v>▼選択</v>
      </c>
      <c r="L402" s="21" t="str">
        <f t="shared" ref="L402:L441" si="132">IF(BL402=0," ― ",BM402)</f>
        <v>以下について、詳細説明欄の記載及び証跡資料「○○資料」P○により確認できた
・募集人は募集可能日（※）まで募集できない旨
　※募集人登録完了日または委託元保険会社所定の登録後研修・商品研修の修了日の最も遅い日</v>
      </c>
      <c r="M402" s="21" t="str">
        <f t="shared" ref="M402:M441" si="133">CONCATENATE(BV402,CHAR(10),BW402)</f>
        <v xml:space="preserve">
</v>
      </c>
      <c r="N402" s="3"/>
      <c r="O402" s="19" t="s">
        <v>2538</v>
      </c>
      <c r="P402" s="19" t="s">
        <v>2743</v>
      </c>
      <c r="Q402" s="19" t="s">
        <v>697</v>
      </c>
      <c r="R402" s="19"/>
      <c r="S402" s="19"/>
      <c r="T402" s="808"/>
      <c r="U402" s="809"/>
      <c r="V402" s="810"/>
      <c r="W402" s="811"/>
      <c r="X402" s="810"/>
      <c r="Y402" s="810"/>
      <c r="Z402" s="20"/>
      <c r="AA402" s="844" t="s">
        <v>600</v>
      </c>
      <c r="AB402" s="1276"/>
      <c r="AC402" s="870" t="s">
        <v>2006</v>
      </c>
      <c r="AD402" s="1278"/>
      <c r="AE402" s="1008" t="s">
        <v>697</v>
      </c>
      <c r="AF402" s="1278"/>
      <c r="AG402" s="845" t="s">
        <v>36</v>
      </c>
      <c r="AH402" s="1210"/>
      <c r="AI402" s="602">
        <v>157</v>
      </c>
      <c r="AJ402" s="551" t="s">
        <v>26</v>
      </c>
      <c r="AK402" s="1212" t="s">
        <v>699</v>
      </c>
      <c r="AL402" s="1218"/>
      <c r="AM402" s="1219"/>
      <c r="AN402" s="27">
        <f t="shared" si="123"/>
        <v>0</v>
      </c>
      <c r="AO402" s="27">
        <f t="shared" si="123"/>
        <v>0</v>
      </c>
      <c r="AP402" s="565">
        <f t="shared" si="123"/>
        <v>0</v>
      </c>
      <c r="AQ402" s="35">
        <f t="shared" si="123"/>
        <v>0</v>
      </c>
      <c r="AR402" s="566">
        <f t="shared" si="111"/>
        <v>0</v>
      </c>
      <c r="AS402" s="566">
        <f t="shared" si="111"/>
        <v>0</v>
      </c>
      <c r="AT402" s="35">
        <f t="shared" si="111"/>
        <v>0</v>
      </c>
      <c r="AU402" s="43">
        <f t="shared" si="111"/>
        <v>0</v>
      </c>
      <c r="AV402" s="596" t="s">
        <v>33</v>
      </c>
      <c r="AW402" s="597" t="s">
        <v>41</v>
      </c>
      <c r="AX402" s="597" t="s">
        <v>42</v>
      </c>
      <c r="AY402" s="597"/>
      <c r="AZ402" s="850" t="s">
        <v>33</v>
      </c>
      <c r="BA402" s="582" t="s">
        <v>417</v>
      </c>
      <c r="BB402" s="855"/>
      <c r="BC402" s="821"/>
      <c r="BD402" s="598" t="str">
        <f t="shared" si="127"/>
        <v>▼選択</v>
      </c>
      <c r="BE402" s="859" t="s">
        <v>33</v>
      </c>
      <c r="BF402" s="633" t="s">
        <v>16</v>
      </c>
      <c r="BG402" s="859" t="s">
        <v>31</v>
      </c>
      <c r="BH402" s="824" t="s">
        <v>6</v>
      </c>
      <c r="BI402" s="824" t="s">
        <v>7</v>
      </c>
      <c r="BJ402" s="859" t="s">
        <v>32</v>
      </c>
      <c r="BK402" s="859"/>
      <c r="BL402" s="546" t="s">
        <v>33</v>
      </c>
      <c r="BM402" s="828" t="s">
        <v>3761</v>
      </c>
      <c r="BN402" s="852"/>
      <c r="BO402" s="852"/>
      <c r="BP402" s="852"/>
      <c r="BQ402" s="852"/>
      <c r="BR402" s="852"/>
      <c r="BS402" s="547"/>
      <c r="BT402" s="547"/>
      <c r="BU402" s="547"/>
      <c r="BV402" s="548"/>
      <c r="BW402" s="549"/>
      <c r="BX402" s="547"/>
      <c r="BY402" s="495"/>
      <c r="BZ402" s="579" t="s">
        <v>3762</v>
      </c>
      <c r="CA402" s="853" t="s">
        <v>1825</v>
      </c>
      <c r="CB402" s="854" t="s">
        <v>1826</v>
      </c>
      <c r="CC402" s="55" t="s">
        <v>2538</v>
      </c>
      <c r="CD402" s="843" t="s">
        <v>1827</v>
      </c>
    </row>
    <row r="403" spans="1:82" ht="78.75" hidden="1" customHeight="1">
      <c r="A403" s="3"/>
      <c r="B403" s="5" t="s">
        <v>3143</v>
      </c>
      <c r="C403" s="3" t="str">
        <f t="shared" si="124"/>
        <v>Ⅳ.ガバナンス (9)　コンプライアンス推進態勢</v>
      </c>
      <c r="D403" s="3" t="str">
        <f t="shared" si="125"/>
        <v>㉘募集人管理</v>
      </c>
      <c r="E403" s="3" t="str">
        <f t="shared" si="128"/>
        <v>基本 158</v>
      </c>
      <c r="F403" s="3" t="str">
        <f t="shared" si="129"/>
        <v xml:space="preserve">158 
</v>
      </c>
      <c r="G403" s="11" t="str">
        <f t="shared" si="130"/>
        <v xml:space="preserve">業務管理責任者を適切に配置し、変更があった場合には都度保険会社に報告している
＿ 
＿＿ </v>
      </c>
      <c r="H403" s="21" t="str">
        <f t="shared" si="126"/>
        <v>2023: 0
2024: ▼選択</v>
      </c>
      <c r="I403" s="21" t="str">
        <f t="shared" si="106"/>
        <v xml:space="preserve"> ― </v>
      </c>
      <c r="J403" s="21" t="str">
        <f t="shared" si="106"/>
        <v xml:space="preserve"> ― </v>
      </c>
      <c r="K403" s="21" t="str">
        <f t="shared" si="131"/>
        <v>▼選択</v>
      </c>
      <c r="L403" s="21" t="str">
        <f t="shared" si="132"/>
        <v>以下について、詳細説明欄の記載及び証跡資料により確認できた
・保険募集管理業務を主管する者として業務管理責任者が配置されていることは、「○○資料」P○を確認
・変更があった場合には保険会社に報告していることは、「○○資料」を確認</v>
      </c>
      <c r="M403" s="21" t="str">
        <f t="shared" si="133"/>
        <v xml:space="preserve">
</v>
      </c>
      <c r="N403" s="3"/>
      <c r="O403" s="19" t="s">
        <v>2539</v>
      </c>
      <c r="P403" s="19" t="s">
        <v>2743</v>
      </c>
      <c r="Q403" s="19" t="s">
        <v>697</v>
      </c>
      <c r="R403" s="19"/>
      <c r="S403" s="19"/>
      <c r="T403" s="808"/>
      <c r="U403" s="809"/>
      <c r="V403" s="810"/>
      <c r="W403" s="811"/>
      <c r="X403" s="810"/>
      <c r="Y403" s="810"/>
      <c r="Z403" s="20"/>
      <c r="AA403" s="844" t="s">
        <v>600</v>
      </c>
      <c r="AB403" s="1276"/>
      <c r="AC403" s="870" t="s">
        <v>2006</v>
      </c>
      <c r="AD403" s="1278"/>
      <c r="AE403" s="1013" t="s">
        <v>697</v>
      </c>
      <c r="AF403" s="1278"/>
      <c r="AG403" s="845" t="s">
        <v>36</v>
      </c>
      <c r="AH403" s="1210"/>
      <c r="AI403" s="602">
        <v>158</v>
      </c>
      <c r="AJ403" s="551" t="s">
        <v>26</v>
      </c>
      <c r="AK403" s="1212" t="s">
        <v>700</v>
      </c>
      <c r="AL403" s="1218"/>
      <c r="AM403" s="1219"/>
      <c r="AN403" s="27">
        <f t="shared" si="123"/>
        <v>0</v>
      </c>
      <c r="AO403" s="27">
        <f t="shared" si="123"/>
        <v>0</v>
      </c>
      <c r="AP403" s="565">
        <f t="shared" si="123"/>
        <v>0</v>
      </c>
      <c r="AQ403" s="35">
        <f t="shared" si="123"/>
        <v>0</v>
      </c>
      <c r="AR403" s="566">
        <f t="shared" si="111"/>
        <v>0</v>
      </c>
      <c r="AS403" s="566">
        <f t="shared" si="111"/>
        <v>0</v>
      </c>
      <c r="AT403" s="35">
        <f t="shared" si="111"/>
        <v>0</v>
      </c>
      <c r="AU403" s="43">
        <f t="shared" si="111"/>
        <v>0</v>
      </c>
      <c r="AV403" s="596" t="s">
        <v>33</v>
      </c>
      <c r="AW403" s="597" t="s">
        <v>41</v>
      </c>
      <c r="AX403" s="597" t="s">
        <v>42</v>
      </c>
      <c r="AY403" s="597"/>
      <c r="AZ403" s="850" t="s">
        <v>33</v>
      </c>
      <c r="BA403" s="582" t="s">
        <v>701</v>
      </c>
      <c r="BB403" s="855"/>
      <c r="BC403" s="821"/>
      <c r="BD403" s="598" t="str">
        <f t="shared" si="127"/>
        <v>▼選択</v>
      </c>
      <c r="BE403" s="859" t="s">
        <v>33</v>
      </c>
      <c r="BF403" s="633" t="s">
        <v>16</v>
      </c>
      <c r="BG403" s="859" t="s">
        <v>31</v>
      </c>
      <c r="BH403" s="824" t="s">
        <v>6</v>
      </c>
      <c r="BI403" s="824" t="s">
        <v>7</v>
      </c>
      <c r="BJ403" s="859" t="s">
        <v>32</v>
      </c>
      <c r="BK403" s="859"/>
      <c r="BL403" s="546" t="s">
        <v>33</v>
      </c>
      <c r="BM403" s="828" t="s">
        <v>3426</v>
      </c>
      <c r="BN403" s="852"/>
      <c r="BO403" s="852"/>
      <c r="BP403" s="852"/>
      <c r="BQ403" s="852"/>
      <c r="BR403" s="852"/>
      <c r="BS403" s="547"/>
      <c r="BT403" s="547"/>
      <c r="BU403" s="547"/>
      <c r="BV403" s="548"/>
      <c r="BW403" s="549"/>
      <c r="BX403" s="547"/>
      <c r="BY403" s="495"/>
      <c r="BZ403" s="579" t="s">
        <v>1831</v>
      </c>
      <c r="CA403" s="853" t="s">
        <v>1828</v>
      </c>
      <c r="CB403" s="854" t="s">
        <v>1829</v>
      </c>
      <c r="CC403" s="55" t="s">
        <v>2539</v>
      </c>
      <c r="CD403" s="843" t="s">
        <v>1830</v>
      </c>
    </row>
    <row r="404" spans="1:82" ht="78.75" hidden="1" customHeight="1">
      <c r="A404" s="3"/>
      <c r="B404" s="5" t="s">
        <v>3144</v>
      </c>
      <c r="C404" s="3" t="str">
        <f t="shared" si="124"/>
        <v>Ⅳ.ガバナンス (9)　コンプライアンス推進態勢</v>
      </c>
      <c r="D404" s="3" t="str">
        <f t="shared" si="125"/>
        <v>㉘募集人管理</v>
      </c>
      <c r="E404" s="3" t="str">
        <f t="shared" si="128"/>
        <v>基本 159</v>
      </c>
      <c r="F404" s="3" t="str">
        <f t="shared" si="129"/>
        <v xml:space="preserve">159 
</v>
      </c>
      <c r="G404" s="11" t="str">
        <f t="shared" si="130"/>
        <v xml:space="preserve">教育責任者を適切に配置し、変更があった場合には都度保険会社に報告している
＿ 
＿＿ </v>
      </c>
      <c r="H404" s="21" t="str">
        <f t="shared" si="126"/>
        <v>2023: 0
2024: ▼選択</v>
      </c>
      <c r="I404" s="21" t="str">
        <f t="shared" si="106"/>
        <v xml:space="preserve"> ― </v>
      </c>
      <c r="J404" s="21" t="str">
        <f t="shared" si="106"/>
        <v xml:space="preserve"> ― </v>
      </c>
      <c r="K404" s="21" t="str">
        <f t="shared" si="131"/>
        <v>▼選択</v>
      </c>
      <c r="L404" s="21" t="str">
        <f t="shared" si="132"/>
        <v>以下について、詳細説明欄の記載及び証跡資料により確認できた
・教育および研修を推進する者として、教育責任者が配置されていることは、「○○資料」P○を確認
・変更があった場合には保険会社に報告していることは、「○○資料」を確認</v>
      </c>
      <c r="M404" s="21" t="str">
        <f t="shared" si="133"/>
        <v xml:space="preserve">
</v>
      </c>
      <c r="N404" s="3"/>
      <c r="O404" s="19" t="s">
        <v>2540</v>
      </c>
      <c r="P404" s="19" t="s">
        <v>2743</v>
      </c>
      <c r="Q404" s="19" t="s">
        <v>697</v>
      </c>
      <c r="R404" s="19"/>
      <c r="S404" s="19"/>
      <c r="T404" s="808"/>
      <c r="U404" s="809"/>
      <c r="V404" s="810"/>
      <c r="W404" s="811"/>
      <c r="X404" s="810"/>
      <c r="Y404" s="810"/>
      <c r="Z404" s="20"/>
      <c r="AA404" s="844" t="s">
        <v>600</v>
      </c>
      <c r="AB404" s="1276"/>
      <c r="AC404" s="844" t="s">
        <v>2006</v>
      </c>
      <c r="AD404" s="1278"/>
      <c r="AE404" s="1013" t="s">
        <v>697</v>
      </c>
      <c r="AF404" s="1278"/>
      <c r="AG404" s="845" t="s">
        <v>36</v>
      </c>
      <c r="AH404" s="1210"/>
      <c r="AI404" s="602">
        <v>159</v>
      </c>
      <c r="AJ404" s="551" t="s">
        <v>26</v>
      </c>
      <c r="AK404" s="1212" t="s">
        <v>702</v>
      </c>
      <c r="AL404" s="1218"/>
      <c r="AM404" s="1219"/>
      <c r="AN404" s="27">
        <f t="shared" si="123"/>
        <v>0</v>
      </c>
      <c r="AO404" s="27">
        <f t="shared" si="123"/>
        <v>0</v>
      </c>
      <c r="AP404" s="565">
        <f t="shared" si="123"/>
        <v>0</v>
      </c>
      <c r="AQ404" s="35">
        <f t="shared" si="123"/>
        <v>0</v>
      </c>
      <c r="AR404" s="566">
        <f t="shared" si="111"/>
        <v>0</v>
      </c>
      <c r="AS404" s="566">
        <f t="shared" si="111"/>
        <v>0</v>
      </c>
      <c r="AT404" s="35">
        <f t="shared" si="111"/>
        <v>0</v>
      </c>
      <c r="AU404" s="43">
        <f t="shared" si="111"/>
        <v>0</v>
      </c>
      <c r="AV404" s="596" t="s">
        <v>33</v>
      </c>
      <c r="AW404" s="597" t="s">
        <v>41</v>
      </c>
      <c r="AX404" s="597" t="s">
        <v>42</v>
      </c>
      <c r="AY404" s="597"/>
      <c r="AZ404" s="850" t="s">
        <v>33</v>
      </c>
      <c r="BA404" s="582" t="s">
        <v>701</v>
      </c>
      <c r="BB404" s="855"/>
      <c r="BC404" s="821"/>
      <c r="BD404" s="598" t="str">
        <f t="shared" si="127"/>
        <v>▼選択</v>
      </c>
      <c r="BE404" s="859" t="s">
        <v>33</v>
      </c>
      <c r="BF404" s="633" t="s">
        <v>16</v>
      </c>
      <c r="BG404" s="859" t="s">
        <v>31</v>
      </c>
      <c r="BH404" s="824" t="s">
        <v>6</v>
      </c>
      <c r="BI404" s="824" t="s">
        <v>7</v>
      </c>
      <c r="BJ404" s="859" t="s">
        <v>32</v>
      </c>
      <c r="BK404" s="859"/>
      <c r="BL404" s="546" t="s">
        <v>33</v>
      </c>
      <c r="BM404" s="828" t="s">
        <v>3427</v>
      </c>
      <c r="BN404" s="852"/>
      <c r="BO404" s="852"/>
      <c r="BP404" s="852"/>
      <c r="BQ404" s="852"/>
      <c r="BR404" s="852"/>
      <c r="BS404" s="547"/>
      <c r="BT404" s="547"/>
      <c r="BU404" s="547"/>
      <c r="BV404" s="548"/>
      <c r="BW404" s="549"/>
      <c r="BX404" s="547"/>
      <c r="BY404" s="495"/>
      <c r="BZ404" s="579" t="s">
        <v>1835</v>
      </c>
      <c r="CA404" s="853" t="s">
        <v>1832</v>
      </c>
      <c r="CB404" s="854" t="s">
        <v>1833</v>
      </c>
      <c r="CC404" s="55" t="s">
        <v>2540</v>
      </c>
      <c r="CD404" s="843" t="s">
        <v>1834</v>
      </c>
    </row>
    <row r="405" spans="1:82" ht="78.75" hidden="1" customHeight="1">
      <c r="A405" s="3"/>
      <c r="B405" s="5" t="s">
        <v>3145</v>
      </c>
      <c r="C405" s="3" t="str">
        <f t="shared" si="124"/>
        <v>Ⅳ.ガバナンス (9)　コンプライアンス推進態勢</v>
      </c>
      <c r="D405" s="3" t="str">
        <f t="shared" si="125"/>
        <v>㉘募集人管理</v>
      </c>
      <c r="E405" s="3" t="str">
        <f t="shared" si="128"/>
        <v>基本 160</v>
      </c>
      <c r="F405" s="3" t="str">
        <f t="shared" si="129"/>
        <v xml:space="preserve">160 
</v>
      </c>
      <c r="G405" s="11" t="str">
        <f t="shared" si="130"/>
        <v xml:space="preserve">募集可能日を本人に通知している
＿ 
＿＿ </v>
      </c>
      <c r="H405" s="21" t="str">
        <f t="shared" si="126"/>
        <v>2023: 0
2024: ▼選択</v>
      </c>
      <c r="I405" s="21" t="str">
        <f t="shared" si="106"/>
        <v xml:space="preserve"> ― </v>
      </c>
      <c r="J405" s="21" t="str">
        <f t="shared" si="106"/>
        <v xml:space="preserve"> ― </v>
      </c>
      <c r="K405" s="21" t="str">
        <f t="shared" si="131"/>
        <v>▼選択</v>
      </c>
      <c r="L405" s="21" t="str">
        <f t="shared" si="132"/>
        <v>以下について、詳細説明欄の記載及び証跡資料「○○資料」P○により確認できた
・募集可能日（※）を通知していること
　※募集人登録完了日または委託元保険会社所定の登録後研修・商品研修の修了日の最も遅い日</v>
      </c>
      <c r="M405" s="21" t="str">
        <f t="shared" si="133"/>
        <v xml:space="preserve">
</v>
      </c>
      <c r="N405" s="3"/>
      <c r="O405" s="19" t="s">
        <v>2541</v>
      </c>
      <c r="P405" s="19" t="s">
        <v>2743</v>
      </c>
      <c r="Q405" s="19" t="s">
        <v>697</v>
      </c>
      <c r="R405" s="19"/>
      <c r="S405" s="19"/>
      <c r="T405" s="808"/>
      <c r="U405" s="809"/>
      <c r="V405" s="810"/>
      <c r="W405" s="811"/>
      <c r="X405" s="810"/>
      <c r="Y405" s="810"/>
      <c r="Z405" s="20"/>
      <c r="AA405" s="844" t="s">
        <v>600</v>
      </c>
      <c r="AB405" s="1276"/>
      <c r="AC405" s="844" t="s">
        <v>2006</v>
      </c>
      <c r="AD405" s="1278"/>
      <c r="AE405" s="1013" t="s">
        <v>697</v>
      </c>
      <c r="AF405" s="1278"/>
      <c r="AG405" s="845" t="s">
        <v>36</v>
      </c>
      <c r="AH405" s="1210"/>
      <c r="AI405" s="602">
        <v>160</v>
      </c>
      <c r="AJ405" s="551" t="s">
        <v>26</v>
      </c>
      <c r="AK405" s="1212" t="s">
        <v>703</v>
      </c>
      <c r="AL405" s="1218"/>
      <c r="AM405" s="1219"/>
      <c r="AN405" s="27">
        <f t="shared" si="123"/>
        <v>0</v>
      </c>
      <c r="AO405" s="27">
        <f t="shared" si="123"/>
        <v>0</v>
      </c>
      <c r="AP405" s="565">
        <f t="shared" si="123"/>
        <v>0</v>
      </c>
      <c r="AQ405" s="35">
        <f t="shared" si="123"/>
        <v>0</v>
      </c>
      <c r="AR405" s="566">
        <f t="shared" si="111"/>
        <v>0</v>
      </c>
      <c r="AS405" s="566">
        <f t="shared" si="111"/>
        <v>0</v>
      </c>
      <c r="AT405" s="35">
        <f t="shared" si="111"/>
        <v>0</v>
      </c>
      <c r="AU405" s="43">
        <f t="shared" si="111"/>
        <v>0</v>
      </c>
      <c r="AV405" s="596" t="s">
        <v>33</v>
      </c>
      <c r="AW405" s="597" t="s">
        <v>41</v>
      </c>
      <c r="AX405" s="597" t="s">
        <v>42</v>
      </c>
      <c r="AY405" s="597"/>
      <c r="AZ405" s="850" t="s">
        <v>33</v>
      </c>
      <c r="BA405" s="582" t="s">
        <v>428</v>
      </c>
      <c r="BB405" s="855"/>
      <c r="BC405" s="821"/>
      <c r="BD405" s="598" t="str">
        <f t="shared" si="127"/>
        <v>▼選択</v>
      </c>
      <c r="BE405" s="859" t="s">
        <v>33</v>
      </c>
      <c r="BF405" s="633" t="s">
        <v>16</v>
      </c>
      <c r="BG405" s="859" t="s">
        <v>31</v>
      </c>
      <c r="BH405" s="824" t="s">
        <v>6</v>
      </c>
      <c r="BI405" s="824" t="s">
        <v>7</v>
      </c>
      <c r="BJ405" s="859" t="s">
        <v>32</v>
      </c>
      <c r="BK405" s="859"/>
      <c r="BL405" s="546" t="s">
        <v>33</v>
      </c>
      <c r="BM405" s="828" t="s">
        <v>3763</v>
      </c>
      <c r="BN405" s="852"/>
      <c r="BO405" s="852"/>
      <c r="BP405" s="852"/>
      <c r="BQ405" s="852"/>
      <c r="BR405" s="852"/>
      <c r="BS405" s="547"/>
      <c r="BT405" s="547"/>
      <c r="BU405" s="547"/>
      <c r="BV405" s="548"/>
      <c r="BW405" s="549"/>
      <c r="BX405" s="547"/>
      <c r="BY405" s="495"/>
      <c r="BZ405" s="579" t="s">
        <v>3764</v>
      </c>
      <c r="CA405" s="853" t="s">
        <v>1836</v>
      </c>
      <c r="CB405" s="854" t="s">
        <v>1837</v>
      </c>
      <c r="CC405" s="55" t="s">
        <v>2541</v>
      </c>
      <c r="CD405" s="843" t="s">
        <v>1838</v>
      </c>
    </row>
    <row r="406" spans="1:82" ht="110.25" hidden="1" customHeight="1">
      <c r="A406" s="3"/>
      <c r="B406" s="5" t="s">
        <v>3146</v>
      </c>
      <c r="C406" s="3" t="str">
        <f t="shared" si="124"/>
        <v>Ⅳ.ガバナンス (9)　コンプライアンス推進態勢</v>
      </c>
      <c r="D406" s="3" t="str">
        <f t="shared" si="125"/>
        <v>㉘募集人管理</v>
      </c>
      <c r="E406" s="3" t="str">
        <f t="shared" si="128"/>
        <v>基本 161</v>
      </c>
      <c r="F406" s="3" t="str">
        <f t="shared" si="129"/>
        <v xml:space="preserve">161 
</v>
      </c>
      <c r="G406" s="11" t="str">
        <f t="shared" si="130"/>
        <v xml:space="preserve">保険募集従事者全員の募集人登録が実施され、登録された募集人が一覧で管理（募集人ごとに販売可能な保険会社の管理を含む）されている
＿ 
＿＿ </v>
      </c>
      <c r="H406" s="21" t="str">
        <f t="shared" si="126"/>
        <v>2023: 0
2024: ▼選択</v>
      </c>
      <c r="I406" s="21" t="str">
        <f t="shared" si="106"/>
        <v xml:space="preserve"> ― </v>
      </c>
      <c r="J406" s="21" t="str">
        <f t="shared" si="106"/>
        <v xml:space="preserve"> ― </v>
      </c>
      <c r="K406" s="21" t="str">
        <f t="shared" si="131"/>
        <v>▼選択</v>
      </c>
      <c r="L406" s="21" t="str">
        <f t="shared" si="132"/>
        <v>以下について、詳細説明欄の記載及び証跡資料「○○資料」P○により確認できた
・募集可能日（※）や販売可能な保険会社等が管理されていること
を通知していること
　※募集人登録完了日、および、委託元保険会社別の所定の登録後研修・商品研修の修了日</v>
      </c>
      <c r="M406" s="21" t="str">
        <f t="shared" si="133"/>
        <v xml:space="preserve">
</v>
      </c>
      <c r="N406" s="3"/>
      <c r="O406" s="19" t="s">
        <v>2542</v>
      </c>
      <c r="P406" s="19" t="s">
        <v>2743</v>
      </c>
      <c r="Q406" s="19" t="s">
        <v>697</v>
      </c>
      <c r="R406" s="19"/>
      <c r="S406" s="19"/>
      <c r="T406" s="808"/>
      <c r="U406" s="809"/>
      <c r="V406" s="810"/>
      <c r="W406" s="811"/>
      <c r="X406" s="810"/>
      <c r="Y406" s="810"/>
      <c r="Z406" s="20"/>
      <c r="AA406" s="844" t="s">
        <v>600</v>
      </c>
      <c r="AB406" s="1276"/>
      <c r="AC406" s="844" t="s">
        <v>2006</v>
      </c>
      <c r="AD406" s="1278"/>
      <c r="AE406" s="1013" t="s">
        <v>697</v>
      </c>
      <c r="AF406" s="1278"/>
      <c r="AG406" s="845" t="s">
        <v>36</v>
      </c>
      <c r="AH406" s="1210"/>
      <c r="AI406" s="602">
        <v>161</v>
      </c>
      <c r="AJ406" s="551" t="s">
        <v>26</v>
      </c>
      <c r="AK406" s="1212" t="s">
        <v>704</v>
      </c>
      <c r="AL406" s="1218"/>
      <c r="AM406" s="1219"/>
      <c r="AN406" s="27">
        <f t="shared" si="123"/>
        <v>0</v>
      </c>
      <c r="AO406" s="27">
        <f t="shared" si="123"/>
        <v>0</v>
      </c>
      <c r="AP406" s="565">
        <f t="shared" si="123"/>
        <v>0</v>
      </c>
      <c r="AQ406" s="35">
        <f t="shared" si="123"/>
        <v>0</v>
      </c>
      <c r="AR406" s="566">
        <f t="shared" si="111"/>
        <v>0</v>
      </c>
      <c r="AS406" s="566">
        <f t="shared" si="111"/>
        <v>0</v>
      </c>
      <c r="AT406" s="35">
        <f t="shared" si="111"/>
        <v>0</v>
      </c>
      <c r="AU406" s="43">
        <f t="shared" si="111"/>
        <v>0</v>
      </c>
      <c r="AV406" s="596" t="s">
        <v>33</v>
      </c>
      <c r="AW406" s="597" t="s">
        <v>41</v>
      </c>
      <c r="AX406" s="597" t="s">
        <v>42</v>
      </c>
      <c r="AY406" s="597"/>
      <c r="AZ406" s="850" t="s">
        <v>33</v>
      </c>
      <c r="BA406" s="582" t="s">
        <v>705</v>
      </c>
      <c r="BB406" s="855"/>
      <c r="BC406" s="821"/>
      <c r="BD406" s="598" t="str">
        <f t="shared" si="127"/>
        <v>▼選択</v>
      </c>
      <c r="BE406" s="859" t="s">
        <v>33</v>
      </c>
      <c r="BF406" s="633" t="s">
        <v>16</v>
      </c>
      <c r="BG406" s="859" t="s">
        <v>31</v>
      </c>
      <c r="BH406" s="824" t="s">
        <v>6</v>
      </c>
      <c r="BI406" s="824" t="s">
        <v>7</v>
      </c>
      <c r="BJ406" s="859" t="s">
        <v>32</v>
      </c>
      <c r="BK406" s="859"/>
      <c r="BL406" s="546" t="s">
        <v>33</v>
      </c>
      <c r="BM406" s="828" t="s">
        <v>3765</v>
      </c>
      <c r="BN406" s="852"/>
      <c r="BO406" s="852"/>
      <c r="BP406" s="852"/>
      <c r="BQ406" s="852"/>
      <c r="BR406" s="852"/>
      <c r="BS406" s="547"/>
      <c r="BT406" s="547"/>
      <c r="BU406" s="547"/>
      <c r="BV406" s="548"/>
      <c r="BW406" s="549"/>
      <c r="BX406" s="547"/>
      <c r="BY406" s="495"/>
      <c r="BZ406" s="579" t="s">
        <v>3766</v>
      </c>
      <c r="CA406" s="853" t="s">
        <v>1839</v>
      </c>
      <c r="CB406" s="854" t="s">
        <v>1840</v>
      </c>
      <c r="CC406" s="55" t="s">
        <v>2542</v>
      </c>
      <c r="CD406" s="843" t="s">
        <v>1841</v>
      </c>
    </row>
    <row r="407" spans="1:82" ht="85.5" customHeight="1">
      <c r="A407" s="3"/>
      <c r="B407" s="5" t="s">
        <v>3147</v>
      </c>
      <c r="C407" s="3" t="str">
        <f t="shared" si="124"/>
        <v>Ⅳ.ガバナンス (9)　コンプライアンス推進態勢</v>
      </c>
      <c r="D407" s="3" t="str">
        <f t="shared" si="125"/>
        <v>㉘募集人管理</v>
      </c>
      <c r="E407" s="3" t="str">
        <f t="shared" si="128"/>
        <v>基本 162</v>
      </c>
      <c r="F407" s="3" t="str">
        <f t="shared" si="129"/>
        <v xml:space="preserve">162 
</v>
      </c>
      <c r="G407" s="11" t="str">
        <f t="shared" si="130"/>
        <v xml:space="preserve">全募集人が使用人等の要件（※）を充足し、監査役等にも該当しない
※代理店から保険募集に関し適切な教育・管理・指導を受けていることに加えて、代理店の事務所に勤務し、かつ、代理店の指揮監督・命令のもとで保険募集を行う者（労働関係法規に基づく「雇用」「派遣」「出向」）
＿ 
＿＿ </v>
      </c>
      <c r="H407" s="21" t="str">
        <f t="shared" si="126"/>
        <v>2023: 0
2024: 1.はい</v>
      </c>
      <c r="I407" s="21" t="str">
        <f t="shared" si="106"/>
        <v xml:space="preserve"> ― </v>
      </c>
      <c r="J407" s="21" t="str">
        <f t="shared" si="106"/>
        <v xml:space="preserve"> ― </v>
      </c>
      <c r="K407" s="21" t="str">
        <f t="shared" si="131"/>
        <v>▼選択</v>
      </c>
      <c r="L407" s="21" t="str">
        <f t="shared" si="132"/>
        <v>以下について、詳細説明欄の記載及び証跡資料により確認できた
・募集人の所属事務所が管理されていることは、「○○資料」を確認
・募集人の中に監査役等が含まれていないことは、「○○資料」を確認</v>
      </c>
      <c r="M407" s="21" t="str">
        <f t="shared" si="133"/>
        <v xml:space="preserve">
</v>
      </c>
      <c r="N407" s="3"/>
      <c r="O407" s="19" t="s">
        <v>2543</v>
      </c>
      <c r="P407" s="19" t="s">
        <v>2743</v>
      </c>
      <c r="Q407" s="19" t="s">
        <v>697</v>
      </c>
      <c r="R407" s="19"/>
      <c r="S407" s="19"/>
      <c r="T407" s="808"/>
      <c r="U407" s="809"/>
      <c r="V407" s="810"/>
      <c r="W407" s="811"/>
      <c r="X407" s="810"/>
      <c r="Y407" s="810"/>
      <c r="Z407" s="20"/>
      <c r="AA407" s="844" t="s">
        <v>600</v>
      </c>
      <c r="AB407" s="1276"/>
      <c r="AC407" s="844" t="s">
        <v>2006</v>
      </c>
      <c r="AD407" s="1278"/>
      <c r="AE407" s="1013" t="s">
        <v>697</v>
      </c>
      <c r="AF407" s="1278"/>
      <c r="AG407" s="845" t="s">
        <v>36</v>
      </c>
      <c r="AH407" s="1210"/>
      <c r="AI407" s="602">
        <v>162</v>
      </c>
      <c r="AJ407" s="551" t="s">
        <v>26</v>
      </c>
      <c r="AK407" s="1212" t="s">
        <v>3767</v>
      </c>
      <c r="AL407" s="1218"/>
      <c r="AM407" s="1219"/>
      <c r="AN407" s="27">
        <f t="shared" si="123"/>
        <v>0</v>
      </c>
      <c r="AO407" s="27">
        <f t="shared" si="123"/>
        <v>0</v>
      </c>
      <c r="AP407" s="565">
        <f t="shared" si="123"/>
        <v>0</v>
      </c>
      <c r="AQ407" s="35">
        <f t="shared" si="123"/>
        <v>0</v>
      </c>
      <c r="AR407" s="566">
        <f t="shared" si="111"/>
        <v>0</v>
      </c>
      <c r="AS407" s="566">
        <f t="shared" si="111"/>
        <v>0</v>
      </c>
      <c r="AT407" s="35">
        <f t="shared" si="111"/>
        <v>0</v>
      </c>
      <c r="AU407" s="43">
        <f t="shared" si="111"/>
        <v>0</v>
      </c>
      <c r="AV407" s="596" t="s">
        <v>33</v>
      </c>
      <c r="AW407" s="597" t="s">
        <v>41</v>
      </c>
      <c r="AX407" s="597" t="s">
        <v>42</v>
      </c>
      <c r="AY407" s="597"/>
      <c r="AZ407" s="850" t="s">
        <v>41</v>
      </c>
      <c r="BA407" s="582" t="s">
        <v>706</v>
      </c>
      <c r="BB407" s="547" t="s">
        <v>3768</v>
      </c>
      <c r="BC407" s="547" t="s">
        <v>3769</v>
      </c>
      <c r="BD407" s="598" t="str">
        <f t="shared" si="127"/>
        <v>▼選択</v>
      </c>
      <c r="BE407" s="859" t="s">
        <v>33</v>
      </c>
      <c r="BF407" s="633" t="s">
        <v>16</v>
      </c>
      <c r="BG407" s="859" t="s">
        <v>31</v>
      </c>
      <c r="BH407" s="824" t="s">
        <v>6</v>
      </c>
      <c r="BI407" s="824" t="s">
        <v>7</v>
      </c>
      <c r="BJ407" s="859" t="s">
        <v>32</v>
      </c>
      <c r="BK407" s="859"/>
      <c r="BL407" s="546" t="s">
        <v>33</v>
      </c>
      <c r="BM407" s="828" t="s">
        <v>3428</v>
      </c>
      <c r="BN407" s="852"/>
      <c r="BO407" s="852"/>
      <c r="BP407" s="852"/>
      <c r="BQ407" s="852"/>
      <c r="BR407" s="852"/>
      <c r="BS407" s="547"/>
      <c r="BT407" s="547"/>
      <c r="BU407" s="547"/>
      <c r="BV407" s="548"/>
      <c r="BW407" s="549"/>
      <c r="BX407" s="547"/>
      <c r="BY407" s="495"/>
      <c r="BZ407" s="579" t="s">
        <v>1846</v>
      </c>
      <c r="CA407" s="853" t="s">
        <v>1843</v>
      </c>
      <c r="CB407" s="854" t="s">
        <v>1844</v>
      </c>
      <c r="CC407" s="55" t="s">
        <v>2543</v>
      </c>
      <c r="CD407" s="843" t="s">
        <v>1845</v>
      </c>
    </row>
    <row r="408" spans="1:82" ht="94.5" hidden="1" customHeight="1">
      <c r="A408" s="3"/>
      <c r="B408" s="5" t="s">
        <v>3148</v>
      </c>
      <c r="C408" s="3" t="str">
        <f t="shared" si="124"/>
        <v>Ⅳ.ガバナンス (9)　コンプライアンス推進態勢</v>
      </c>
      <c r="D408" s="3" t="str">
        <f t="shared" si="125"/>
        <v>㉘募集人管理</v>
      </c>
      <c r="E408" s="3" t="str">
        <f t="shared" si="128"/>
        <v>基本 163</v>
      </c>
      <c r="F408" s="3" t="str">
        <f t="shared" si="129"/>
        <v xml:space="preserve">163 
</v>
      </c>
      <c r="G408" s="11" t="str">
        <f t="shared" si="130"/>
        <v xml:space="preserve">各代理店事務所に専任募集人（常勤かつ常駐の保険募集人）を配置している
＿ 
＿＿ </v>
      </c>
      <c r="H408" s="21" t="str">
        <f t="shared" si="126"/>
        <v>2023: 0
2024: ▼選択</v>
      </c>
      <c r="I408" s="21" t="str">
        <f t="shared" si="106"/>
        <v xml:space="preserve"> ― </v>
      </c>
      <c r="J408" s="21" t="str">
        <f t="shared" si="106"/>
        <v xml:space="preserve"> ― </v>
      </c>
      <c r="K408" s="21" t="str">
        <f t="shared" si="131"/>
        <v>▼選択</v>
      </c>
      <c r="L408" s="21" t="str">
        <f t="shared" si="132"/>
        <v>以下について、詳細説明欄の記載及び証跡資料「○○資料」P○により確認できた
・常勤（※）の保険募集人が各事務所に常駐と認められる人数配置されていること
　※「出向」「派遣」を配置する場合には「雇用」の専任管理者１名以上を配置していること</v>
      </c>
      <c r="M408" s="21" t="str">
        <f t="shared" si="133"/>
        <v xml:space="preserve">
</v>
      </c>
      <c r="N408" s="3"/>
      <c r="O408" s="19" t="s">
        <v>2544</v>
      </c>
      <c r="P408" s="19" t="s">
        <v>2743</v>
      </c>
      <c r="Q408" s="19" t="s">
        <v>697</v>
      </c>
      <c r="R408" s="19"/>
      <c r="S408" s="19"/>
      <c r="T408" s="808"/>
      <c r="U408" s="809"/>
      <c r="V408" s="810"/>
      <c r="W408" s="811"/>
      <c r="X408" s="810"/>
      <c r="Y408" s="810"/>
      <c r="Z408" s="20"/>
      <c r="AA408" s="844" t="s">
        <v>600</v>
      </c>
      <c r="AB408" s="1276"/>
      <c r="AC408" s="844" t="s">
        <v>2006</v>
      </c>
      <c r="AD408" s="1278"/>
      <c r="AE408" s="1013" t="s">
        <v>697</v>
      </c>
      <c r="AF408" s="1278"/>
      <c r="AG408" s="845" t="s">
        <v>36</v>
      </c>
      <c r="AH408" s="1210"/>
      <c r="AI408" s="602">
        <v>163</v>
      </c>
      <c r="AJ408" s="601" t="s">
        <v>26</v>
      </c>
      <c r="AK408" s="1212" t="s">
        <v>707</v>
      </c>
      <c r="AL408" s="1218"/>
      <c r="AM408" s="1219"/>
      <c r="AN408" s="27">
        <f t="shared" si="123"/>
        <v>0</v>
      </c>
      <c r="AO408" s="27">
        <f t="shared" si="123"/>
        <v>0</v>
      </c>
      <c r="AP408" s="565">
        <f t="shared" si="123"/>
        <v>0</v>
      </c>
      <c r="AQ408" s="35">
        <f t="shared" si="123"/>
        <v>0</v>
      </c>
      <c r="AR408" s="566">
        <f t="shared" si="111"/>
        <v>0</v>
      </c>
      <c r="AS408" s="566">
        <f t="shared" si="111"/>
        <v>0</v>
      </c>
      <c r="AT408" s="35">
        <f t="shared" si="111"/>
        <v>0</v>
      </c>
      <c r="AU408" s="43">
        <f t="shared" si="111"/>
        <v>0</v>
      </c>
      <c r="AV408" s="596" t="s">
        <v>33</v>
      </c>
      <c r="AW408" s="597" t="s">
        <v>41</v>
      </c>
      <c r="AX408" s="597" t="s">
        <v>42</v>
      </c>
      <c r="AY408" s="597"/>
      <c r="AZ408" s="850" t="s">
        <v>33</v>
      </c>
      <c r="BA408" s="582" t="s">
        <v>708</v>
      </c>
      <c r="BB408" s="855"/>
      <c r="BC408" s="821"/>
      <c r="BD408" s="598" t="str">
        <f t="shared" si="127"/>
        <v>▼選択</v>
      </c>
      <c r="BE408" s="859" t="s">
        <v>33</v>
      </c>
      <c r="BF408" s="633" t="s">
        <v>16</v>
      </c>
      <c r="BG408" s="859" t="s">
        <v>31</v>
      </c>
      <c r="BH408" s="824" t="s">
        <v>6</v>
      </c>
      <c r="BI408" s="824" t="s">
        <v>7</v>
      </c>
      <c r="BJ408" s="859" t="s">
        <v>32</v>
      </c>
      <c r="BK408" s="859"/>
      <c r="BL408" s="546" t="s">
        <v>33</v>
      </c>
      <c r="BM408" s="828" t="s">
        <v>3770</v>
      </c>
      <c r="BN408" s="852"/>
      <c r="BO408" s="852"/>
      <c r="BP408" s="852"/>
      <c r="BQ408" s="852"/>
      <c r="BR408" s="852"/>
      <c r="BS408" s="547"/>
      <c r="BT408" s="547"/>
      <c r="BU408" s="547"/>
      <c r="BV408" s="548"/>
      <c r="BW408" s="549"/>
      <c r="BX408" s="547"/>
      <c r="BY408" s="495"/>
      <c r="BZ408" s="579" t="s">
        <v>3771</v>
      </c>
      <c r="CA408" s="853" t="s">
        <v>1847</v>
      </c>
      <c r="CB408" s="854" t="s">
        <v>1848</v>
      </c>
      <c r="CC408" s="55" t="s">
        <v>2544</v>
      </c>
      <c r="CD408" s="843" t="s">
        <v>1849</v>
      </c>
    </row>
    <row r="409" spans="1:82" ht="42.75" hidden="1" customHeight="1">
      <c r="A409" s="3"/>
      <c r="B409" s="5" t="s">
        <v>3149</v>
      </c>
      <c r="C409" s="3" t="str">
        <f t="shared" si="124"/>
        <v>Ⅳ.ガバナンス (9)　コンプライアンス推進態勢</v>
      </c>
      <c r="D409" s="3" t="str">
        <f t="shared" si="125"/>
        <v>㉘募集人管理</v>
      </c>
      <c r="E409" s="3" t="str">
        <f t="shared" si="128"/>
        <v>基本 164</v>
      </c>
      <c r="F409" s="3" t="str">
        <f t="shared" si="129"/>
        <v>164 
見出し</v>
      </c>
      <c r="G409" s="11" t="str">
        <f t="shared" si="130"/>
        <v xml:space="preserve">募集人の旧姓使用を認めている代理店のみ対象
＿ 
＿＿ </v>
      </c>
      <c r="H409" s="21" t="str">
        <f t="shared" si="126"/>
        <v>2023: 0
2024: 対象外</v>
      </c>
      <c r="I409" s="21" t="str">
        <f t="shared" si="106"/>
        <v xml:space="preserve"> ― </v>
      </c>
      <c r="J409" s="21" t="str">
        <f t="shared" si="106"/>
        <v xml:space="preserve"> ― </v>
      </c>
      <c r="K409" s="21" t="str">
        <f t="shared" si="131"/>
        <v xml:space="preserve"> ― </v>
      </c>
      <c r="L409" s="21" t="str">
        <f t="shared" si="132"/>
        <v xml:space="preserve"> ― </v>
      </c>
      <c r="M409" s="21" t="str">
        <f t="shared" si="133"/>
        <v xml:space="preserve">
</v>
      </c>
      <c r="N409" s="3"/>
      <c r="O409" s="19" t="s">
        <v>2545</v>
      </c>
      <c r="P409" s="19" t="s">
        <v>2743</v>
      </c>
      <c r="Q409" s="19" t="s">
        <v>697</v>
      </c>
      <c r="R409" s="19"/>
      <c r="S409" s="19"/>
      <c r="T409" s="808"/>
      <c r="U409" s="809"/>
      <c r="V409" s="810"/>
      <c r="W409" s="811"/>
      <c r="X409" s="810"/>
      <c r="Y409" s="810"/>
      <c r="Z409" s="20"/>
      <c r="AA409" s="844" t="s">
        <v>600</v>
      </c>
      <c r="AB409" s="1276"/>
      <c r="AC409" s="844" t="s">
        <v>2006</v>
      </c>
      <c r="AD409" s="1278"/>
      <c r="AE409" s="1013" t="s">
        <v>697</v>
      </c>
      <c r="AF409" s="1278"/>
      <c r="AG409" s="845" t="s">
        <v>36</v>
      </c>
      <c r="AH409" s="1210"/>
      <c r="AI409" s="623">
        <v>164</v>
      </c>
      <c r="AJ409" s="624" t="s">
        <v>2642</v>
      </c>
      <c r="AK409" s="1226" t="s">
        <v>709</v>
      </c>
      <c r="AL409" s="1227"/>
      <c r="AM409" s="1228"/>
      <c r="AN409" s="29">
        <f t="shared" si="123"/>
        <v>0</v>
      </c>
      <c r="AO409" s="29">
        <f t="shared" si="123"/>
        <v>0</v>
      </c>
      <c r="AP409" s="589">
        <f t="shared" si="123"/>
        <v>0</v>
      </c>
      <c r="AQ409" s="37">
        <f t="shared" si="123"/>
        <v>0</v>
      </c>
      <c r="AR409" s="590">
        <f t="shared" si="111"/>
        <v>0</v>
      </c>
      <c r="AS409" s="590">
        <f t="shared" si="111"/>
        <v>0</v>
      </c>
      <c r="AT409" s="37">
        <f t="shared" si="111"/>
        <v>0</v>
      </c>
      <c r="AU409" s="45">
        <f t="shared" si="111"/>
        <v>0</v>
      </c>
      <c r="AV409" s="586" t="s">
        <v>33</v>
      </c>
      <c r="AW409" s="587" t="s">
        <v>91</v>
      </c>
      <c r="AX409" s="587" t="s">
        <v>9</v>
      </c>
      <c r="AY409" s="587"/>
      <c r="AZ409" s="850" t="s">
        <v>9</v>
      </c>
      <c r="BA409" s="559" t="s">
        <v>29</v>
      </c>
      <c r="BB409" s="562"/>
      <c r="BC409" s="562"/>
      <c r="BD409" s="571"/>
      <c r="BE409" s="571"/>
      <c r="BF409" s="571"/>
      <c r="BG409" s="571"/>
      <c r="BH409" s="571"/>
      <c r="BI409" s="847"/>
      <c r="BJ409" s="571"/>
      <c r="BK409" s="571"/>
      <c r="BL409" s="569"/>
      <c r="BM409" s="839"/>
      <c r="BN409" s="840"/>
      <c r="BO409" s="840"/>
      <c r="BP409" s="840"/>
      <c r="BQ409" s="840"/>
      <c r="BR409" s="840"/>
      <c r="BS409" s="562"/>
      <c r="BT409" s="562"/>
      <c r="BU409" s="562"/>
      <c r="BV409" s="570"/>
      <c r="BW409" s="571"/>
      <c r="BX409" s="562"/>
      <c r="BY409" s="495"/>
      <c r="BZ409" s="562"/>
      <c r="CA409" s="853" t="s">
        <v>1850</v>
      </c>
      <c r="CB409" s="854" t="s">
        <v>1851</v>
      </c>
      <c r="CC409" s="55" t="s">
        <v>2545</v>
      </c>
      <c r="CD409" s="843" t="s">
        <v>1852</v>
      </c>
    </row>
    <row r="410" spans="1:82" ht="94.5" hidden="1" customHeight="1">
      <c r="A410" s="3"/>
      <c r="B410" s="5" t="s">
        <v>3150</v>
      </c>
      <c r="C410" s="3" t="str">
        <f t="shared" si="124"/>
        <v>Ⅳ.ガバナンス (9)　コンプライアンス推進態勢</v>
      </c>
      <c r="D410" s="3" t="str">
        <f t="shared" si="125"/>
        <v>㉘募集人管理</v>
      </c>
      <c r="E410" s="3" t="str">
        <f t="shared" si="128"/>
        <v>基本 164</v>
      </c>
      <c r="F410" s="3" t="str">
        <f t="shared" si="129"/>
        <v xml:space="preserve">164 
</v>
      </c>
      <c r="G410" s="11" t="str">
        <f t="shared" si="130"/>
        <v xml:space="preserve">
＿ 当該保険募集人が使用する「氏名（旧姓）」と「生命保険協会の募集人登録システム上の氏名（新姓）」が併記された管理簿等を整備し、お客さま等からの苦情や照会等を受ける自社内の所属・担当者と共有している
＿＿ </v>
      </c>
      <c r="H410" s="21" t="str">
        <f t="shared" si="126"/>
        <v>2023: 0
2024: ▼選択</v>
      </c>
      <c r="I410" s="21" t="str">
        <f t="shared" si="106"/>
        <v xml:space="preserve"> ― </v>
      </c>
      <c r="J410" s="21" t="str">
        <f t="shared" si="106"/>
        <v xml:space="preserve"> ― </v>
      </c>
      <c r="K410" s="21" t="str">
        <f t="shared" si="131"/>
        <v>対象外</v>
      </c>
      <c r="L410" s="21" t="str">
        <f t="shared" si="132"/>
        <v>以下について、詳細説明欄の記載及び証跡資料により確認できた
・当該保険募集人が使用する「氏名（旧姓）」と「生命保険協会の募集人登録システム上の氏名（新姓）」が併記された管理簿等を整備していることは、「○○資料」を確認
・お客さま等からの苦情や照会等を受ける自社内の所属・担当者と共有していることは、「○○資料」を確認</v>
      </c>
      <c r="M410" s="21" t="str">
        <f t="shared" si="133"/>
        <v xml:space="preserve">
</v>
      </c>
      <c r="N410" s="3"/>
      <c r="O410" s="19" t="s">
        <v>2546</v>
      </c>
      <c r="P410" s="19" t="s">
        <v>2743</v>
      </c>
      <c r="Q410" s="19" t="s">
        <v>697</v>
      </c>
      <c r="R410" s="19"/>
      <c r="S410" s="19"/>
      <c r="T410" s="808"/>
      <c r="U410" s="809"/>
      <c r="V410" s="810"/>
      <c r="W410" s="811"/>
      <c r="X410" s="810"/>
      <c r="Y410" s="810"/>
      <c r="Z410" s="20"/>
      <c r="AA410" s="844" t="s">
        <v>600</v>
      </c>
      <c r="AB410" s="1276"/>
      <c r="AC410" s="844" t="s">
        <v>2006</v>
      </c>
      <c r="AD410" s="1278"/>
      <c r="AE410" s="1013" t="s">
        <v>697</v>
      </c>
      <c r="AF410" s="1278"/>
      <c r="AG410" s="845" t="s">
        <v>36</v>
      </c>
      <c r="AH410" s="1210"/>
      <c r="AI410" s="626">
        <v>164</v>
      </c>
      <c r="AJ410" s="627" t="s">
        <v>26</v>
      </c>
      <c r="AK410" s="882"/>
      <c r="AL410" s="1220" t="s">
        <v>710</v>
      </c>
      <c r="AM410" s="1221"/>
      <c r="AN410" s="27">
        <f t="shared" si="123"/>
        <v>0</v>
      </c>
      <c r="AO410" s="27">
        <f t="shared" si="123"/>
        <v>0</v>
      </c>
      <c r="AP410" s="565">
        <f t="shared" si="123"/>
        <v>0</v>
      </c>
      <c r="AQ410" s="35">
        <f t="shared" si="123"/>
        <v>0</v>
      </c>
      <c r="AR410" s="566">
        <f t="shared" si="111"/>
        <v>0</v>
      </c>
      <c r="AS410" s="566">
        <f t="shared" si="111"/>
        <v>0</v>
      </c>
      <c r="AT410" s="35">
        <f t="shared" si="111"/>
        <v>0</v>
      </c>
      <c r="AU410" s="43">
        <f t="shared" si="111"/>
        <v>0</v>
      </c>
      <c r="AV410" s="596" t="s">
        <v>33</v>
      </c>
      <c r="AW410" s="597" t="s">
        <v>41</v>
      </c>
      <c r="AX410" s="597" t="s">
        <v>42</v>
      </c>
      <c r="AY410" s="597"/>
      <c r="AZ410" s="850" t="s">
        <v>33</v>
      </c>
      <c r="BA410" s="582" t="s">
        <v>428</v>
      </c>
      <c r="BB410" s="855"/>
      <c r="BC410" s="821"/>
      <c r="BD410" s="598" t="str">
        <f t="shared" ref="BD410:BD413" si="134">BL410</f>
        <v>対象外</v>
      </c>
      <c r="BE410" s="859" t="s">
        <v>33</v>
      </c>
      <c r="BF410" s="633" t="s">
        <v>16</v>
      </c>
      <c r="BG410" s="859" t="s">
        <v>31</v>
      </c>
      <c r="BH410" s="824" t="s">
        <v>6</v>
      </c>
      <c r="BI410" s="824" t="s">
        <v>7</v>
      </c>
      <c r="BJ410" s="859" t="s">
        <v>32</v>
      </c>
      <c r="BK410" s="859" t="s">
        <v>897</v>
      </c>
      <c r="BL410" s="546" t="s">
        <v>203</v>
      </c>
      <c r="BM410" s="828" t="s">
        <v>1855</v>
      </c>
      <c r="BN410" s="852"/>
      <c r="BO410" s="852"/>
      <c r="BP410" s="852"/>
      <c r="BQ410" s="852"/>
      <c r="BR410" s="852"/>
      <c r="BS410" s="547"/>
      <c r="BT410" s="547"/>
      <c r="BU410" s="547"/>
      <c r="BV410" s="548"/>
      <c r="BW410" s="549"/>
      <c r="BX410" s="547"/>
      <c r="BY410" s="495"/>
      <c r="BZ410" s="579" t="s">
        <v>1855</v>
      </c>
      <c r="CA410" s="853" t="s">
        <v>1853</v>
      </c>
      <c r="CB410" s="854" t="s">
        <v>1854</v>
      </c>
      <c r="CC410" s="55" t="s">
        <v>2546</v>
      </c>
      <c r="CD410" s="843" t="s">
        <v>1852</v>
      </c>
    </row>
    <row r="411" spans="1:82" ht="78.75" hidden="1" customHeight="1" thickBot="1">
      <c r="A411" s="3"/>
      <c r="B411" s="5" t="s">
        <v>3151</v>
      </c>
      <c r="C411" s="3" t="str">
        <f t="shared" si="124"/>
        <v>Ⅳ.ガバナンス (9)　コンプライアンス推進態勢</v>
      </c>
      <c r="D411" s="3" t="str">
        <f t="shared" si="125"/>
        <v>㉘募集人管理</v>
      </c>
      <c r="E411" s="3" t="str">
        <f t="shared" si="128"/>
        <v>基本 165</v>
      </c>
      <c r="F411" s="3" t="str">
        <f t="shared" si="129"/>
        <v xml:space="preserve">165 
</v>
      </c>
      <c r="G411" s="11" t="str">
        <f t="shared" si="130"/>
        <v xml:space="preserve">募集人登録事項の変更があった場合において、正当に代申会社への報告が実施されている（報告漏れ、報告遅延がないかどうかも確認）
＿ 
＿＿ </v>
      </c>
      <c r="H411" s="21" t="str">
        <f t="shared" si="126"/>
        <v>2023: 0
2024: ▼選択</v>
      </c>
      <c r="I411" s="21" t="str">
        <f t="shared" si="106"/>
        <v xml:space="preserve"> ― </v>
      </c>
      <c r="J411" s="21" t="str">
        <f t="shared" si="106"/>
        <v xml:space="preserve"> ― </v>
      </c>
      <c r="K411" s="21" t="str">
        <f t="shared" si="131"/>
        <v>▼選択</v>
      </c>
      <c r="L411" s="21" t="str">
        <f t="shared" si="132"/>
        <v>以下について、詳細説明欄の記載及び証跡資料により確認できた
・募集人登録事項の変更を代申会社へ報告していることは、「○○資料」を確認
・代申会社への報告漏れ、報告遅延がないことは「○○資料」を確認</v>
      </c>
      <c r="M411" s="21" t="str">
        <f t="shared" si="133"/>
        <v xml:space="preserve">
</v>
      </c>
      <c r="N411" s="3"/>
      <c r="O411" s="19" t="s">
        <v>2547</v>
      </c>
      <c r="P411" s="19" t="s">
        <v>2743</v>
      </c>
      <c r="Q411" s="19" t="s">
        <v>697</v>
      </c>
      <c r="R411" s="19"/>
      <c r="S411" s="19"/>
      <c r="T411" s="808"/>
      <c r="U411" s="809"/>
      <c r="V411" s="810"/>
      <c r="W411" s="811"/>
      <c r="X411" s="810"/>
      <c r="Y411" s="810"/>
      <c r="Z411" s="20"/>
      <c r="AA411" s="844" t="s">
        <v>600</v>
      </c>
      <c r="AB411" s="1276"/>
      <c r="AC411" s="844" t="s">
        <v>2006</v>
      </c>
      <c r="AD411" s="1278"/>
      <c r="AE411" s="1013" t="s">
        <v>697</v>
      </c>
      <c r="AF411" s="1278"/>
      <c r="AG411" s="845" t="s">
        <v>36</v>
      </c>
      <c r="AH411" s="1210"/>
      <c r="AI411" s="602">
        <v>165</v>
      </c>
      <c r="AJ411" s="551" t="s">
        <v>26</v>
      </c>
      <c r="AK411" s="1212" t="s">
        <v>711</v>
      </c>
      <c r="AL411" s="1218"/>
      <c r="AM411" s="1219"/>
      <c r="AN411" s="27">
        <f t="shared" si="123"/>
        <v>0</v>
      </c>
      <c r="AO411" s="27">
        <f t="shared" si="123"/>
        <v>0</v>
      </c>
      <c r="AP411" s="565">
        <f t="shared" si="123"/>
        <v>0</v>
      </c>
      <c r="AQ411" s="35">
        <f t="shared" si="123"/>
        <v>0</v>
      </c>
      <c r="AR411" s="566">
        <f t="shared" si="111"/>
        <v>0</v>
      </c>
      <c r="AS411" s="566">
        <f t="shared" si="111"/>
        <v>0</v>
      </c>
      <c r="AT411" s="35">
        <f t="shared" si="111"/>
        <v>0</v>
      </c>
      <c r="AU411" s="43">
        <f t="shared" si="111"/>
        <v>0</v>
      </c>
      <c r="AV411" s="596" t="s">
        <v>33</v>
      </c>
      <c r="AW411" s="597" t="s">
        <v>41</v>
      </c>
      <c r="AX411" s="597" t="s">
        <v>42</v>
      </c>
      <c r="AY411" s="597"/>
      <c r="AZ411" s="850" t="s">
        <v>33</v>
      </c>
      <c r="BA411" s="704" t="s">
        <v>712</v>
      </c>
      <c r="BB411" s="855"/>
      <c r="BC411" s="821"/>
      <c r="BD411" s="598" t="str">
        <f t="shared" si="134"/>
        <v>▼選択</v>
      </c>
      <c r="BE411" s="859" t="s">
        <v>33</v>
      </c>
      <c r="BF411" s="633" t="s">
        <v>16</v>
      </c>
      <c r="BG411" s="859" t="s">
        <v>31</v>
      </c>
      <c r="BH411" s="824" t="s">
        <v>6</v>
      </c>
      <c r="BI411" s="824" t="s">
        <v>7</v>
      </c>
      <c r="BJ411" s="859" t="s">
        <v>32</v>
      </c>
      <c r="BK411" s="859"/>
      <c r="BL411" s="546" t="s">
        <v>33</v>
      </c>
      <c r="BM411" s="984" t="s">
        <v>3429</v>
      </c>
      <c r="BN411" s="852"/>
      <c r="BO411" s="852"/>
      <c r="BP411" s="852"/>
      <c r="BQ411" s="852"/>
      <c r="BR411" s="852"/>
      <c r="BS411" s="547"/>
      <c r="BT411" s="547"/>
      <c r="BU411" s="547"/>
      <c r="BV411" s="548"/>
      <c r="BW411" s="549"/>
      <c r="BX411" s="547"/>
      <c r="BY411" s="495"/>
      <c r="BZ411" s="705" t="s">
        <v>1859</v>
      </c>
      <c r="CA411" s="853" t="s">
        <v>1856</v>
      </c>
      <c r="CB411" s="854" t="s">
        <v>1857</v>
      </c>
      <c r="CC411" s="55" t="s">
        <v>2547</v>
      </c>
      <c r="CD411" s="843" t="s">
        <v>1858</v>
      </c>
    </row>
    <row r="412" spans="1:82" ht="99.75" hidden="1" customHeight="1" thickBot="1">
      <c r="A412" s="3"/>
      <c r="B412" s="53" t="s">
        <v>3152</v>
      </c>
      <c r="C412" s="3" t="str">
        <f t="shared" si="124"/>
        <v>Ⅳ.ガバナンス (9)　コンプライアンス推進態勢</v>
      </c>
      <c r="D412" s="3" t="str">
        <f t="shared" si="125"/>
        <v>㉘募集人管理</v>
      </c>
      <c r="E412" s="3" t="str">
        <f t="shared" si="128"/>
        <v>基本 166</v>
      </c>
      <c r="F412" s="3" t="str">
        <f t="shared" si="129"/>
        <v xml:space="preserve">166 
</v>
      </c>
      <c r="G412" s="11" t="str">
        <f t="shared" si="130"/>
        <v xml:space="preserve">募集人個人の行う副業・兼業に関して、生命保険商品にかかる営業活動のなかで 、副業・兼業を原因に結果としてお客さまからの信頼を損なうことのないよう、会社としての考え方やルールを明確に示すとともに、その理由等についての募集人への教育 、副業・兼業の実態の定期的な確認などの仕組みを整備し ている
＿ 
＿＿ </v>
      </c>
      <c r="H412" s="21" t="str">
        <f t="shared" si="126"/>
        <v>2023: 0
2024: ▼選択</v>
      </c>
      <c r="I412" s="21" t="str">
        <f t="shared" si="106"/>
        <v xml:space="preserve"> ― </v>
      </c>
      <c r="J412" s="21" t="str">
        <f t="shared" si="106"/>
        <v xml:space="preserve"> ― </v>
      </c>
      <c r="K412" s="21" t="str">
        <f t="shared" si="131"/>
        <v>▼選択</v>
      </c>
      <c r="L412" s="21">
        <f t="shared" si="132"/>
        <v>0</v>
      </c>
      <c r="M412" s="21" t="str">
        <f t="shared" si="133"/>
        <v xml:space="preserve">
</v>
      </c>
      <c r="N412" s="3"/>
      <c r="O412" s="57" t="s">
        <v>2744</v>
      </c>
      <c r="P412" s="19" t="s">
        <v>2743</v>
      </c>
      <c r="Q412" s="19" t="s">
        <v>2745</v>
      </c>
      <c r="R412" s="19"/>
      <c r="S412" s="19"/>
      <c r="T412" s="808"/>
      <c r="U412" s="809"/>
      <c r="V412" s="810"/>
      <c r="W412" s="811"/>
      <c r="X412" s="810"/>
      <c r="Y412" s="810"/>
      <c r="Z412" s="20"/>
      <c r="AA412" s="844" t="s">
        <v>600</v>
      </c>
      <c r="AB412" s="1276"/>
      <c r="AC412" s="844" t="s">
        <v>2006</v>
      </c>
      <c r="AD412" s="1278"/>
      <c r="AE412" s="1014" t="s">
        <v>697</v>
      </c>
      <c r="AF412" s="1278"/>
      <c r="AG412" s="845" t="s">
        <v>36</v>
      </c>
      <c r="AH412" s="1210"/>
      <c r="AI412" s="637">
        <v>166</v>
      </c>
      <c r="AJ412" s="1015"/>
      <c r="AK412" s="1349" t="s">
        <v>3772</v>
      </c>
      <c r="AL412" s="1350"/>
      <c r="AM412" s="1351"/>
      <c r="AN412" s="27">
        <f t="shared" si="123"/>
        <v>0</v>
      </c>
      <c r="AO412" s="27">
        <f t="shared" si="123"/>
        <v>0</v>
      </c>
      <c r="AP412" s="565">
        <f t="shared" si="123"/>
        <v>0</v>
      </c>
      <c r="AQ412" s="35">
        <f t="shared" si="123"/>
        <v>0</v>
      </c>
      <c r="AR412" s="566">
        <f t="shared" si="111"/>
        <v>0</v>
      </c>
      <c r="AS412" s="566">
        <f t="shared" si="111"/>
        <v>0</v>
      </c>
      <c r="AT412" s="35">
        <f t="shared" si="111"/>
        <v>0</v>
      </c>
      <c r="AU412" s="43">
        <f t="shared" si="111"/>
        <v>0</v>
      </c>
      <c r="AV412" s="596" t="s">
        <v>33</v>
      </c>
      <c r="AW412" s="597" t="s">
        <v>41</v>
      </c>
      <c r="AX412" s="597" t="s">
        <v>42</v>
      </c>
      <c r="AY412" s="597"/>
      <c r="AZ412" s="1016" t="s">
        <v>33</v>
      </c>
      <c r="BA412" s="706"/>
      <c r="BB412" s="1017"/>
      <c r="BC412" s="821"/>
      <c r="BD412" s="598" t="str">
        <f t="shared" si="134"/>
        <v>▼選択</v>
      </c>
      <c r="BE412" s="859" t="s">
        <v>33</v>
      </c>
      <c r="BF412" s="633" t="s">
        <v>16</v>
      </c>
      <c r="BG412" s="859" t="s">
        <v>31</v>
      </c>
      <c r="BH412" s="824" t="s">
        <v>6</v>
      </c>
      <c r="BI412" s="824" t="s">
        <v>7</v>
      </c>
      <c r="BJ412" s="859" t="s">
        <v>32</v>
      </c>
      <c r="BK412" s="859"/>
      <c r="BL412" s="687" t="s">
        <v>33</v>
      </c>
      <c r="BM412" s="963"/>
      <c r="BN412" s="964"/>
      <c r="BO412" s="852"/>
      <c r="BP412" s="852"/>
      <c r="BQ412" s="852"/>
      <c r="BR412" s="852"/>
      <c r="BS412" s="547"/>
      <c r="BT412" s="547"/>
      <c r="BU412" s="547"/>
      <c r="BV412" s="548"/>
      <c r="BW412" s="549"/>
      <c r="BX412" s="547"/>
      <c r="BY412" s="495"/>
      <c r="BZ412" s="707"/>
      <c r="CA412" s="1018" t="s">
        <v>131</v>
      </c>
      <c r="CB412" s="833" t="s">
        <v>2619</v>
      </c>
      <c r="CC412" s="54" t="s">
        <v>2714</v>
      </c>
      <c r="CD412" s="834" t="s">
        <v>2619</v>
      </c>
    </row>
    <row r="413" spans="1:82" ht="141.75" hidden="1" customHeight="1">
      <c r="A413" s="3"/>
      <c r="B413" s="5" t="s">
        <v>3153</v>
      </c>
      <c r="C413" s="3" t="str">
        <f t="shared" si="124"/>
        <v>Ⅳ.ガバナンス (9)　コンプライアンス推進態勢</v>
      </c>
      <c r="D413" s="3" t="str">
        <f t="shared" si="125"/>
        <v>㉘募集人管理</v>
      </c>
      <c r="E413" s="3" t="str">
        <f t="shared" si="128"/>
        <v>基本 167</v>
      </c>
      <c r="F413" s="3" t="str">
        <f t="shared" si="129"/>
        <v xml:space="preserve">167 
</v>
      </c>
      <c r="G413" s="11" t="str">
        <f t="shared" si="130"/>
        <v xml:space="preserve">社会保険の潜脱行為がない旨を全件確認している（採用直後から社会保険に加入しているか、給与支払が4~6月のみ意図的に低位でないか、意図的に社会保険対象外の期間を設けていないか、短時間勤務者においても適切に把握しているか）
＿ 
＿＿ </v>
      </c>
      <c r="H413" s="21" t="str">
        <f t="shared" si="126"/>
        <v>2023: 0
2024: 1.はい</v>
      </c>
      <c r="I413" s="21" t="str">
        <f t="shared" si="106"/>
        <v xml:space="preserve"> ― </v>
      </c>
      <c r="J413" s="21" t="str">
        <f t="shared" si="106"/>
        <v xml:space="preserve"> ― </v>
      </c>
      <c r="K413" s="21" t="str">
        <f t="shared" si="131"/>
        <v>▼選択</v>
      </c>
      <c r="L413" s="21" t="str">
        <f t="shared" si="132"/>
        <v>以下について、詳細説明欄の記載及び証跡資料により確認できた
・社保加入対象者の場合は、採用直後から社会保険に加入していることは、「○○資料」を確認
・給与支払が4~6月のみ意図的に低位でないことは、「○○資料」を確認
・意図的に社会保険対象外の期間を設けていないことは、「○○資料」を確認
・社保加入対象外となる短時間勤務者において勤務時間を把握していることは、「○○資料」を確認</v>
      </c>
      <c r="M413" s="21" t="str">
        <f t="shared" si="133"/>
        <v xml:space="preserve">
</v>
      </c>
      <c r="N413" s="3"/>
      <c r="O413" s="19" t="s">
        <v>2548</v>
      </c>
      <c r="P413" s="19" t="s">
        <v>2743</v>
      </c>
      <c r="Q413" s="19" t="s">
        <v>697</v>
      </c>
      <c r="R413" s="19"/>
      <c r="S413" s="19"/>
      <c r="T413" s="808"/>
      <c r="U413" s="809"/>
      <c r="V413" s="810"/>
      <c r="W413" s="811"/>
      <c r="X413" s="810"/>
      <c r="Y413" s="810"/>
      <c r="Z413" s="20"/>
      <c r="AA413" s="864" t="s">
        <v>600</v>
      </c>
      <c r="AB413" s="1277"/>
      <c r="AC413" s="864" t="s">
        <v>2006</v>
      </c>
      <c r="AD413" s="1279"/>
      <c r="AE413" s="1012" t="s">
        <v>697</v>
      </c>
      <c r="AF413" s="1279"/>
      <c r="AG413" s="865" t="s">
        <v>36</v>
      </c>
      <c r="AH413" s="1211"/>
      <c r="AI413" s="602">
        <v>167</v>
      </c>
      <c r="AJ413" s="601" t="s">
        <v>26</v>
      </c>
      <c r="AK413" s="1217" t="s">
        <v>713</v>
      </c>
      <c r="AL413" s="1218"/>
      <c r="AM413" s="1219"/>
      <c r="AN413" s="27">
        <f t="shared" si="123"/>
        <v>0</v>
      </c>
      <c r="AO413" s="27">
        <f t="shared" si="123"/>
        <v>0</v>
      </c>
      <c r="AP413" s="565">
        <f t="shared" si="123"/>
        <v>0</v>
      </c>
      <c r="AQ413" s="35">
        <f t="shared" si="123"/>
        <v>0</v>
      </c>
      <c r="AR413" s="566">
        <f t="shared" si="111"/>
        <v>0</v>
      </c>
      <c r="AS413" s="566">
        <f t="shared" si="111"/>
        <v>0</v>
      </c>
      <c r="AT413" s="35">
        <f t="shared" si="111"/>
        <v>0</v>
      </c>
      <c r="AU413" s="43">
        <f t="shared" si="111"/>
        <v>0</v>
      </c>
      <c r="AV413" s="596" t="s">
        <v>33</v>
      </c>
      <c r="AW413" s="597" t="s">
        <v>41</v>
      </c>
      <c r="AX413" s="597" t="s">
        <v>42</v>
      </c>
      <c r="AY413" s="597"/>
      <c r="AZ413" s="850" t="s">
        <v>41</v>
      </c>
      <c r="BA413" s="708" t="s">
        <v>337</v>
      </c>
      <c r="BB413" s="855"/>
      <c r="BC413" s="821"/>
      <c r="BD413" s="679" t="str">
        <f t="shared" si="134"/>
        <v>▼選択</v>
      </c>
      <c r="BE413" s="859" t="s">
        <v>33</v>
      </c>
      <c r="BF413" s="633" t="s">
        <v>16</v>
      </c>
      <c r="BG413" s="859" t="s">
        <v>31</v>
      </c>
      <c r="BH413" s="824" t="s">
        <v>6</v>
      </c>
      <c r="BI413" s="824" t="s">
        <v>7</v>
      </c>
      <c r="BJ413" s="859" t="s">
        <v>32</v>
      </c>
      <c r="BK413" s="859"/>
      <c r="BL413" s="546" t="s">
        <v>33</v>
      </c>
      <c r="BM413" s="998" t="s">
        <v>3430</v>
      </c>
      <c r="BN413" s="852"/>
      <c r="BO413" s="852"/>
      <c r="BP413" s="852"/>
      <c r="BQ413" s="852"/>
      <c r="BR413" s="852"/>
      <c r="BS413" s="547"/>
      <c r="BT413" s="547"/>
      <c r="BU413" s="547"/>
      <c r="BV413" s="548"/>
      <c r="BW413" s="549"/>
      <c r="BX413" s="547"/>
      <c r="BY413" s="495"/>
      <c r="BZ413" s="709" t="s">
        <v>1863</v>
      </c>
      <c r="CA413" s="853" t="s">
        <v>1860</v>
      </c>
      <c r="CB413" s="854" t="s">
        <v>1861</v>
      </c>
      <c r="CC413" s="55" t="s">
        <v>2548</v>
      </c>
      <c r="CD413" s="843" t="s">
        <v>1862</v>
      </c>
    </row>
    <row r="414" spans="1:82" ht="85.5" hidden="1" customHeight="1">
      <c r="A414" s="3"/>
      <c r="B414" s="5" t="s">
        <v>3154</v>
      </c>
      <c r="C414" s="3" t="str">
        <f t="shared" si="124"/>
        <v>Ⅳ.ガバナンス (9)　コンプライアンス推進態勢</v>
      </c>
      <c r="D414" s="3" t="str">
        <f t="shared" si="125"/>
        <v>㉘募集人管理</v>
      </c>
      <c r="E414" s="3" t="str">
        <f t="shared" si="128"/>
        <v>応用 ㉘EX</v>
      </c>
      <c r="F414" s="3" t="str">
        <f t="shared" si="129"/>
        <v xml:space="preserve">㉘EX 
</v>
      </c>
      <c r="G414" s="11" t="str">
        <f t="shared" si="13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14" s="21" t="str">
        <f t="shared" si="126"/>
        <v>2023: 0
2024: 4.--</v>
      </c>
      <c r="I414" s="21" t="str">
        <f t="shared" si="106"/>
        <v xml:space="preserve"> ― </v>
      </c>
      <c r="J414" s="21" t="str">
        <f t="shared" si="106"/>
        <v xml:space="preserve"> ― </v>
      </c>
      <c r="K414" s="21" t="str">
        <f t="shared" si="131"/>
        <v>▼選択</v>
      </c>
      <c r="L414" s="21" t="str">
        <f t="shared" si="132"/>
        <v>㉘募集人管理 に関する貴社取組み［お客さまへアピールしたい取組み／募集人等従業者に好評な取組み］として認識しました。（［ ］内は判定時に不要文言を削除する）</v>
      </c>
      <c r="M414" s="21" t="str">
        <f t="shared" si="133"/>
        <v xml:space="preserve">
</v>
      </c>
      <c r="N414" s="3"/>
      <c r="O414" s="19" t="s">
        <v>2549</v>
      </c>
      <c r="P414" s="19" t="s">
        <v>2743</v>
      </c>
      <c r="Q414" s="19" t="s">
        <v>697</v>
      </c>
      <c r="R414" s="19"/>
      <c r="S414" s="19"/>
      <c r="T414" s="808"/>
      <c r="U414" s="809"/>
      <c r="V414" s="810"/>
      <c r="W414" s="811"/>
      <c r="X414" s="810"/>
      <c r="Y414" s="810"/>
      <c r="Z414" s="20"/>
      <c r="AA414" s="877" t="s">
        <v>662</v>
      </c>
      <c r="AB414" s="874" t="s">
        <v>674</v>
      </c>
      <c r="AC414" s="920" t="s">
        <v>2006</v>
      </c>
      <c r="AD414" s="876" t="s">
        <v>694</v>
      </c>
      <c r="AE414" s="1019" t="s">
        <v>1993</v>
      </c>
      <c r="AF414" s="939" t="s">
        <v>695</v>
      </c>
      <c r="AG414" s="878" t="s">
        <v>140</v>
      </c>
      <c r="AH414" s="616" t="s">
        <v>228</v>
      </c>
      <c r="AI414" s="604" t="s">
        <v>714</v>
      </c>
      <c r="AJ414" s="601"/>
      <c r="AK414" s="1229" t="s">
        <v>2017</v>
      </c>
      <c r="AL414" s="1230"/>
      <c r="AM414" s="1231"/>
      <c r="AN414" s="30">
        <f t="shared" si="123"/>
        <v>0</v>
      </c>
      <c r="AO414" s="30">
        <f t="shared" si="123"/>
        <v>0</v>
      </c>
      <c r="AP414" s="605">
        <f t="shared" si="123"/>
        <v>0</v>
      </c>
      <c r="AQ414" s="35">
        <f t="shared" si="123"/>
        <v>0</v>
      </c>
      <c r="AR414" s="566">
        <f t="shared" si="111"/>
        <v>0</v>
      </c>
      <c r="AS414" s="566">
        <f t="shared" si="111"/>
        <v>0</v>
      </c>
      <c r="AT414" s="35">
        <f t="shared" si="111"/>
        <v>0</v>
      </c>
      <c r="AU414" s="43">
        <f t="shared" si="111"/>
        <v>0</v>
      </c>
      <c r="AV414" s="596" t="s">
        <v>33</v>
      </c>
      <c r="AW414" s="597" t="s">
        <v>41</v>
      </c>
      <c r="AX414" s="606" t="s">
        <v>877</v>
      </c>
      <c r="AY414" s="597"/>
      <c r="AZ414" s="850" t="s">
        <v>877</v>
      </c>
      <c r="BA414" s="607" t="s">
        <v>147</v>
      </c>
      <c r="BB414" s="851"/>
      <c r="BC414" s="547"/>
      <c r="BD414" s="549"/>
      <c r="BE414" s="620" t="str">
        <f>IF(AND(AL414=AV414,AV414="○",AZ414="1.はい"),"○","▼選択")</f>
        <v>▼選択</v>
      </c>
      <c r="BF414" s="861" t="s">
        <v>16</v>
      </c>
      <c r="BG414" s="620" t="s">
        <v>31</v>
      </c>
      <c r="BH414" s="824" t="s">
        <v>6</v>
      </c>
      <c r="BI414" s="824" t="s">
        <v>7</v>
      </c>
      <c r="BJ414" s="620" t="s">
        <v>32</v>
      </c>
      <c r="BK414" s="620"/>
      <c r="BL414" s="546" t="s">
        <v>33</v>
      </c>
      <c r="BM414" s="828" t="s">
        <v>3431</v>
      </c>
      <c r="BN414" s="829"/>
      <c r="BO414" s="829"/>
      <c r="BP414" s="829"/>
      <c r="BQ414" s="829"/>
      <c r="BR414" s="829"/>
      <c r="BS414" s="547"/>
      <c r="BT414" s="547"/>
      <c r="BU414" s="547"/>
      <c r="BV414" s="548"/>
      <c r="BW414" s="549"/>
      <c r="BX414" s="547"/>
      <c r="BY414" s="495"/>
      <c r="BZ414" s="579" t="s">
        <v>2118</v>
      </c>
      <c r="CA414" s="832" t="s">
        <v>1864</v>
      </c>
      <c r="CB414" s="862" t="s">
        <v>1865</v>
      </c>
      <c r="CC414" s="55" t="s">
        <v>2549</v>
      </c>
      <c r="CD414" s="843" t="s">
        <v>1866</v>
      </c>
    </row>
    <row r="415" spans="1:82" ht="128.25" customHeight="1">
      <c r="A415" s="3"/>
      <c r="B415" s="5" t="s">
        <v>3155</v>
      </c>
      <c r="C415" s="3" t="str">
        <f t="shared" si="124"/>
        <v>Ⅳ.ガバナンス (10)　不適切事案（含む懸念事項)　への対応</v>
      </c>
      <c r="D415" s="3" t="str">
        <f t="shared" si="125"/>
        <v>㉙不適切事案への対応態勢の整備</v>
      </c>
      <c r="E415" s="3" t="str">
        <f t="shared" si="128"/>
        <v>基本 168</v>
      </c>
      <c r="F415" s="3" t="str">
        <f t="shared" si="129"/>
        <v xml:space="preserve">168 
</v>
      </c>
      <c r="G415" s="11" t="str">
        <f t="shared" si="130"/>
        <v xml:space="preserve">不適切事案（※）発生時の報告主体・フロー・対応手順・態勢を規定している（代理店内での報告態勢、代理店から保険会社への報告態勢）
※不適切事案とは以下の事案（以降の設問も同様）
・代理店内で発覚した法令等違反行為またはその疑いがある事案
・代理店内で発覚した個人情報の漏えい事案
・代理店内で発覚したサイバー事案（外部からのサイバー攻撃の予告がなされ、業務に影響を及ぼす可能性が高いと認められる事案を含む）
＿ 
＿＿ </v>
      </c>
      <c r="H415" s="21" t="str">
        <f t="shared" si="126"/>
        <v>2023: 0
2024: 1.はい</v>
      </c>
      <c r="I415" s="21" t="str">
        <f t="shared" ref="I415:J441" si="135">IF(AR415=0," ― ",CONCATENATE("2023: ",AR415,CHAR(10),CHAR(10),"2024: ",BB415))</f>
        <v xml:space="preserve"> ― </v>
      </c>
      <c r="J415" s="21" t="str">
        <f t="shared" si="135"/>
        <v xml:space="preserve"> ― </v>
      </c>
      <c r="K415" s="21" t="str">
        <f t="shared" si="131"/>
        <v>▼選択</v>
      </c>
      <c r="L415" s="21" t="str">
        <f t="shared" si="132"/>
        <v>以下について、詳細説明欄の記載及び証跡資料により確認できた
・代理店内で発覚した法令等違反行為またはその疑いがある事案の報告先・フロー・担当部門の対応手順等の態勢は、「○○資料」P○を確認
・代理店内で発覚した個人情報の漏えい事案の報告先・フロー・担当部門の対応手順等の態勢は、「○○資料」P○を確認
・代理店内で発覚したサイバー事案の報告先・フロー・担当部門の対応手順等の態勢は、「○○資料」P○を確認</v>
      </c>
      <c r="M415" s="21" t="str">
        <f t="shared" si="133"/>
        <v xml:space="preserve">
</v>
      </c>
      <c r="N415" s="3"/>
      <c r="O415" s="19" t="s">
        <v>2550</v>
      </c>
      <c r="P415" s="19" t="s">
        <v>2726</v>
      </c>
      <c r="Q415" s="19" t="s">
        <v>717</v>
      </c>
      <c r="R415" s="19"/>
      <c r="S415" s="19"/>
      <c r="T415" s="808"/>
      <c r="U415" s="809"/>
      <c r="V415" s="810"/>
      <c r="W415" s="811"/>
      <c r="X415" s="810"/>
      <c r="Y415" s="810"/>
      <c r="Z415" s="20"/>
      <c r="AA415" s="869" t="s">
        <v>662</v>
      </c>
      <c r="AB415" s="1203" t="s">
        <v>674</v>
      </c>
      <c r="AC415" s="879" t="s">
        <v>2007</v>
      </c>
      <c r="AD415" s="1206" t="s">
        <v>715</v>
      </c>
      <c r="AE415" s="1007" t="s">
        <v>1994</v>
      </c>
      <c r="AF415" s="1272" t="s">
        <v>716</v>
      </c>
      <c r="AG415" s="837" t="s">
        <v>36</v>
      </c>
      <c r="AH415" s="1209" t="s">
        <v>25</v>
      </c>
      <c r="AI415" s="550">
        <v>168</v>
      </c>
      <c r="AJ415" s="551" t="s">
        <v>26</v>
      </c>
      <c r="AK415" s="1212" t="s">
        <v>3773</v>
      </c>
      <c r="AL415" s="1218"/>
      <c r="AM415" s="1219"/>
      <c r="AN415" s="27">
        <f t="shared" si="123"/>
        <v>0</v>
      </c>
      <c r="AO415" s="27">
        <f t="shared" si="123"/>
        <v>0</v>
      </c>
      <c r="AP415" s="565">
        <f t="shared" si="123"/>
        <v>0</v>
      </c>
      <c r="AQ415" s="35">
        <f t="shared" si="123"/>
        <v>0</v>
      </c>
      <c r="AR415" s="566">
        <f t="shared" si="111"/>
        <v>0</v>
      </c>
      <c r="AS415" s="566">
        <f t="shared" si="111"/>
        <v>0</v>
      </c>
      <c r="AT415" s="35">
        <f t="shared" si="111"/>
        <v>0</v>
      </c>
      <c r="AU415" s="43">
        <f t="shared" si="111"/>
        <v>0</v>
      </c>
      <c r="AV415" s="596" t="s">
        <v>33</v>
      </c>
      <c r="AW415" s="597" t="s">
        <v>41</v>
      </c>
      <c r="AX415" s="597" t="s">
        <v>42</v>
      </c>
      <c r="AY415" s="597"/>
      <c r="AZ415" s="850" t="s">
        <v>41</v>
      </c>
      <c r="BA415" s="582" t="s">
        <v>343</v>
      </c>
      <c r="BB415" s="547" t="s">
        <v>3774</v>
      </c>
      <c r="BC415" s="547" t="s">
        <v>3775</v>
      </c>
      <c r="BD415" s="598" t="str">
        <f t="shared" ref="BD415:BD427" si="136">BL415</f>
        <v>▼選択</v>
      </c>
      <c r="BE415" s="859" t="s">
        <v>33</v>
      </c>
      <c r="BF415" s="633" t="s">
        <v>16</v>
      </c>
      <c r="BG415" s="859" t="s">
        <v>31</v>
      </c>
      <c r="BH415" s="824" t="s">
        <v>6</v>
      </c>
      <c r="BI415" s="824" t="s">
        <v>7</v>
      </c>
      <c r="BJ415" s="859" t="s">
        <v>32</v>
      </c>
      <c r="BK415" s="859"/>
      <c r="BL415" s="546" t="s">
        <v>33</v>
      </c>
      <c r="BM415" s="828" t="s">
        <v>3432</v>
      </c>
      <c r="BN415" s="852"/>
      <c r="BO415" s="852"/>
      <c r="BP415" s="852"/>
      <c r="BQ415" s="852"/>
      <c r="BR415" s="852"/>
      <c r="BS415" s="547"/>
      <c r="BT415" s="547"/>
      <c r="BU415" s="547"/>
      <c r="BV415" s="548"/>
      <c r="BW415" s="549"/>
      <c r="BX415" s="547"/>
      <c r="BY415" s="495"/>
      <c r="BZ415" s="579" t="s">
        <v>1871</v>
      </c>
      <c r="CA415" s="853" t="s">
        <v>1868</v>
      </c>
      <c r="CB415" s="862" t="s">
        <v>1869</v>
      </c>
      <c r="CC415" s="55" t="s">
        <v>2550</v>
      </c>
      <c r="CD415" s="843" t="s">
        <v>1870</v>
      </c>
    </row>
    <row r="416" spans="1:82" ht="63" hidden="1" customHeight="1">
      <c r="A416" s="3"/>
      <c r="B416" s="5" t="s">
        <v>3156</v>
      </c>
      <c r="C416" s="3" t="str">
        <f t="shared" si="124"/>
        <v>Ⅳ.ガバナンス (10)　不適切事案（含む懸念事項)　への対応</v>
      </c>
      <c r="D416" s="3" t="str">
        <f t="shared" si="125"/>
        <v>㉙不適切事案への対応態勢の整備</v>
      </c>
      <c r="E416" s="3" t="str">
        <f t="shared" si="128"/>
        <v>基本 169</v>
      </c>
      <c r="F416" s="3" t="str">
        <f t="shared" si="129"/>
        <v xml:space="preserve">169 
</v>
      </c>
      <c r="G416" s="11" t="str">
        <f t="shared" si="130"/>
        <v xml:space="preserve">法令等遵守に関する責任者・担当部署の確認事項・対応内容・権限を規定している
＿ 
＿＿ </v>
      </c>
      <c r="H416" s="21" t="str">
        <f t="shared" si="126"/>
        <v>2023: 0
2024: ▼選択</v>
      </c>
      <c r="I416" s="21" t="str">
        <f t="shared" si="135"/>
        <v xml:space="preserve"> ― </v>
      </c>
      <c r="J416" s="21" t="str">
        <f t="shared" si="135"/>
        <v xml:space="preserve"> ― </v>
      </c>
      <c r="K416" s="21" t="str">
        <f t="shared" si="131"/>
        <v>▼選択</v>
      </c>
      <c r="L416" s="21" t="str">
        <f t="shared" si="132"/>
        <v>以下について、詳細説明欄の記載及び証跡資料「○○資料」P○により確認できた
・法令等遵守に関する責任者・担当部署の確認事項・対応内容・権限</v>
      </c>
      <c r="M416" s="21" t="str">
        <f t="shared" si="133"/>
        <v xml:space="preserve">
</v>
      </c>
      <c r="N416" s="3"/>
      <c r="O416" s="19" t="s">
        <v>2551</v>
      </c>
      <c r="P416" s="19" t="s">
        <v>2726</v>
      </c>
      <c r="Q416" s="19" t="s">
        <v>717</v>
      </c>
      <c r="R416" s="19"/>
      <c r="S416" s="19"/>
      <c r="T416" s="808"/>
      <c r="U416" s="809"/>
      <c r="V416" s="810"/>
      <c r="W416" s="811"/>
      <c r="X416" s="810"/>
      <c r="Y416" s="810"/>
      <c r="Z416" s="20"/>
      <c r="AA416" s="870" t="s">
        <v>600</v>
      </c>
      <c r="AB416" s="1276"/>
      <c r="AC416" s="870" t="s">
        <v>2007</v>
      </c>
      <c r="AD416" s="1278"/>
      <c r="AE416" s="1008" t="s">
        <v>717</v>
      </c>
      <c r="AF416" s="1278"/>
      <c r="AG416" s="845" t="s">
        <v>36</v>
      </c>
      <c r="AH416" s="1210"/>
      <c r="AI416" s="660">
        <v>169</v>
      </c>
      <c r="AJ416" s="551" t="s">
        <v>26</v>
      </c>
      <c r="AK416" s="1212" t="s">
        <v>718</v>
      </c>
      <c r="AL416" s="1218"/>
      <c r="AM416" s="1219"/>
      <c r="AN416" s="27">
        <f t="shared" si="123"/>
        <v>0</v>
      </c>
      <c r="AO416" s="27">
        <f t="shared" si="123"/>
        <v>0</v>
      </c>
      <c r="AP416" s="565">
        <f t="shared" si="123"/>
        <v>0</v>
      </c>
      <c r="AQ416" s="35">
        <f t="shared" si="123"/>
        <v>0</v>
      </c>
      <c r="AR416" s="566">
        <f t="shared" si="111"/>
        <v>0</v>
      </c>
      <c r="AS416" s="566">
        <f t="shared" si="111"/>
        <v>0</v>
      </c>
      <c r="AT416" s="35">
        <f t="shared" si="111"/>
        <v>0</v>
      </c>
      <c r="AU416" s="43">
        <f t="shared" si="111"/>
        <v>0</v>
      </c>
      <c r="AV416" s="596" t="s">
        <v>33</v>
      </c>
      <c r="AW416" s="597" t="s">
        <v>41</v>
      </c>
      <c r="AX416" s="597" t="s">
        <v>42</v>
      </c>
      <c r="AY416" s="597"/>
      <c r="AZ416" s="850" t="s">
        <v>33</v>
      </c>
      <c r="BA416" s="582" t="s">
        <v>343</v>
      </c>
      <c r="BB416" s="855"/>
      <c r="BC416" s="821"/>
      <c r="BD416" s="598" t="str">
        <f t="shared" si="136"/>
        <v>▼選択</v>
      </c>
      <c r="BE416" s="859" t="s">
        <v>33</v>
      </c>
      <c r="BF416" s="633" t="s">
        <v>16</v>
      </c>
      <c r="BG416" s="859" t="s">
        <v>31</v>
      </c>
      <c r="BH416" s="824" t="s">
        <v>6</v>
      </c>
      <c r="BI416" s="824" t="s">
        <v>7</v>
      </c>
      <c r="BJ416" s="859" t="s">
        <v>32</v>
      </c>
      <c r="BK416" s="859"/>
      <c r="BL416" s="546" t="s">
        <v>33</v>
      </c>
      <c r="BM416" s="828" t="s">
        <v>3433</v>
      </c>
      <c r="BN416" s="852"/>
      <c r="BO416" s="852"/>
      <c r="BP416" s="852"/>
      <c r="BQ416" s="852"/>
      <c r="BR416" s="852"/>
      <c r="BS416" s="547"/>
      <c r="BT416" s="547"/>
      <c r="BU416" s="547"/>
      <c r="BV416" s="548"/>
      <c r="BW416" s="549"/>
      <c r="BX416" s="547"/>
      <c r="BY416" s="495"/>
      <c r="BZ416" s="579" t="s">
        <v>2119</v>
      </c>
      <c r="CA416" s="853" t="s">
        <v>1872</v>
      </c>
      <c r="CB416" s="854" t="s">
        <v>1873</v>
      </c>
      <c r="CC416" s="55" t="s">
        <v>2551</v>
      </c>
      <c r="CD416" s="843" t="s">
        <v>1874</v>
      </c>
    </row>
    <row r="417" spans="1:82" ht="63" hidden="1" customHeight="1">
      <c r="A417" s="3"/>
      <c r="B417" s="5" t="s">
        <v>3157</v>
      </c>
      <c r="C417" s="3" t="str">
        <f t="shared" si="124"/>
        <v>Ⅳ.ガバナンス (10)　不適切事案（含む懸念事項)　への対応</v>
      </c>
      <c r="D417" s="3" t="str">
        <f t="shared" si="125"/>
        <v>㉙不適切事案への対応態勢の整備</v>
      </c>
      <c r="E417" s="3" t="str">
        <f t="shared" si="128"/>
        <v>基本 170</v>
      </c>
      <c r="F417" s="3" t="str">
        <f t="shared" si="129"/>
        <v xml:space="preserve">170 
</v>
      </c>
      <c r="G417" s="11" t="str">
        <f t="shared" si="130"/>
        <v xml:space="preserve">営業部門からの独立性を確保した法令等遵守責任者・担当部署（コンプライアンス部等）を設置している
＿ 
＿＿ </v>
      </c>
      <c r="H417" s="21" t="str">
        <f t="shared" si="126"/>
        <v>2023: 0
2024: ▼選択</v>
      </c>
      <c r="I417" s="21" t="str">
        <f t="shared" si="135"/>
        <v xml:space="preserve"> ― </v>
      </c>
      <c r="J417" s="21" t="str">
        <f t="shared" si="135"/>
        <v xml:space="preserve"> ― </v>
      </c>
      <c r="K417" s="21" t="str">
        <f t="shared" si="131"/>
        <v>▼選択</v>
      </c>
      <c r="L417" s="21" t="str">
        <f t="shared" si="132"/>
        <v>以下について、詳細説明欄の記載及び証跡資料「○○資料」P○により確認できた
・営業部門から独立した組織として法令等遵守責任者を任命し、担当部署を明記していること</v>
      </c>
      <c r="M417" s="21" t="str">
        <f t="shared" si="133"/>
        <v xml:space="preserve">
</v>
      </c>
      <c r="N417" s="3"/>
      <c r="O417" s="19" t="s">
        <v>2552</v>
      </c>
      <c r="P417" s="19" t="s">
        <v>2726</v>
      </c>
      <c r="Q417" s="19" t="s">
        <v>717</v>
      </c>
      <c r="R417" s="19"/>
      <c r="S417" s="19"/>
      <c r="T417" s="808"/>
      <c r="U417" s="809"/>
      <c r="V417" s="810"/>
      <c r="W417" s="811"/>
      <c r="X417" s="810"/>
      <c r="Y417" s="810"/>
      <c r="Z417" s="20"/>
      <c r="AA417" s="870" t="s">
        <v>600</v>
      </c>
      <c r="AB417" s="1276"/>
      <c r="AC417" s="870" t="s">
        <v>2007</v>
      </c>
      <c r="AD417" s="1278"/>
      <c r="AE417" s="1013" t="s">
        <v>717</v>
      </c>
      <c r="AF417" s="1278"/>
      <c r="AG417" s="845" t="s">
        <v>36</v>
      </c>
      <c r="AH417" s="1210"/>
      <c r="AI417" s="660">
        <v>170</v>
      </c>
      <c r="AJ417" s="551" t="s">
        <v>26</v>
      </c>
      <c r="AK417" s="1212" t="s">
        <v>719</v>
      </c>
      <c r="AL417" s="1218"/>
      <c r="AM417" s="1219"/>
      <c r="AN417" s="27">
        <f t="shared" si="123"/>
        <v>0</v>
      </c>
      <c r="AO417" s="27">
        <f t="shared" si="123"/>
        <v>0</v>
      </c>
      <c r="AP417" s="565">
        <f t="shared" si="123"/>
        <v>0</v>
      </c>
      <c r="AQ417" s="35">
        <f t="shared" si="123"/>
        <v>0</v>
      </c>
      <c r="AR417" s="566">
        <f t="shared" si="111"/>
        <v>0</v>
      </c>
      <c r="AS417" s="566">
        <f t="shared" si="111"/>
        <v>0</v>
      </c>
      <c r="AT417" s="35">
        <f t="shared" si="111"/>
        <v>0</v>
      </c>
      <c r="AU417" s="43">
        <f t="shared" si="111"/>
        <v>0</v>
      </c>
      <c r="AV417" s="596" t="s">
        <v>33</v>
      </c>
      <c r="AW417" s="597" t="s">
        <v>41</v>
      </c>
      <c r="AX417" s="597" t="s">
        <v>42</v>
      </c>
      <c r="AY417" s="597"/>
      <c r="AZ417" s="850" t="s">
        <v>33</v>
      </c>
      <c r="BA417" s="582" t="s">
        <v>343</v>
      </c>
      <c r="BB417" s="855"/>
      <c r="BC417" s="821"/>
      <c r="BD417" s="598" t="str">
        <f t="shared" si="136"/>
        <v>▼選択</v>
      </c>
      <c r="BE417" s="859" t="s">
        <v>33</v>
      </c>
      <c r="BF417" s="633" t="s">
        <v>16</v>
      </c>
      <c r="BG417" s="859" t="s">
        <v>31</v>
      </c>
      <c r="BH417" s="824" t="s">
        <v>6</v>
      </c>
      <c r="BI417" s="824" t="s">
        <v>7</v>
      </c>
      <c r="BJ417" s="859" t="s">
        <v>32</v>
      </c>
      <c r="BK417" s="859"/>
      <c r="BL417" s="546" t="s">
        <v>33</v>
      </c>
      <c r="BM417" s="828" t="s">
        <v>3434</v>
      </c>
      <c r="BN417" s="852"/>
      <c r="BO417" s="852"/>
      <c r="BP417" s="852"/>
      <c r="BQ417" s="852"/>
      <c r="BR417" s="852"/>
      <c r="BS417" s="547"/>
      <c r="BT417" s="547"/>
      <c r="BU417" s="547"/>
      <c r="BV417" s="548"/>
      <c r="BW417" s="549"/>
      <c r="BX417" s="547"/>
      <c r="BY417" s="495"/>
      <c r="BZ417" s="579" t="s">
        <v>1878</v>
      </c>
      <c r="CA417" s="853" t="s">
        <v>1875</v>
      </c>
      <c r="CB417" s="854" t="s">
        <v>1876</v>
      </c>
      <c r="CC417" s="55" t="s">
        <v>2552</v>
      </c>
      <c r="CD417" s="843" t="s">
        <v>1877</v>
      </c>
    </row>
    <row r="418" spans="1:82" ht="63" hidden="1" customHeight="1">
      <c r="A418" s="3"/>
      <c r="B418" s="5" t="s">
        <v>3158</v>
      </c>
      <c r="C418" s="3" t="str">
        <f t="shared" si="124"/>
        <v>Ⅳ.ガバナンス (10)　不適切事案（含む懸念事項)　への対応</v>
      </c>
      <c r="D418" s="3" t="str">
        <f t="shared" si="125"/>
        <v>㉙不適切事案への対応態勢の整備</v>
      </c>
      <c r="E418" s="3" t="str">
        <f t="shared" si="128"/>
        <v>基本 171</v>
      </c>
      <c r="F418" s="3" t="str">
        <f t="shared" si="129"/>
        <v xml:space="preserve">171 
</v>
      </c>
      <c r="G418" s="11" t="str">
        <f t="shared" si="130"/>
        <v xml:space="preserve">コンプライアンス上の懸念事案全件および対応結果について、経営層が出席する会議等の最高意思決定機関への報告規程がある 
＿ 
＿＿ </v>
      </c>
      <c r="H418" s="21" t="str">
        <f t="shared" si="126"/>
        <v>2023: 0
2024: ▼選択</v>
      </c>
      <c r="I418" s="21" t="str">
        <f t="shared" si="135"/>
        <v xml:space="preserve"> ― </v>
      </c>
      <c r="J418" s="21" t="str">
        <f t="shared" si="135"/>
        <v xml:space="preserve"> ― </v>
      </c>
      <c r="K418" s="21" t="str">
        <f t="shared" si="131"/>
        <v>▼選択</v>
      </c>
      <c r="L418" s="21" t="str">
        <f t="shared" si="132"/>
        <v>以下について、詳細説明欄の記載及び証跡資料「○○資料」P○により確認できた
・コンプライアンス上の懸念事案全件および対応結果について、経営層が出席する会議等の最高意思決定機関へ報告する旨</v>
      </c>
      <c r="M418" s="21" t="str">
        <f t="shared" si="133"/>
        <v xml:space="preserve">
</v>
      </c>
      <c r="N418" s="3"/>
      <c r="O418" s="19" t="s">
        <v>2553</v>
      </c>
      <c r="P418" s="19" t="s">
        <v>2726</v>
      </c>
      <c r="Q418" s="19" t="s">
        <v>717</v>
      </c>
      <c r="R418" s="19"/>
      <c r="S418" s="19"/>
      <c r="T418" s="808"/>
      <c r="U418" s="809"/>
      <c r="V418" s="810"/>
      <c r="W418" s="811"/>
      <c r="X418" s="810"/>
      <c r="Y418" s="810"/>
      <c r="Z418" s="20"/>
      <c r="AA418" s="870" t="s">
        <v>600</v>
      </c>
      <c r="AB418" s="1276"/>
      <c r="AC418" s="844" t="s">
        <v>2007</v>
      </c>
      <c r="AD418" s="1278"/>
      <c r="AE418" s="1013" t="s">
        <v>717</v>
      </c>
      <c r="AF418" s="1278"/>
      <c r="AG418" s="845" t="s">
        <v>36</v>
      </c>
      <c r="AH418" s="1210"/>
      <c r="AI418" s="660">
        <v>171</v>
      </c>
      <c r="AJ418" s="551" t="s">
        <v>26</v>
      </c>
      <c r="AK418" s="1212" t="s">
        <v>720</v>
      </c>
      <c r="AL418" s="1218"/>
      <c r="AM418" s="1219"/>
      <c r="AN418" s="27">
        <f t="shared" si="123"/>
        <v>0</v>
      </c>
      <c r="AO418" s="27">
        <f t="shared" si="123"/>
        <v>0</v>
      </c>
      <c r="AP418" s="565">
        <f t="shared" si="123"/>
        <v>0</v>
      </c>
      <c r="AQ418" s="35">
        <f t="shared" si="123"/>
        <v>0</v>
      </c>
      <c r="AR418" s="566">
        <f t="shared" si="111"/>
        <v>0</v>
      </c>
      <c r="AS418" s="566">
        <f t="shared" si="111"/>
        <v>0</v>
      </c>
      <c r="AT418" s="35">
        <f t="shared" si="111"/>
        <v>0</v>
      </c>
      <c r="AU418" s="43">
        <f t="shared" si="111"/>
        <v>0</v>
      </c>
      <c r="AV418" s="596" t="s">
        <v>33</v>
      </c>
      <c r="AW418" s="597" t="s">
        <v>41</v>
      </c>
      <c r="AX418" s="597" t="s">
        <v>42</v>
      </c>
      <c r="AY418" s="597"/>
      <c r="AZ418" s="850" t="s">
        <v>33</v>
      </c>
      <c r="BA418" s="582" t="s">
        <v>343</v>
      </c>
      <c r="BB418" s="855"/>
      <c r="BC418" s="821"/>
      <c r="BD418" s="598" t="str">
        <f t="shared" si="136"/>
        <v>▼選択</v>
      </c>
      <c r="BE418" s="859" t="s">
        <v>33</v>
      </c>
      <c r="BF418" s="633" t="s">
        <v>16</v>
      </c>
      <c r="BG418" s="859" t="s">
        <v>31</v>
      </c>
      <c r="BH418" s="824" t="s">
        <v>6</v>
      </c>
      <c r="BI418" s="824" t="s">
        <v>7</v>
      </c>
      <c r="BJ418" s="859" t="s">
        <v>32</v>
      </c>
      <c r="BK418" s="859"/>
      <c r="BL418" s="546" t="s">
        <v>33</v>
      </c>
      <c r="BM418" s="828" t="s">
        <v>3435</v>
      </c>
      <c r="BN418" s="852"/>
      <c r="BO418" s="852"/>
      <c r="BP418" s="852"/>
      <c r="BQ418" s="852"/>
      <c r="BR418" s="852"/>
      <c r="BS418" s="547"/>
      <c r="BT418" s="547"/>
      <c r="BU418" s="547"/>
      <c r="BV418" s="548"/>
      <c r="BW418" s="549"/>
      <c r="BX418" s="547"/>
      <c r="BY418" s="495"/>
      <c r="BZ418" s="579" t="s">
        <v>2120</v>
      </c>
      <c r="CA418" s="853" t="s">
        <v>1879</v>
      </c>
      <c r="CB418" s="854" t="s">
        <v>1880</v>
      </c>
      <c r="CC418" s="55" t="s">
        <v>2553</v>
      </c>
      <c r="CD418" s="843" t="s">
        <v>1881</v>
      </c>
    </row>
    <row r="419" spans="1:82" ht="78.75" hidden="1" customHeight="1">
      <c r="A419" s="3"/>
      <c r="B419" s="5" t="s">
        <v>3159</v>
      </c>
      <c r="C419" s="3" t="str">
        <f t="shared" si="124"/>
        <v>Ⅳ.ガバナンス (10)　不適切事案（含む懸念事項)　への対応</v>
      </c>
      <c r="D419" s="3" t="str">
        <f t="shared" si="125"/>
        <v>㉙不適切事案への対応態勢の整備</v>
      </c>
      <c r="E419" s="3" t="str">
        <f t="shared" si="128"/>
        <v>基本 172</v>
      </c>
      <c r="F419" s="3" t="str">
        <f t="shared" si="129"/>
        <v xml:space="preserve">172 
</v>
      </c>
      <c r="G419" s="11" t="str">
        <f t="shared" si="130"/>
        <v xml:space="preserve">不適切事案が発生した際の対応をする担当部署または対応責任者を明確にしている（兼務可）
＿ 
＿＿ </v>
      </c>
      <c r="H419" s="21" t="str">
        <f t="shared" si="126"/>
        <v>2023: 0
2024: ▼選択</v>
      </c>
      <c r="I419" s="21" t="str">
        <f t="shared" si="135"/>
        <v xml:space="preserve"> ― </v>
      </c>
      <c r="J419" s="21" t="str">
        <f t="shared" si="135"/>
        <v xml:space="preserve"> ― </v>
      </c>
      <c r="K419" s="21" t="str">
        <f t="shared" si="131"/>
        <v>▼選択</v>
      </c>
      <c r="L419" s="21" t="str">
        <f t="shared" si="132"/>
        <v>以下について、詳細説明欄の記載及び証跡資料「○○資料」P○により確認できた
・不適切事案が発生した際の対応を行う担当部署または対応責任者［ア.条項や該当ページ、イ.担当部署名、ウ.担当者の人数（兼務可）］</v>
      </c>
      <c r="M419" s="21" t="str">
        <f t="shared" si="133"/>
        <v xml:space="preserve">
</v>
      </c>
      <c r="N419" s="3"/>
      <c r="O419" s="19" t="s">
        <v>2554</v>
      </c>
      <c r="P419" s="19" t="s">
        <v>2726</v>
      </c>
      <c r="Q419" s="19" t="s">
        <v>717</v>
      </c>
      <c r="R419" s="19"/>
      <c r="S419" s="19"/>
      <c r="T419" s="808"/>
      <c r="U419" s="809"/>
      <c r="V419" s="810"/>
      <c r="W419" s="811"/>
      <c r="X419" s="810"/>
      <c r="Y419" s="810"/>
      <c r="Z419" s="20"/>
      <c r="AA419" s="870" t="s">
        <v>600</v>
      </c>
      <c r="AB419" s="1276"/>
      <c r="AC419" s="844" t="s">
        <v>2007</v>
      </c>
      <c r="AD419" s="1278"/>
      <c r="AE419" s="1013" t="s">
        <v>717</v>
      </c>
      <c r="AF419" s="1278"/>
      <c r="AG419" s="845" t="s">
        <v>36</v>
      </c>
      <c r="AH419" s="1210"/>
      <c r="AI419" s="660">
        <v>172</v>
      </c>
      <c r="AJ419" s="551" t="s">
        <v>26</v>
      </c>
      <c r="AK419" s="1212" t="s">
        <v>721</v>
      </c>
      <c r="AL419" s="1218"/>
      <c r="AM419" s="1219"/>
      <c r="AN419" s="27">
        <f t="shared" si="123"/>
        <v>0</v>
      </c>
      <c r="AO419" s="27">
        <f t="shared" si="123"/>
        <v>0</v>
      </c>
      <c r="AP419" s="565">
        <f t="shared" si="123"/>
        <v>0</v>
      </c>
      <c r="AQ419" s="35">
        <f t="shared" si="123"/>
        <v>0</v>
      </c>
      <c r="AR419" s="566">
        <f t="shared" si="111"/>
        <v>0</v>
      </c>
      <c r="AS419" s="566">
        <f t="shared" si="111"/>
        <v>0</v>
      </c>
      <c r="AT419" s="35">
        <f t="shared" si="111"/>
        <v>0</v>
      </c>
      <c r="AU419" s="43">
        <f t="shared" si="111"/>
        <v>0</v>
      </c>
      <c r="AV419" s="596" t="s">
        <v>33</v>
      </c>
      <c r="AW419" s="597" t="s">
        <v>41</v>
      </c>
      <c r="AX419" s="597" t="s">
        <v>42</v>
      </c>
      <c r="AY419" s="597"/>
      <c r="AZ419" s="850" t="s">
        <v>33</v>
      </c>
      <c r="BA419" s="582" t="s">
        <v>722</v>
      </c>
      <c r="BB419" s="855"/>
      <c r="BC419" s="821"/>
      <c r="BD419" s="598" t="str">
        <f t="shared" si="136"/>
        <v>▼選択</v>
      </c>
      <c r="BE419" s="859" t="s">
        <v>33</v>
      </c>
      <c r="BF419" s="633" t="s">
        <v>16</v>
      </c>
      <c r="BG419" s="859" t="s">
        <v>31</v>
      </c>
      <c r="BH419" s="824" t="s">
        <v>6</v>
      </c>
      <c r="BI419" s="824" t="s">
        <v>7</v>
      </c>
      <c r="BJ419" s="859" t="s">
        <v>32</v>
      </c>
      <c r="BK419" s="859"/>
      <c r="BL419" s="546" t="s">
        <v>33</v>
      </c>
      <c r="BM419" s="828" t="s">
        <v>3776</v>
      </c>
      <c r="BN419" s="852"/>
      <c r="BO419" s="852"/>
      <c r="BP419" s="852"/>
      <c r="BQ419" s="852"/>
      <c r="BR419" s="852"/>
      <c r="BS419" s="547"/>
      <c r="BT419" s="547"/>
      <c r="BU419" s="547"/>
      <c r="BV419" s="548"/>
      <c r="BW419" s="549"/>
      <c r="BX419" s="547"/>
      <c r="BY419" s="495"/>
      <c r="BZ419" s="579" t="s">
        <v>3777</v>
      </c>
      <c r="CA419" s="853" t="s">
        <v>1882</v>
      </c>
      <c r="CB419" s="854" t="s">
        <v>1883</v>
      </c>
      <c r="CC419" s="55" t="s">
        <v>2554</v>
      </c>
      <c r="CD419" s="843" t="s">
        <v>1884</v>
      </c>
    </row>
    <row r="420" spans="1:82" ht="94.5" hidden="1" customHeight="1">
      <c r="A420" s="3"/>
      <c r="B420" s="5" t="s">
        <v>3160</v>
      </c>
      <c r="C420" s="3" t="str">
        <f t="shared" si="124"/>
        <v>Ⅳ.ガバナンス (10)　不適切事案（含む懸念事項)　への対応</v>
      </c>
      <c r="D420" s="3" t="str">
        <f t="shared" si="125"/>
        <v>㉙不適切事案への対応態勢の整備</v>
      </c>
      <c r="E420" s="3" t="str">
        <f t="shared" si="128"/>
        <v>基本 173</v>
      </c>
      <c r="F420" s="3" t="str">
        <f t="shared" si="129"/>
        <v xml:space="preserve">173 
</v>
      </c>
      <c r="G420" s="11" t="str">
        <f t="shared" si="130"/>
        <v xml:space="preserve">サイバー事案の防止に向け、自社ネットワークに不正や異常がないか監視・分析・事案発生時に対応する担当部署または担当者を明確にしている（兼務可）
＿ 
＿＿ </v>
      </c>
      <c r="H420" s="21" t="str">
        <f t="shared" si="126"/>
        <v>2023: 0
2024: ▼選択</v>
      </c>
      <c r="I420" s="21" t="str">
        <f t="shared" si="135"/>
        <v xml:space="preserve"> ― </v>
      </c>
      <c r="J420" s="21" t="str">
        <f t="shared" si="135"/>
        <v xml:space="preserve"> ― </v>
      </c>
      <c r="K420" s="21" t="str">
        <f t="shared" si="131"/>
        <v>▼選択</v>
      </c>
      <c r="L420" s="21" t="str">
        <f t="shared" si="132"/>
        <v>以下について、詳細説明欄の記載及び証跡資料「○○資料」P○により確認できた
・サイバー事案の防止に向け、ネットワーク不正や異常がないかの監視・分析・事案発生時の対応を行う担当部署または担当者［ア.条項や該当ページ、イ.担当部署名、ウ.担当者の人数（兼務可）］</v>
      </c>
      <c r="M420" s="21" t="str">
        <f t="shared" si="133"/>
        <v xml:space="preserve">
</v>
      </c>
      <c r="N420" s="3"/>
      <c r="O420" s="19" t="s">
        <v>2555</v>
      </c>
      <c r="P420" s="19" t="s">
        <v>2726</v>
      </c>
      <c r="Q420" s="19" t="s">
        <v>717</v>
      </c>
      <c r="R420" s="19"/>
      <c r="S420" s="19"/>
      <c r="T420" s="808"/>
      <c r="U420" s="809"/>
      <c r="V420" s="810"/>
      <c r="W420" s="811"/>
      <c r="X420" s="810"/>
      <c r="Y420" s="810"/>
      <c r="Z420" s="20"/>
      <c r="AA420" s="844" t="s">
        <v>600</v>
      </c>
      <c r="AB420" s="1276"/>
      <c r="AC420" s="844" t="s">
        <v>2007</v>
      </c>
      <c r="AD420" s="1278"/>
      <c r="AE420" s="1013" t="s">
        <v>717</v>
      </c>
      <c r="AF420" s="1278"/>
      <c r="AG420" s="845" t="s">
        <v>36</v>
      </c>
      <c r="AH420" s="1210"/>
      <c r="AI420" s="660">
        <v>173</v>
      </c>
      <c r="AJ420" s="551" t="s">
        <v>26</v>
      </c>
      <c r="AK420" s="1212" t="s">
        <v>723</v>
      </c>
      <c r="AL420" s="1218"/>
      <c r="AM420" s="1219"/>
      <c r="AN420" s="27">
        <f t="shared" si="123"/>
        <v>0</v>
      </c>
      <c r="AO420" s="27">
        <f t="shared" si="123"/>
        <v>0</v>
      </c>
      <c r="AP420" s="565">
        <f t="shared" si="123"/>
        <v>0</v>
      </c>
      <c r="AQ420" s="35">
        <f t="shared" si="123"/>
        <v>0</v>
      </c>
      <c r="AR420" s="566">
        <f t="shared" si="111"/>
        <v>0</v>
      </c>
      <c r="AS420" s="566">
        <f t="shared" si="111"/>
        <v>0</v>
      </c>
      <c r="AT420" s="35">
        <f t="shared" si="111"/>
        <v>0</v>
      </c>
      <c r="AU420" s="43">
        <f t="shared" si="111"/>
        <v>0</v>
      </c>
      <c r="AV420" s="596" t="s">
        <v>33</v>
      </c>
      <c r="AW420" s="597" t="s">
        <v>41</v>
      </c>
      <c r="AX420" s="597" t="s">
        <v>42</v>
      </c>
      <c r="AY420" s="597"/>
      <c r="AZ420" s="850" t="s">
        <v>33</v>
      </c>
      <c r="BA420" s="582" t="s">
        <v>722</v>
      </c>
      <c r="BB420" s="855"/>
      <c r="BC420" s="821"/>
      <c r="BD420" s="598" t="str">
        <f t="shared" si="136"/>
        <v>▼選択</v>
      </c>
      <c r="BE420" s="859" t="s">
        <v>33</v>
      </c>
      <c r="BF420" s="633" t="s">
        <v>16</v>
      </c>
      <c r="BG420" s="859" t="s">
        <v>31</v>
      </c>
      <c r="BH420" s="824" t="s">
        <v>6</v>
      </c>
      <c r="BI420" s="824" t="s">
        <v>7</v>
      </c>
      <c r="BJ420" s="859" t="s">
        <v>32</v>
      </c>
      <c r="BK420" s="859"/>
      <c r="BL420" s="546" t="s">
        <v>33</v>
      </c>
      <c r="BM420" s="828" t="s">
        <v>3778</v>
      </c>
      <c r="BN420" s="852"/>
      <c r="BO420" s="852"/>
      <c r="BP420" s="852"/>
      <c r="BQ420" s="852"/>
      <c r="BR420" s="852"/>
      <c r="BS420" s="547"/>
      <c r="BT420" s="547"/>
      <c r="BU420" s="547"/>
      <c r="BV420" s="548"/>
      <c r="BW420" s="549"/>
      <c r="BX420" s="547"/>
      <c r="BY420" s="495"/>
      <c r="BZ420" s="579" t="s">
        <v>3779</v>
      </c>
      <c r="CA420" s="853" t="s">
        <v>1885</v>
      </c>
      <c r="CB420" s="854" t="s">
        <v>1886</v>
      </c>
      <c r="CC420" s="55" t="s">
        <v>2555</v>
      </c>
      <c r="CD420" s="843" t="s">
        <v>1887</v>
      </c>
    </row>
    <row r="421" spans="1:82" ht="78.75" hidden="1" customHeight="1">
      <c r="A421" s="3"/>
      <c r="B421" s="5" t="s">
        <v>3161</v>
      </c>
      <c r="C421" s="3" t="str">
        <f t="shared" si="124"/>
        <v>Ⅳ.ガバナンス (10)　不適切事案（含む懸念事項)　への対応</v>
      </c>
      <c r="D421" s="3" t="str">
        <f t="shared" si="125"/>
        <v>㉙不適切事案への対応態勢の整備</v>
      </c>
      <c r="E421" s="3" t="str">
        <f t="shared" si="128"/>
        <v>基本 174</v>
      </c>
      <c r="F421" s="3" t="str">
        <f t="shared" si="129"/>
        <v xml:space="preserve">174 
</v>
      </c>
      <c r="G421" s="11" t="str">
        <f t="shared" si="130"/>
        <v xml:space="preserve">不適切事案が発生後、規程に沿った対応を行い経営層・保険会社への報告が迅速（遅くとも１週間以内に第一報）に行われている
※前年度以降、該当事案が発生していない場合は「3.対象外」を選択
＿ 
＿＿ </v>
      </c>
      <c r="H421" s="21" t="str">
        <f t="shared" si="126"/>
        <v>2023: 0
2024: 3.対象外</v>
      </c>
      <c r="I421" s="21" t="str">
        <f t="shared" si="135"/>
        <v xml:space="preserve"> ― </v>
      </c>
      <c r="J421" s="21" t="str">
        <f t="shared" si="135"/>
        <v xml:space="preserve"> ― </v>
      </c>
      <c r="K421" s="21" t="str">
        <f t="shared" si="131"/>
        <v>対象外</v>
      </c>
      <c r="L421" s="21" t="str">
        <f t="shared" si="132"/>
        <v>以下について、詳細説明欄の記載及び証跡資料により確認できた
・経営層への報告が遅滞なく行われていることは、「○○資料」を確認
・不適切事案の対象の保険会社への報告が遅滞なく行われていることは、「○○資料」を確認</v>
      </c>
      <c r="M421" s="21" t="str">
        <f t="shared" si="133"/>
        <v xml:space="preserve">
</v>
      </c>
      <c r="N421" s="3"/>
      <c r="O421" s="19" t="s">
        <v>2556</v>
      </c>
      <c r="P421" s="19" t="s">
        <v>2726</v>
      </c>
      <c r="Q421" s="19" t="s">
        <v>717</v>
      </c>
      <c r="R421" s="19"/>
      <c r="S421" s="19"/>
      <c r="T421" s="808"/>
      <c r="U421" s="809"/>
      <c r="V421" s="810"/>
      <c r="W421" s="811"/>
      <c r="X421" s="810"/>
      <c r="Y421" s="810"/>
      <c r="Z421" s="20"/>
      <c r="AA421" s="844" t="s">
        <v>600</v>
      </c>
      <c r="AB421" s="1276"/>
      <c r="AC421" s="844" t="s">
        <v>2007</v>
      </c>
      <c r="AD421" s="1278"/>
      <c r="AE421" s="1013" t="s">
        <v>717</v>
      </c>
      <c r="AF421" s="1278"/>
      <c r="AG421" s="845" t="s">
        <v>36</v>
      </c>
      <c r="AH421" s="1210"/>
      <c r="AI421" s="660">
        <v>174</v>
      </c>
      <c r="AJ421" s="551" t="s">
        <v>26</v>
      </c>
      <c r="AK421" s="1212" t="s">
        <v>1888</v>
      </c>
      <c r="AL421" s="1218"/>
      <c r="AM421" s="1219"/>
      <c r="AN421" s="27">
        <f t="shared" si="123"/>
        <v>0</v>
      </c>
      <c r="AO421" s="27">
        <f t="shared" si="123"/>
        <v>0</v>
      </c>
      <c r="AP421" s="565">
        <f t="shared" si="123"/>
        <v>0</v>
      </c>
      <c r="AQ421" s="35">
        <f t="shared" si="123"/>
        <v>0</v>
      </c>
      <c r="AR421" s="566">
        <f t="shared" si="111"/>
        <v>0</v>
      </c>
      <c r="AS421" s="566">
        <f t="shared" si="111"/>
        <v>0</v>
      </c>
      <c r="AT421" s="35">
        <f t="shared" si="111"/>
        <v>0</v>
      </c>
      <c r="AU421" s="43">
        <f t="shared" si="111"/>
        <v>0</v>
      </c>
      <c r="AV421" s="596" t="s">
        <v>33</v>
      </c>
      <c r="AW421" s="597" t="s">
        <v>41</v>
      </c>
      <c r="AX421" s="597" t="s">
        <v>42</v>
      </c>
      <c r="AY421" s="597" t="s">
        <v>299</v>
      </c>
      <c r="AZ421" s="850" t="s">
        <v>299</v>
      </c>
      <c r="BA421" s="582" t="str">
        <f>IF(AZ421&lt;&gt;"3.対象外","・経営層への報告方法
・保険会社への報告方法","「3.対象外」と申告する理由・実態")</f>
        <v>「3.対象外」と申告する理由・実態</v>
      </c>
      <c r="BB421" s="855"/>
      <c r="BC421" s="821"/>
      <c r="BD421" s="598" t="str">
        <f t="shared" si="136"/>
        <v>対象外</v>
      </c>
      <c r="BE421" s="859" t="s">
        <v>33</v>
      </c>
      <c r="BF421" s="937" t="s">
        <v>16</v>
      </c>
      <c r="BG421" s="859" t="s">
        <v>31</v>
      </c>
      <c r="BH421" s="824" t="s">
        <v>6</v>
      </c>
      <c r="BI421" s="824" t="s">
        <v>7</v>
      </c>
      <c r="BJ421" s="859" t="s">
        <v>32</v>
      </c>
      <c r="BK421" s="938" t="s">
        <v>897</v>
      </c>
      <c r="BL421" s="546" t="s">
        <v>203</v>
      </c>
      <c r="BM421" s="828" t="s">
        <v>3436</v>
      </c>
      <c r="BN421" s="852"/>
      <c r="BO421" s="852"/>
      <c r="BP421" s="852"/>
      <c r="BQ421" s="852"/>
      <c r="BR421" s="852"/>
      <c r="BS421" s="547"/>
      <c r="BT421" s="547"/>
      <c r="BU421" s="547"/>
      <c r="BV421" s="548"/>
      <c r="BW421" s="549"/>
      <c r="BX421" s="547"/>
      <c r="BY421" s="495"/>
      <c r="BZ421" s="579" t="s">
        <v>1892</v>
      </c>
      <c r="CA421" s="853" t="s">
        <v>1889</v>
      </c>
      <c r="CB421" s="854" t="s">
        <v>1890</v>
      </c>
      <c r="CC421" s="55" t="s">
        <v>2556</v>
      </c>
      <c r="CD421" s="843" t="s">
        <v>1891</v>
      </c>
    </row>
    <row r="422" spans="1:82" ht="94.5" hidden="1" customHeight="1">
      <c r="A422" s="3"/>
      <c r="B422" s="5" t="s">
        <v>3162</v>
      </c>
      <c r="C422" s="3" t="str">
        <f t="shared" si="124"/>
        <v>Ⅳ.ガバナンス (10)　不適切事案（含む懸念事項)　への対応</v>
      </c>
      <c r="D422" s="3" t="str">
        <f t="shared" si="125"/>
        <v>㉙不適切事案への対応態勢の整備</v>
      </c>
      <c r="E422" s="3" t="str">
        <f t="shared" si="128"/>
        <v>基本 175</v>
      </c>
      <c r="F422" s="3" t="str">
        <f t="shared" si="129"/>
        <v xml:space="preserve">175 
</v>
      </c>
      <c r="G422" s="11" t="str">
        <f t="shared" si="130"/>
        <v xml:space="preserve">不適切事案惹起時の罰則が定められた規程がある
＿ 
＿＿ </v>
      </c>
      <c r="H422" s="21" t="str">
        <f t="shared" si="126"/>
        <v>2023: 0
2024: ▼選択</v>
      </c>
      <c r="I422" s="21" t="str">
        <f t="shared" si="135"/>
        <v xml:space="preserve"> ― </v>
      </c>
      <c r="J422" s="21" t="str">
        <f t="shared" si="135"/>
        <v xml:space="preserve"> ― </v>
      </c>
      <c r="K422" s="21" t="str">
        <f t="shared" si="131"/>
        <v>▼選択</v>
      </c>
      <c r="L422" s="21" t="str">
        <f t="shared" si="132"/>
        <v>以下について、詳細説明欄の記載及び証跡資料により確認できた
・不適切事案惹起時の罰則が定められていることは「○○資料」P○を確認
・事案の軽重に応じた罰則が定められていることは、「○○資料」P○を確認
・罰則を決定するプロセスは、「○○資料」P○を確認</v>
      </c>
      <c r="M422" s="21" t="str">
        <f t="shared" si="133"/>
        <v xml:space="preserve">
</v>
      </c>
      <c r="N422" s="3"/>
      <c r="O422" s="19" t="s">
        <v>2557</v>
      </c>
      <c r="P422" s="19" t="s">
        <v>2726</v>
      </c>
      <c r="Q422" s="19" t="s">
        <v>717</v>
      </c>
      <c r="R422" s="19"/>
      <c r="S422" s="19"/>
      <c r="T422" s="808"/>
      <c r="U422" s="809"/>
      <c r="V422" s="810"/>
      <c r="W422" s="811"/>
      <c r="X422" s="810"/>
      <c r="Y422" s="810"/>
      <c r="Z422" s="20"/>
      <c r="AA422" s="844" t="s">
        <v>600</v>
      </c>
      <c r="AB422" s="1276"/>
      <c r="AC422" s="844" t="s">
        <v>2007</v>
      </c>
      <c r="AD422" s="1278"/>
      <c r="AE422" s="1013" t="s">
        <v>717</v>
      </c>
      <c r="AF422" s="1278"/>
      <c r="AG422" s="845" t="s">
        <v>36</v>
      </c>
      <c r="AH422" s="1210"/>
      <c r="AI422" s="660">
        <v>175</v>
      </c>
      <c r="AJ422" s="551" t="s">
        <v>26</v>
      </c>
      <c r="AK422" s="1212" t="s">
        <v>724</v>
      </c>
      <c r="AL422" s="1218"/>
      <c r="AM422" s="1219"/>
      <c r="AN422" s="27">
        <f t="shared" si="123"/>
        <v>0</v>
      </c>
      <c r="AO422" s="27">
        <f t="shared" si="123"/>
        <v>0</v>
      </c>
      <c r="AP422" s="565">
        <f t="shared" si="123"/>
        <v>0</v>
      </c>
      <c r="AQ422" s="35">
        <f t="shared" si="123"/>
        <v>0</v>
      </c>
      <c r="AR422" s="566">
        <f t="shared" si="111"/>
        <v>0</v>
      </c>
      <c r="AS422" s="566">
        <f t="shared" si="111"/>
        <v>0</v>
      </c>
      <c r="AT422" s="35">
        <f t="shared" si="111"/>
        <v>0</v>
      </c>
      <c r="AU422" s="43">
        <f t="shared" si="111"/>
        <v>0</v>
      </c>
      <c r="AV422" s="596" t="s">
        <v>33</v>
      </c>
      <c r="AW422" s="597" t="s">
        <v>41</v>
      </c>
      <c r="AX422" s="597" t="s">
        <v>42</v>
      </c>
      <c r="AY422" s="597"/>
      <c r="AZ422" s="850" t="s">
        <v>33</v>
      </c>
      <c r="BA422" s="582" t="s">
        <v>725</v>
      </c>
      <c r="BB422" s="855"/>
      <c r="BC422" s="821"/>
      <c r="BD422" s="598" t="str">
        <f t="shared" si="136"/>
        <v>▼選択</v>
      </c>
      <c r="BE422" s="859" t="s">
        <v>33</v>
      </c>
      <c r="BF422" s="633" t="s">
        <v>16</v>
      </c>
      <c r="BG422" s="859" t="s">
        <v>31</v>
      </c>
      <c r="BH422" s="824" t="s">
        <v>6</v>
      </c>
      <c r="BI422" s="824" t="s">
        <v>7</v>
      </c>
      <c r="BJ422" s="859" t="s">
        <v>32</v>
      </c>
      <c r="BK422" s="859"/>
      <c r="BL422" s="546" t="s">
        <v>33</v>
      </c>
      <c r="BM422" s="828" t="s">
        <v>3437</v>
      </c>
      <c r="BN422" s="852"/>
      <c r="BO422" s="852"/>
      <c r="BP422" s="852"/>
      <c r="BQ422" s="852"/>
      <c r="BR422" s="852"/>
      <c r="BS422" s="547"/>
      <c r="BT422" s="547"/>
      <c r="BU422" s="547"/>
      <c r="BV422" s="548"/>
      <c r="BW422" s="549"/>
      <c r="BX422" s="547"/>
      <c r="BY422" s="495"/>
      <c r="BZ422" s="579" t="s">
        <v>1896</v>
      </c>
      <c r="CA422" s="853" t="s">
        <v>1893</v>
      </c>
      <c r="CB422" s="854" t="s">
        <v>1894</v>
      </c>
      <c r="CC422" s="55" t="s">
        <v>2557</v>
      </c>
      <c r="CD422" s="843" t="s">
        <v>1895</v>
      </c>
    </row>
    <row r="423" spans="1:82" ht="78.75" customHeight="1">
      <c r="A423" s="3"/>
      <c r="B423" s="5" t="s">
        <v>3163</v>
      </c>
      <c r="C423" s="3" t="str">
        <f t="shared" si="124"/>
        <v>Ⅳ.ガバナンス (10)　不適切事案（含む懸念事項)　への対応</v>
      </c>
      <c r="D423" s="3" t="str">
        <f t="shared" si="125"/>
        <v>㉙不適切事案への対応態勢の整備</v>
      </c>
      <c r="E423" s="3" t="str">
        <f t="shared" si="128"/>
        <v>基本 176</v>
      </c>
      <c r="F423" s="3" t="str">
        <f t="shared" si="129"/>
        <v xml:space="preserve">176 
</v>
      </c>
      <c r="G423" s="11" t="str">
        <f t="shared" si="130"/>
        <v xml:space="preserve">不適切事案が発生した際には規程に定められた懲戒処分を行う態勢を整備している（懲戒処分の是非の妥当性を管理している）
＿ 
＿＿ </v>
      </c>
      <c r="H423" s="21" t="str">
        <f t="shared" si="126"/>
        <v>2023: 0
2024: 1.はい</v>
      </c>
      <c r="I423" s="21" t="str">
        <f t="shared" si="135"/>
        <v xml:space="preserve"> ― </v>
      </c>
      <c r="J423" s="21" t="str">
        <f t="shared" si="135"/>
        <v xml:space="preserve"> ― </v>
      </c>
      <c r="K423" s="21" t="str">
        <f t="shared" si="131"/>
        <v>▼選択</v>
      </c>
      <c r="L423" s="21" t="str">
        <f t="shared" si="132"/>
        <v>以下について、詳細説明欄の記載及び証跡資料により確認できた
・懲戒処分の是非の妥当性を規程に定められた責任者が判断の上、懲戒処分を行っていることは、「○○資料」を確認
・過去の懲戒処分を行った事案を一覧管理していることは、「○○資料」を確認</v>
      </c>
      <c r="M423" s="21" t="str">
        <f t="shared" si="133"/>
        <v xml:space="preserve">
</v>
      </c>
      <c r="N423" s="3"/>
      <c r="O423" s="19" t="s">
        <v>2558</v>
      </c>
      <c r="P423" s="19" t="s">
        <v>2726</v>
      </c>
      <c r="Q423" s="19" t="s">
        <v>717</v>
      </c>
      <c r="R423" s="19"/>
      <c r="S423" s="19"/>
      <c r="T423" s="808"/>
      <c r="U423" s="809"/>
      <c r="V423" s="810"/>
      <c r="W423" s="811"/>
      <c r="X423" s="810"/>
      <c r="Y423" s="810"/>
      <c r="Z423" s="20"/>
      <c r="AA423" s="844" t="s">
        <v>600</v>
      </c>
      <c r="AB423" s="1276"/>
      <c r="AC423" s="844" t="s">
        <v>2007</v>
      </c>
      <c r="AD423" s="1278"/>
      <c r="AE423" s="1013" t="s">
        <v>717</v>
      </c>
      <c r="AF423" s="1278"/>
      <c r="AG423" s="845" t="s">
        <v>36</v>
      </c>
      <c r="AH423" s="1210"/>
      <c r="AI423" s="550">
        <v>176</v>
      </c>
      <c r="AJ423" s="551" t="s">
        <v>26</v>
      </c>
      <c r="AK423" s="1212" t="s">
        <v>726</v>
      </c>
      <c r="AL423" s="1218"/>
      <c r="AM423" s="1219"/>
      <c r="AN423" s="27">
        <f t="shared" si="123"/>
        <v>0</v>
      </c>
      <c r="AO423" s="27">
        <f t="shared" si="123"/>
        <v>0</v>
      </c>
      <c r="AP423" s="565">
        <f t="shared" si="123"/>
        <v>0</v>
      </c>
      <c r="AQ423" s="35">
        <f t="shared" si="123"/>
        <v>0</v>
      </c>
      <c r="AR423" s="566">
        <f t="shared" si="111"/>
        <v>0</v>
      </c>
      <c r="AS423" s="566">
        <f t="shared" si="111"/>
        <v>0</v>
      </c>
      <c r="AT423" s="35">
        <f t="shared" si="111"/>
        <v>0</v>
      </c>
      <c r="AU423" s="43">
        <f t="shared" si="111"/>
        <v>0</v>
      </c>
      <c r="AV423" s="596" t="s">
        <v>33</v>
      </c>
      <c r="AW423" s="597" t="s">
        <v>41</v>
      </c>
      <c r="AX423" s="597" t="s">
        <v>42</v>
      </c>
      <c r="AY423" s="597"/>
      <c r="AZ423" s="850" t="s">
        <v>41</v>
      </c>
      <c r="BA423" s="582" t="s">
        <v>337</v>
      </c>
      <c r="BB423" s="547" t="s">
        <v>3780</v>
      </c>
      <c r="BC423" s="547" t="s">
        <v>3781</v>
      </c>
      <c r="BD423" s="598" t="str">
        <f t="shared" si="136"/>
        <v>▼選択</v>
      </c>
      <c r="BE423" s="859" t="s">
        <v>33</v>
      </c>
      <c r="BF423" s="633" t="s">
        <v>16</v>
      </c>
      <c r="BG423" s="859" t="s">
        <v>31</v>
      </c>
      <c r="BH423" s="824" t="s">
        <v>6</v>
      </c>
      <c r="BI423" s="824" t="s">
        <v>7</v>
      </c>
      <c r="BJ423" s="859" t="s">
        <v>32</v>
      </c>
      <c r="BK423" s="859"/>
      <c r="BL423" s="546" t="s">
        <v>33</v>
      </c>
      <c r="BM423" s="828" t="s">
        <v>3438</v>
      </c>
      <c r="BN423" s="852"/>
      <c r="BO423" s="852"/>
      <c r="BP423" s="852"/>
      <c r="BQ423" s="852"/>
      <c r="BR423" s="852"/>
      <c r="BS423" s="547"/>
      <c r="BT423" s="547"/>
      <c r="BU423" s="547"/>
      <c r="BV423" s="548"/>
      <c r="BW423" s="549"/>
      <c r="BX423" s="547"/>
      <c r="BY423" s="495"/>
      <c r="BZ423" s="579" t="s">
        <v>1900</v>
      </c>
      <c r="CA423" s="853" t="s">
        <v>1897</v>
      </c>
      <c r="CB423" s="854" t="s">
        <v>1898</v>
      </c>
      <c r="CC423" s="55" t="s">
        <v>2558</v>
      </c>
      <c r="CD423" s="843" t="s">
        <v>1899</v>
      </c>
    </row>
    <row r="424" spans="1:82" ht="110.25" hidden="1" customHeight="1">
      <c r="A424" s="3"/>
      <c r="B424" s="5" t="s">
        <v>3164</v>
      </c>
      <c r="C424" s="3" t="str">
        <f t="shared" si="124"/>
        <v>Ⅳ.ガバナンス (10)　不適切事案（含む懸念事項)　への対応</v>
      </c>
      <c r="D424" s="3" t="str">
        <f t="shared" si="125"/>
        <v>㉙不適切事案への対応態勢の整備</v>
      </c>
      <c r="E424" s="3" t="str">
        <f t="shared" si="128"/>
        <v>基本 177</v>
      </c>
      <c r="F424" s="3" t="str">
        <f t="shared" si="129"/>
        <v xml:space="preserve">177 
</v>
      </c>
      <c r="G424" s="11" t="str">
        <f t="shared" si="130"/>
        <v xml:space="preserve">発生した不適切事案に対する原因分析（経緯の確認・原因の把握）、再発防止策を経営層が出席する会議等で共有した上で、再発防止教育・再発防止策を実施し、改善状況を確認する態勢を整備している
＿ 
＿＿ </v>
      </c>
      <c r="H424" s="21" t="str">
        <f t="shared" si="126"/>
        <v>2023: 0
2024: ▼選択</v>
      </c>
      <c r="I424" s="21" t="str">
        <f t="shared" si="135"/>
        <v xml:space="preserve"> ― </v>
      </c>
      <c r="J424" s="21" t="str">
        <f t="shared" si="135"/>
        <v xml:space="preserve"> ― </v>
      </c>
      <c r="K424" s="21" t="str">
        <f t="shared" si="131"/>
        <v>▼選択</v>
      </c>
      <c r="L424" s="21" t="str">
        <f t="shared" si="132"/>
        <v>以下について、詳細説明欄の記載及び証跡資料により確認できた
・発生した不適切事案に対する原因分析、再発防止策の策定が行われていることは、「○○資料」を確認
・不適切事案の内容、原因、再発防止策が経営層の出席する会議等で共有されていることは、「○○資料」を確認
・惹起所属や惹起者に対し、再発防止教育・再発防止策を実施し、改善状況を確認していることは、「○○資料」を確認</v>
      </c>
      <c r="M424" s="21" t="str">
        <f t="shared" si="133"/>
        <v xml:space="preserve">
</v>
      </c>
      <c r="N424" s="3"/>
      <c r="O424" s="19" t="s">
        <v>2559</v>
      </c>
      <c r="P424" s="19" t="s">
        <v>2726</v>
      </c>
      <c r="Q424" s="19" t="s">
        <v>717</v>
      </c>
      <c r="R424" s="19"/>
      <c r="S424" s="19"/>
      <c r="T424" s="808"/>
      <c r="U424" s="809"/>
      <c r="V424" s="810"/>
      <c r="W424" s="811"/>
      <c r="X424" s="810"/>
      <c r="Y424" s="810"/>
      <c r="Z424" s="20"/>
      <c r="AA424" s="844" t="s">
        <v>600</v>
      </c>
      <c r="AB424" s="1276"/>
      <c r="AC424" s="844" t="s">
        <v>2007</v>
      </c>
      <c r="AD424" s="1278"/>
      <c r="AE424" s="1013" t="s">
        <v>717</v>
      </c>
      <c r="AF424" s="1278"/>
      <c r="AG424" s="845" t="s">
        <v>36</v>
      </c>
      <c r="AH424" s="1210"/>
      <c r="AI424" s="660">
        <v>177</v>
      </c>
      <c r="AJ424" s="551" t="s">
        <v>26</v>
      </c>
      <c r="AK424" s="1212" t="s">
        <v>727</v>
      </c>
      <c r="AL424" s="1218"/>
      <c r="AM424" s="1219"/>
      <c r="AN424" s="27">
        <f t="shared" si="123"/>
        <v>0</v>
      </c>
      <c r="AO424" s="27">
        <f t="shared" si="123"/>
        <v>0</v>
      </c>
      <c r="AP424" s="565">
        <f t="shared" si="123"/>
        <v>0</v>
      </c>
      <c r="AQ424" s="35">
        <f t="shared" si="123"/>
        <v>0</v>
      </c>
      <c r="AR424" s="566">
        <f t="shared" si="111"/>
        <v>0</v>
      </c>
      <c r="AS424" s="566">
        <f t="shared" si="111"/>
        <v>0</v>
      </c>
      <c r="AT424" s="35">
        <f t="shared" si="111"/>
        <v>0</v>
      </c>
      <c r="AU424" s="43">
        <f t="shared" si="111"/>
        <v>0</v>
      </c>
      <c r="AV424" s="596" t="s">
        <v>33</v>
      </c>
      <c r="AW424" s="597" t="s">
        <v>41</v>
      </c>
      <c r="AX424" s="597" t="s">
        <v>42</v>
      </c>
      <c r="AY424" s="597"/>
      <c r="AZ424" s="850" t="s">
        <v>33</v>
      </c>
      <c r="BA424" s="582" t="s">
        <v>337</v>
      </c>
      <c r="BB424" s="855"/>
      <c r="BC424" s="821"/>
      <c r="BD424" s="598" t="str">
        <f t="shared" si="136"/>
        <v>▼選択</v>
      </c>
      <c r="BE424" s="859" t="s">
        <v>33</v>
      </c>
      <c r="BF424" s="633" t="s">
        <v>16</v>
      </c>
      <c r="BG424" s="859" t="s">
        <v>31</v>
      </c>
      <c r="BH424" s="824" t="s">
        <v>6</v>
      </c>
      <c r="BI424" s="824" t="s">
        <v>7</v>
      </c>
      <c r="BJ424" s="859" t="s">
        <v>32</v>
      </c>
      <c r="BK424" s="859"/>
      <c r="BL424" s="546" t="s">
        <v>33</v>
      </c>
      <c r="BM424" s="828" t="s">
        <v>3439</v>
      </c>
      <c r="BN424" s="852"/>
      <c r="BO424" s="852"/>
      <c r="BP424" s="852"/>
      <c r="BQ424" s="852"/>
      <c r="BR424" s="852"/>
      <c r="BS424" s="547"/>
      <c r="BT424" s="547"/>
      <c r="BU424" s="547"/>
      <c r="BV424" s="548"/>
      <c r="BW424" s="549"/>
      <c r="BX424" s="547"/>
      <c r="BY424" s="495"/>
      <c r="BZ424" s="579" t="s">
        <v>1904</v>
      </c>
      <c r="CA424" s="853" t="s">
        <v>1901</v>
      </c>
      <c r="CB424" s="854" t="s">
        <v>1902</v>
      </c>
      <c r="CC424" s="55" t="s">
        <v>2559</v>
      </c>
      <c r="CD424" s="843" t="s">
        <v>1903</v>
      </c>
    </row>
    <row r="425" spans="1:82" ht="71.25" hidden="1" customHeight="1">
      <c r="A425" s="3"/>
      <c r="B425" s="5" t="s">
        <v>3165</v>
      </c>
      <c r="C425" s="3" t="str">
        <f t="shared" si="124"/>
        <v>Ⅳ.ガバナンス (10)　不適切事案（含む懸念事項)　への対応</v>
      </c>
      <c r="D425" s="3" t="str">
        <f t="shared" si="125"/>
        <v>㉙不適切事案への対応態勢の整備</v>
      </c>
      <c r="E425" s="3" t="str">
        <f t="shared" si="128"/>
        <v>基本 178</v>
      </c>
      <c r="F425" s="3" t="str">
        <f t="shared" si="129"/>
        <v xml:space="preserve">178 
</v>
      </c>
      <c r="G425" s="11" t="str">
        <f t="shared" si="130"/>
        <v xml:space="preserve">コンプライアンス上の懸念事案の発生状況および対応結果（発生していない場合は発生していない旨の報告）について、経営層が出席する会議（コンプライアンス委員会、経営会議等）へ定期的に報告している
＿ 
＿＿ </v>
      </c>
      <c r="H425" s="21" t="str">
        <f t="shared" si="126"/>
        <v>2023: 0
2024: ▼選択</v>
      </c>
      <c r="I425" s="21" t="str">
        <f t="shared" si="135"/>
        <v xml:space="preserve"> ― </v>
      </c>
      <c r="J425" s="21" t="str">
        <f t="shared" si="135"/>
        <v xml:space="preserve"> ― </v>
      </c>
      <c r="K425" s="21" t="str">
        <f t="shared" si="131"/>
        <v>▼選択</v>
      </c>
      <c r="L425" s="21" t="str">
        <f t="shared" si="132"/>
        <v>以下について、詳細説明欄の記載及び証跡資料「○○資料」P○により確認できた
・経営層が出席する会議へ定期的（最低四半期に1回程度）に報告されていること</v>
      </c>
      <c r="M425" s="21" t="str">
        <f t="shared" si="133"/>
        <v xml:space="preserve">
</v>
      </c>
      <c r="N425" s="3"/>
      <c r="O425" s="19" t="s">
        <v>2560</v>
      </c>
      <c r="P425" s="19" t="s">
        <v>2726</v>
      </c>
      <c r="Q425" s="19" t="s">
        <v>717</v>
      </c>
      <c r="R425" s="19"/>
      <c r="S425" s="19"/>
      <c r="T425" s="808"/>
      <c r="U425" s="809"/>
      <c r="V425" s="810"/>
      <c r="W425" s="811"/>
      <c r="X425" s="810"/>
      <c r="Y425" s="810"/>
      <c r="Z425" s="20"/>
      <c r="AA425" s="864" t="s">
        <v>600</v>
      </c>
      <c r="AB425" s="1277"/>
      <c r="AC425" s="864" t="s">
        <v>2007</v>
      </c>
      <c r="AD425" s="1279"/>
      <c r="AE425" s="1012" t="s">
        <v>717</v>
      </c>
      <c r="AF425" s="1279"/>
      <c r="AG425" s="865" t="s">
        <v>36</v>
      </c>
      <c r="AH425" s="1211"/>
      <c r="AI425" s="660">
        <v>178</v>
      </c>
      <c r="AJ425" s="601" t="s">
        <v>26</v>
      </c>
      <c r="AK425" s="1309" t="s">
        <v>728</v>
      </c>
      <c r="AL425" s="1244"/>
      <c r="AM425" s="1245"/>
      <c r="AN425" s="31">
        <f t="shared" si="123"/>
        <v>0</v>
      </c>
      <c r="AO425" s="31">
        <f t="shared" si="123"/>
        <v>0</v>
      </c>
      <c r="AP425" s="620">
        <f t="shared" si="123"/>
        <v>0</v>
      </c>
      <c r="AQ425" s="38">
        <f t="shared" si="123"/>
        <v>0</v>
      </c>
      <c r="AR425" s="621">
        <f t="shared" si="111"/>
        <v>0</v>
      </c>
      <c r="AS425" s="621">
        <f t="shared" si="111"/>
        <v>0</v>
      </c>
      <c r="AT425" s="38">
        <f t="shared" si="111"/>
        <v>0</v>
      </c>
      <c r="AU425" s="46">
        <f t="shared" si="111"/>
        <v>0</v>
      </c>
      <c r="AV425" s="596" t="s">
        <v>33</v>
      </c>
      <c r="AW425" s="597" t="s">
        <v>41</v>
      </c>
      <c r="AX425" s="597" t="s">
        <v>42</v>
      </c>
      <c r="AY425" s="597"/>
      <c r="AZ425" s="850" t="s">
        <v>33</v>
      </c>
      <c r="BA425" s="582" t="s">
        <v>729</v>
      </c>
      <c r="BB425" s="855"/>
      <c r="BC425" s="821"/>
      <c r="BD425" s="598" t="str">
        <f t="shared" si="136"/>
        <v>▼選択</v>
      </c>
      <c r="BE425" s="859" t="s">
        <v>33</v>
      </c>
      <c r="BF425" s="633" t="s">
        <v>16</v>
      </c>
      <c r="BG425" s="859" t="s">
        <v>31</v>
      </c>
      <c r="BH425" s="824" t="s">
        <v>6</v>
      </c>
      <c r="BI425" s="824" t="s">
        <v>7</v>
      </c>
      <c r="BJ425" s="859" t="s">
        <v>32</v>
      </c>
      <c r="BK425" s="859"/>
      <c r="BL425" s="546" t="s">
        <v>33</v>
      </c>
      <c r="BM425" s="828" t="s">
        <v>3440</v>
      </c>
      <c r="BN425" s="852"/>
      <c r="BO425" s="852"/>
      <c r="BP425" s="852"/>
      <c r="BQ425" s="852"/>
      <c r="BR425" s="852"/>
      <c r="BS425" s="547"/>
      <c r="BT425" s="547"/>
      <c r="BU425" s="547"/>
      <c r="BV425" s="548"/>
      <c r="BW425" s="549"/>
      <c r="BX425" s="547"/>
      <c r="BY425" s="495"/>
      <c r="BZ425" s="579" t="s">
        <v>2121</v>
      </c>
      <c r="CA425" s="853" t="s">
        <v>1905</v>
      </c>
      <c r="CB425" s="854" t="s">
        <v>1906</v>
      </c>
      <c r="CC425" s="55" t="s">
        <v>2560</v>
      </c>
      <c r="CD425" s="843" t="s">
        <v>1907</v>
      </c>
    </row>
    <row r="426" spans="1:82" ht="78.75" hidden="1" customHeight="1">
      <c r="A426" s="3"/>
      <c r="B426" s="5" t="s">
        <v>3166</v>
      </c>
      <c r="C426" s="3" t="str">
        <f t="shared" si="124"/>
        <v>Ⅳ.ガバナンス (10)　不適切事案（含む懸念事項)　への対応</v>
      </c>
      <c r="D426" s="3" t="str">
        <f t="shared" si="125"/>
        <v>㉙不適切事案への対応態勢の整備</v>
      </c>
      <c r="E426" s="3" t="str">
        <f t="shared" si="128"/>
        <v>応用 179</v>
      </c>
      <c r="F426" s="3" t="str">
        <f t="shared" si="129"/>
        <v xml:space="preserve">179 
</v>
      </c>
      <c r="G426" s="11" t="str">
        <f t="shared" si="130"/>
        <v xml:space="preserve">独立性が担保（内部通報者が保護される仕組み）された内部通報態勢を整備の上、全従業員に周知されている
＿ 
＿＿ </v>
      </c>
      <c r="H426" s="21" t="str">
        <f t="shared" si="126"/>
        <v>2023: 0
2024: ▼選択</v>
      </c>
      <c r="I426" s="21" t="str">
        <f t="shared" si="135"/>
        <v xml:space="preserve"> ― </v>
      </c>
      <c r="J426" s="21" t="str">
        <f t="shared" si="135"/>
        <v xml:space="preserve"> ― </v>
      </c>
      <c r="K426" s="21" t="str">
        <f t="shared" si="131"/>
        <v>▼選択</v>
      </c>
      <c r="L426" s="21" t="str">
        <f t="shared" si="132"/>
        <v>以下について、詳細説明欄の記載及び証跡資料により確認できた
・独立性が担保された内部通報制度となっていることは、「○○資料」を確認
・内部通報制度を全従業員に周知するための取組みは、「○○資料」を確認</v>
      </c>
      <c r="M426" s="21" t="str">
        <f t="shared" si="133"/>
        <v xml:space="preserve">
</v>
      </c>
      <c r="N426" s="3"/>
      <c r="O426" s="19" t="s">
        <v>2561</v>
      </c>
      <c r="P426" s="19" t="s">
        <v>2726</v>
      </c>
      <c r="Q426" s="19" t="s">
        <v>717</v>
      </c>
      <c r="R426" s="19"/>
      <c r="S426" s="19"/>
      <c r="T426" s="808"/>
      <c r="U426" s="809"/>
      <c r="V426" s="810"/>
      <c r="W426" s="811"/>
      <c r="X426" s="810"/>
      <c r="Y426" s="810"/>
      <c r="Z426" s="20"/>
      <c r="AA426" s="869" t="s">
        <v>662</v>
      </c>
      <c r="AB426" s="1203" t="s">
        <v>674</v>
      </c>
      <c r="AC426" s="879" t="s">
        <v>2007</v>
      </c>
      <c r="AD426" s="1206" t="s">
        <v>715</v>
      </c>
      <c r="AE426" s="1007" t="s">
        <v>1994</v>
      </c>
      <c r="AF426" s="1272" t="s">
        <v>716</v>
      </c>
      <c r="AG426" s="866" t="s">
        <v>140</v>
      </c>
      <c r="AH426" s="1236" t="s">
        <v>228</v>
      </c>
      <c r="AI426" s="660">
        <v>179</v>
      </c>
      <c r="AJ426" s="551" t="s">
        <v>26</v>
      </c>
      <c r="AK426" s="1212" t="s">
        <v>730</v>
      </c>
      <c r="AL426" s="1218"/>
      <c r="AM426" s="1219"/>
      <c r="AN426" s="27">
        <f t="shared" si="123"/>
        <v>0</v>
      </c>
      <c r="AO426" s="27">
        <f t="shared" si="123"/>
        <v>0</v>
      </c>
      <c r="AP426" s="565">
        <f t="shared" si="123"/>
        <v>0</v>
      </c>
      <c r="AQ426" s="35">
        <f t="shared" si="123"/>
        <v>0</v>
      </c>
      <c r="AR426" s="566">
        <f t="shared" si="111"/>
        <v>0</v>
      </c>
      <c r="AS426" s="566">
        <f t="shared" si="111"/>
        <v>0</v>
      </c>
      <c r="AT426" s="35">
        <f t="shared" si="111"/>
        <v>0</v>
      </c>
      <c r="AU426" s="43">
        <f t="shared" si="111"/>
        <v>0</v>
      </c>
      <c r="AV426" s="596" t="s">
        <v>33</v>
      </c>
      <c r="AW426" s="597" t="s">
        <v>41</v>
      </c>
      <c r="AX426" s="597" t="s">
        <v>42</v>
      </c>
      <c r="AY426" s="597"/>
      <c r="AZ426" s="850" t="s">
        <v>33</v>
      </c>
      <c r="BA426" s="582" t="s">
        <v>731</v>
      </c>
      <c r="BB426" s="855"/>
      <c r="BC426" s="821"/>
      <c r="BD426" s="603" t="str">
        <f t="shared" si="136"/>
        <v>▼選択</v>
      </c>
      <c r="BE426" s="859" t="s">
        <v>33</v>
      </c>
      <c r="BF426" s="633" t="s">
        <v>16</v>
      </c>
      <c r="BG426" s="859" t="s">
        <v>31</v>
      </c>
      <c r="BH426" s="824" t="s">
        <v>6</v>
      </c>
      <c r="BI426" s="824" t="s">
        <v>7</v>
      </c>
      <c r="BJ426" s="859" t="s">
        <v>32</v>
      </c>
      <c r="BK426" s="859"/>
      <c r="BL426" s="546" t="s">
        <v>33</v>
      </c>
      <c r="BM426" s="828" t="s">
        <v>3441</v>
      </c>
      <c r="BN426" s="852"/>
      <c r="BO426" s="852"/>
      <c r="BP426" s="852"/>
      <c r="BQ426" s="852"/>
      <c r="BR426" s="852"/>
      <c r="BS426" s="547"/>
      <c r="BT426" s="547"/>
      <c r="BU426" s="547"/>
      <c r="BV426" s="548"/>
      <c r="BW426" s="549"/>
      <c r="BX426" s="547"/>
      <c r="BY426" s="495"/>
      <c r="BZ426" s="579" t="s">
        <v>1911</v>
      </c>
      <c r="CA426" s="853" t="s">
        <v>1908</v>
      </c>
      <c r="CB426" s="854" t="s">
        <v>1909</v>
      </c>
      <c r="CC426" s="55" t="s">
        <v>2561</v>
      </c>
      <c r="CD426" s="843" t="s">
        <v>1910</v>
      </c>
    </row>
    <row r="427" spans="1:82" ht="78.75" hidden="1" customHeight="1">
      <c r="A427" s="3"/>
      <c r="B427" s="5" t="s">
        <v>3167</v>
      </c>
      <c r="C427" s="3" t="str">
        <f t="shared" si="124"/>
        <v>Ⅳ.ガバナンス (10)　不適切事案（含む懸念事項)　への対応</v>
      </c>
      <c r="D427" s="3" t="str">
        <f t="shared" si="125"/>
        <v>㉙不適切事案への対応態勢の整備</v>
      </c>
      <c r="E427" s="3" t="str">
        <f t="shared" si="128"/>
        <v>応用 180</v>
      </c>
      <c r="F427" s="3" t="str">
        <f t="shared" si="129"/>
        <v xml:space="preserve">180 
</v>
      </c>
      <c r="G427" s="11" t="str">
        <f t="shared" si="130"/>
        <v xml:space="preserve">内部通報の状況を適切な責任者（経営層等）に共有化し、改善策が取られている
※前年度以降、該当事案が発生していない場合は「3.対象外」を選択
＿ 
＿＿ </v>
      </c>
      <c r="H427" s="21" t="str">
        <f t="shared" si="126"/>
        <v>2023: 0
2024: 3.対象外</v>
      </c>
      <c r="I427" s="21" t="str">
        <f t="shared" si="135"/>
        <v xml:space="preserve"> ― </v>
      </c>
      <c r="J427" s="21" t="str">
        <f t="shared" si="135"/>
        <v xml:space="preserve"> ― </v>
      </c>
      <c r="K427" s="21" t="str">
        <f t="shared" si="131"/>
        <v>対象外</v>
      </c>
      <c r="L427" s="21" t="str">
        <f t="shared" si="132"/>
        <v>以下について、詳細説明欄の記載及び証跡資料により確認できた
・内部通報の状況が経営層に報告されていることは、「○○資料」を確認
・内部通報の内容に応じた改善策が実施されていることは、「○○資料」を確認</v>
      </c>
      <c r="M427" s="21" t="str">
        <f t="shared" si="133"/>
        <v xml:space="preserve">
</v>
      </c>
      <c r="N427" s="3"/>
      <c r="O427" s="19" t="s">
        <v>2562</v>
      </c>
      <c r="P427" s="19" t="s">
        <v>2726</v>
      </c>
      <c r="Q427" s="19" t="s">
        <v>717</v>
      </c>
      <c r="R427" s="19"/>
      <c r="S427" s="19"/>
      <c r="T427" s="808"/>
      <c r="U427" s="809"/>
      <c r="V427" s="810"/>
      <c r="W427" s="811"/>
      <c r="X427" s="810"/>
      <c r="Y427" s="810"/>
      <c r="Z427" s="20"/>
      <c r="AA427" s="844" t="s">
        <v>600</v>
      </c>
      <c r="AB427" s="1276"/>
      <c r="AC427" s="844" t="s">
        <v>2007</v>
      </c>
      <c r="AD427" s="1278"/>
      <c r="AE427" s="1013" t="s">
        <v>717</v>
      </c>
      <c r="AF427" s="1278"/>
      <c r="AG427" s="867" t="s">
        <v>140</v>
      </c>
      <c r="AH427" s="1237"/>
      <c r="AI427" s="660">
        <v>180</v>
      </c>
      <c r="AJ427" s="551" t="s">
        <v>26</v>
      </c>
      <c r="AK427" s="1212" t="s">
        <v>1912</v>
      </c>
      <c r="AL427" s="1218"/>
      <c r="AM427" s="1219"/>
      <c r="AN427" s="27">
        <f t="shared" si="123"/>
        <v>0</v>
      </c>
      <c r="AO427" s="27">
        <f t="shared" si="123"/>
        <v>0</v>
      </c>
      <c r="AP427" s="565">
        <f t="shared" si="123"/>
        <v>0</v>
      </c>
      <c r="AQ427" s="35">
        <f t="shared" si="123"/>
        <v>0</v>
      </c>
      <c r="AR427" s="566">
        <f t="shared" si="111"/>
        <v>0</v>
      </c>
      <c r="AS427" s="566">
        <f t="shared" si="111"/>
        <v>0</v>
      </c>
      <c r="AT427" s="35">
        <f t="shared" si="111"/>
        <v>0</v>
      </c>
      <c r="AU427" s="43">
        <f t="shared" si="111"/>
        <v>0</v>
      </c>
      <c r="AV427" s="649" t="s">
        <v>33</v>
      </c>
      <c r="AW427" s="614" t="s">
        <v>41</v>
      </c>
      <c r="AX427" s="614" t="s">
        <v>42</v>
      </c>
      <c r="AY427" s="587" t="s">
        <v>195</v>
      </c>
      <c r="AZ427" s="850" t="s">
        <v>3232</v>
      </c>
      <c r="BA427" s="582" t="s">
        <v>337</v>
      </c>
      <c r="BB427" s="855"/>
      <c r="BC427" s="821"/>
      <c r="BD427" s="603" t="str">
        <f t="shared" si="136"/>
        <v>対象外</v>
      </c>
      <c r="BE427" s="620" t="s">
        <v>33</v>
      </c>
      <c r="BF427" s="861" t="s">
        <v>16</v>
      </c>
      <c r="BG427" s="620" t="s">
        <v>31</v>
      </c>
      <c r="BH427" s="824" t="s">
        <v>6</v>
      </c>
      <c r="BI427" s="824" t="s">
        <v>7</v>
      </c>
      <c r="BJ427" s="620" t="s">
        <v>32</v>
      </c>
      <c r="BK427" s="620" t="s">
        <v>897</v>
      </c>
      <c r="BL427" s="546" t="s">
        <v>203</v>
      </c>
      <c r="BM427" s="828" t="s">
        <v>1916</v>
      </c>
      <c r="BN427" s="852"/>
      <c r="BO427" s="852"/>
      <c r="BP427" s="852"/>
      <c r="BQ427" s="852"/>
      <c r="BR427" s="852"/>
      <c r="BS427" s="547"/>
      <c r="BT427" s="547"/>
      <c r="BU427" s="547"/>
      <c r="BV427" s="548"/>
      <c r="BW427" s="549"/>
      <c r="BX427" s="547"/>
      <c r="BY427" s="495"/>
      <c r="BZ427" s="579" t="s">
        <v>1916</v>
      </c>
      <c r="CA427" s="853" t="s">
        <v>1913</v>
      </c>
      <c r="CB427" s="854" t="s">
        <v>1914</v>
      </c>
      <c r="CC427" s="55" t="s">
        <v>2562</v>
      </c>
      <c r="CD427" s="843" t="s">
        <v>1915</v>
      </c>
    </row>
    <row r="428" spans="1:82" ht="85.5" hidden="1" customHeight="1">
      <c r="A428" s="3"/>
      <c r="B428" s="5" t="s">
        <v>3168</v>
      </c>
      <c r="C428" s="3" t="str">
        <f t="shared" si="124"/>
        <v>Ⅳ.ガバナンス (10)　不適切事案（含む懸念事項)　への対応</v>
      </c>
      <c r="D428" s="3" t="str">
        <f t="shared" si="125"/>
        <v>㉙不適切事案への対応態勢の整備</v>
      </c>
      <c r="E428" s="3" t="str">
        <f t="shared" si="128"/>
        <v>応用 ㉙EX</v>
      </c>
      <c r="F428" s="3" t="str">
        <f t="shared" si="129"/>
        <v xml:space="preserve">㉙EX 
</v>
      </c>
      <c r="G428" s="11" t="str">
        <f t="shared" si="13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28" s="21" t="str">
        <f t="shared" si="126"/>
        <v>2023: 0
2024: 4.--</v>
      </c>
      <c r="I428" s="21" t="str">
        <f t="shared" si="135"/>
        <v xml:space="preserve"> ― </v>
      </c>
      <c r="J428" s="21" t="str">
        <f t="shared" si="135"/>
        <v xml:space="preserve"> ― </v>
      </c>
      <c r="K428" s="21" t="str">
        <f t="shared" si="131"/>
        <v>▼選択</v>
      </c>
      <c r="L428" s="21" t="str">
        <f t="shared" si="132"/>
        <v>㉙不適切事案への対応態勢の整備 に関する貴社取組み［お客さまへアピールしたい取組み／募集人等従業者に好評な取組み］として認識しました。（［ ］内は判定時に不要文言を削除する）</v>
      </c>
      <c r="M428" s="21" t="str">
        <f t="shared" si="133"/>
        <v xml:space="preserve">
</v>
      </c>
      <c r="N428" s="3"/>
      <c r="O428" s="19" t="s">
        <v>2563</v>
      </c>
      <c r="P428" s="19" t="s">
        <v>2726</v>
      </c>
      <c r="Q428" s="19" t="s">
        <v>717</v>
      </c>
      <c r="R428" s="19"/>
      <c r="S428" s="19"/>
      <c r="T428" s="808"/>
      <c r="U428" s="809"/>
      <c r="V428" s="810"/>
      <c r="W428" s="811"/>
      <c r="X428" s="810"/>
      <c r="Y428" s="810"/>
      <c r="Z428" s="20"/>
      <c r="AA428" s="864" t="s">
        <v>600</v>
      </c>
      <c r="AB428" s="1277"/>
      <c r="AC428" s="864" t="s">
        <v>2007</v>
      </c>
      <c r="AD428" s="1279"/>
      <c r="AE428" s="1012" t="s">
        <v>717</v>
      </c>
      <c r="AF428" s="1279"/>
      <c r="AG428" s="868" t="s">
        <v>140</v>
      </c>
      <c r="AH428" s="1238"/>
      <c r="AI428" s="604" t="s">
        <v>732</v>
      </c>
      <c r="AJ428" s="601"/>
      <c r="AK428" s="1229" t="s">
        <v>2017</v>
      </c>
      <c r="AL428" s="1230"/>
      <c r="AM428" s="1231"/>
      <c r="AN428" s="30">
        <f t="shared" si="123"/>
        <v>0</v>
      </c>
      <c r="AO428" s="30">
        <f t="shared" si="123"/>
        <v>0</v>
      </c>
      <c r="AP428" s="605">
        <f t="shared" si="123"/>
        <v>0</v>
      </c>
      <c r="AQ428" s="35">
        <f t="shared" si="123"/>
        <v>0</v>
      </c>
      <c r="AR428" s="566">
        <f t="shared" si="111"/>
        <v>0</v>
      </c>
      <c r="AS428" s="566">
        <f t="shared" si="111"/>
        <v>0</v>
      </c>
      <c r="AT428" s="35">
        <f t="shared" si="111"/>
        <v>0</v>
      </c>
      <c r="AU428" s="43">
        <f t="shared" si="111"/>
        <v>0</v>
      </c>
      <c r="AV428" s="596" t="s">
        <v>33</v>
      </c>
      <c r="AW428" s="597" t="s">
        <v>41</v>
      </c>
      <c r="AX428" s="606" t="s">
        <v>877</v>
      </c>
      <c r="AY428" s="597"/>
      <c r="AZ428" s="850" t="s">
        <v>877</v>
      </c>
      <c r="BA428" s="607" t="s">
        <v>147</v>
      </c>
      <c r="BB428" s="851"/>
      <c r="BC428" s="547"/>
      <c r="BD428" s="549"/>
      <c r="BE428" s="620" t="str">
        <f>IF(AND(AL428=AV428,AV428="○",AZ428="1.はい"),"○","▼選択")</f>
        <v>▼選択</v>
      </c>
      <c r="BF428" s="861" t="s">
        <v>16</v>
      </c>
      <c r="BG428" s="620" t="s">
        <v>31</v>
      </c>
      <c r="BH428" s="824" t="s">
        <v>6</v>
      </c>
      <c r="BI428" s="824" t="s">
        <v>7</v>
      </c>
      <c r="BJ428" s="620" t="s">
        <v>32</v>
      </c>
      <c r="BK428" s="620"/>
      <c r="BL428" s="546" t="s">
        <v>33</v>
      </c>
      <c r="BM428" s="828" t="s">
        <v>3442</v>
      </c>
      <c r="BN428" s="829"/>
      <c r="BO428" s="829"/>
      <c r="BP428" s="829"/>
      <c r="BQ428" s="829"/>
      <c r="BR428" s="829"/>
      <c r="BS428" s="547"/>
      <c r="BT428" s="547"/>
      <c r="BU428" s="547"/>
      <c r="BV428" s="548"/>
      <c r="BW428" s="549"/>
      <c r="BX428" s="547"/>
      <c r="BY428" s="495"/>
      <c r="BZ428" s="579" t="s">
        <v>2122</v>
      </c>
      <c r="CA428" s="832" t="s">
        <v>1917</v>
      </c>
      <c r="CB428" s="854" t="s">
        <v>1918</v>
      </c>
      <c r="CC428" s="55" t="s">
        <v>2563</v>
      </c>
      <c r="CD428" s="843" t="s">
        <v>1919</v>
      </c>
    </row>
    <row r="429" spans="1:82" ht="94.5" hidden="1" customHeight="1">
      <c r="A429" s="3"/>
      <c r="B429" s="5" t="s">
        <v>3169</v>
      </c>
      <c r="C429" s="3" t="str">
        <f t="shared" si="124"/>
        <v>Ⅳ.ガバナンス (11)　従業員管理</v>
      </c>
      <c r="D429" s="3" t="str">
        <f t="shared" si="125"/>
        <v>㉚従業員管理・従業員満足度向上に向けた取組み</v>
      </c>
      <c r="E429" s="3" t="str">
        <f t="shared" si="128"/>
        <v>基本 181</v>
      </c>
      <c r="F429" s="3" t="str">
        <f t="shared" si="129"/>
        <v xml:space="preserve">181 
</v>
      </c>
      <c r="G429" s="11" t="str">
        <f t="shared" si="130"/>
        <v xml:space="preserve">有給休暇取得状況を常時把握の上、取得勧奨が行われ、法令上取得すべき有給日数（年５日）を全員が取得している
＿ 
＿＿ </v>
      </c>
      <c r="H429" s="21" t="str">
        <f t="shared" si="126"/>
        <v>2023: 0
2024: ▼選択</v>
      </c>
      <c r="I429" s="21" t="str">
        <f t="shared" si="135"/>
        <v xml:space="preserve"> ― </v>
      </c>
      <c r="J429" s="21" t="str">
        <f t="shared" si="135"/>
        <v xml:space="preserve"> ― </v>
      </c>
      <c r="K429" s="21" t="str">
        <f t="shared" si="131"/>
        <v>▼選択</v>
      </c>
      <c r="L429" s="21" t="str">
        <f t="shared" si="132"/>
        <v>以下について、詳細説明欄の記載及び証跡資料により確認できた
・有給休暇の取得勧奨が行われていることは、「○○資料」を確認
・有給休暇の取得状況の把握ができていることは、「○○資料」を確認
・全従業員が年５日の有給休暇の取得を行っていることは、「○○資料」および詳細説明欄の記載にて確認</v>
      </c>
      <c r="M429" s="21" t="str">
        <f t="shared" si="133"/>
        <v xml:space="preserve">
</v>
      </c>
      <c r="N429" s="3"/>
      <c r="O429" s="19" t="s">
        <v>2564</v>
      </c>
      <c r="P429" s="19" t="s">
        <v>2746</v>
      </c>
      <c r="Q429" s="19" t="s">
        <v>737</v>
      </c>
      <c r="R429" s="19"/>
      <c r="S429" s="19"/>
      <c r="T429" s="808"/>
      <c r="U429" s="809"/>
      <c r="V429" s="810"/>
      <c r="W429" s="811"/>
      <c r="X429" s="810"/>
      <c r="Y429" s="810"/>
      <c r="Z429" s="20"/>
      <c r="AA429" s="869" t="s">
        <v>662</v>
      </c>
      <c r="AB429" s="1203" t="s">
        <v>674</v>
      </c>
      <c r="AC429" s="879" t="s">
        <v>2008</v>
      </c>
      <c r="AD429" s="1206" t="s">
        <v>733</v>
      </c>
      <c r="AE429" s="1007" t="s">
        <v>1995</v>
      </c>
      <c r="AF429" s="1272" t="s">
        <v>734</v>
      </c>
      <c r="AG429" s="837" t="s">
        <v>36</v>
      </c>
      <c r="AH429" s="1209" t="s">
        <v>25</v>
      </c>
      <c r="AI429" s="637">
        <v>181</v>
      </c>
      <c r="AJ429" s="551" t="s">
        <v>26</v>
      </c>
      <c r="AK429" s="1212" t="s">
        <v>735</v>
      </c>
      <c r="AL429" s="1218"/>
      <c r="AM429" s="1219"/>
      <c r="AN429" s="27">
        <f t="shared" si="123"/>
        <v>0</v>
      </c>
      <c r="AO429" s="27">
        <f t="shared" si="123"/>
        <v>0</v>
      </c>
      <c r="AP429" s="565">
        <f t="shared" si="123"/>
        <v>0</v>
      </c>
      <c r="AQ429" s="35">
        <f t="shared" si="123"/>
        <v>0</v>
      </c>
      <c r="AR429" s="566">
        <f t="shared" si="111"/>
        <v>0</v>
      </c>
      <c r="AS429" s="566">
        <f t="shared" si="111"/>
        <v>0</v>
      </c>
      <c r="AT429" s="35">
        <f t="shared" si="111"/>
        <v>0</v>
      </c>
      <c r="AU429" s="43">
        <f t="shared" si="111"/>
        <v>0</v>
      </c>
      <c r="AV429" s="596" t="s">
        <v>33</v>
      </c>
      <c r="AW429" s="597" t="s">
        <v>41</v>
      </c>
      <c r="AX429" s="597" t="s">
        <v>42</v>
      </c>
      <c r="AY429" s="597"/>
      <c r="AZ429" s="850" t="s">
        <v>33</v>
      </c>
      <c r="BA429" s="582" t="s">
        <v>736</v>
      </c>
      <c r="BB429" s="855"/>
      <c r="BC429" s="821"/>
      <c r="BD429" s="598" t="str">
        <f t="shared" ref="BD429:BD440" si="137">BL429</f>
        <v>▼選択</v>
      </c>
      <c r="BE429" s="859" t="s">
        <v>33</v>
      </c>
      <c r="BF429" s="633" t="s">
        <v>16</v>
      </c>
      <c r="BG429" s="859" t="s">
        <v>31</v>
      </c>
      <c r="BH429" s="824" t="s">
        <v>6</v>
      </c>
      <c r="BI429" s="824" t="s">
        <v>7</v>
      </c>
      <c r="BJ429" s="859" t="s">
        <v>32</v>
      </c>
      <c r="BK429" s="859"/>
      <c r="BL429" s="546" t="s">
        <v>33</v>
      </c>
      <c r="BM429" s="828" t="s">
        <v>3443</v>
      </c>
      <c r="BN429" s="852"/>
      <c r="BO429" s="852"/>
      <c r="BP429" s="852"/>
      <c r="BQ429" s="852"/>
      <c r="BR429" s="852"/>
      <c r="BS429" s="547"/>
      <c r="BT429" s="547"/>
      <c r="BU429" s="547"/>
      <c r="BV429" s="548"/>
      <c r="BW429" s="549"/>
      <c r="BX429" s="547"/>
      <c r="BY429" s="495"/>
      <c r="BZ429" s="579" t="s">
        <v>1923</v>
      </c>
      <c r="CA429" s="853" t="s">
        <v>1920</v>
      </c>
      <c r="CB429" s="854" t="s">
        <v>1921</v>
      </c>
      <c r="CC429" s="55" t="s">
        <v>2564</v>
      </c>
      <c r="CD429" s="843" t="s">
        <v>1922</v>
      </c>
    </row>
    <row r="430" spans="1:82" ht="63" hidden="1" customHeight="1">
      <c r="A430" s="3"/>
      <c r="B430" s="5" t="s">
        <v>3170</v>
      </c>
      <c r="C430" s="3" t="str">
        <f t="shared" si="124"/>
        <v>Ⅳ.ガバナンス (11)　従業員管理</v>
      </c>
      <c r="D430" s="3" t="str">
        <f t="shared" si="125"/>
        <v>㉚従業員管理・従業員満足度向上に向けた取組み</v>
      </c>
      <c r="E430" s="3" t="str">
        <f t="shared" si="128"/>
        <v>基本 182</v>
      </c>
      <c r="F430" s="3" t="str">
        <f t="shared" si="129"/>
        <v xml:space="preserve">182 
</v>
      </c>
      <c r="G430" s="11" t="str">
        <f t="shared" si="130"/>
        <v xml:space="preserve">時間外勤務の状況が常時把握され、適切に指導が行われている
＿ 
＿＿ </v>
      </c>
      <c r="H430" s="21" t="str">
        <f t="shared" si="126"/>
        <v>2023: 0
2024: ▼選択</v>
      </c>
      <c r="I430" s="21" t="str">
        <f t="shared" si="135"/>
        <v xml:space="preserve"> ― </v>
      </c>
      <c r="J430" s="21" t="str">
        <f t="shared" si="135"/>
        <v xml:space="preserve"> ― </v>
      </c>
      <c r="K430" s="21" t="str">
        <f t="shared" si="131"/>
        <v>▼選択</v>
      </c>
      <c r="L430" s="21" t="str">
        <f t="shared" si="132"/>
        <v>以下について、詳細説明欄の記載及び証跡資料により確認できた
・時間外勤務の状況が把握できることは、「○○資料」を確認
・36協定を超過（懸念を含む）する時間外労働を行っている場合、指導を行っていることは、「○○資料」を確認</v>
      </c>
      <c r="M430" s="21" t="str">
        <f t="shared" si="133"/>
        <v xml:space="preserve">
</v>
      </c>
      <c r="N430" s="3"/>
      <c r="O430" s="19" t="s">
        <v>2565</v>
      </c>
      <c r="P430" s="19" t="s">
        <v>2746</v>
      </c>
      <c r="Q430" s="19" t="s">
        <v>737</v>
      </c>
      <c r="R430" s="19"/>
      <c r="S430" s="19"/>
      <c r="T430" s="808"/>
      <c r="U430" s="809"/>
      <c r="V430" s="810"/>
      <c r="W430" s="811"/>
      <c r="X430" s="810"/>
      <c r="Y430" s="810"/>
      <c r="Z430" s="20"/>
      <c r="AA430" s="870" t="s">
        <v>600</v>
      </c>
      <c r="AB430" s="1276"/>
      <c r="AC430" s="870" t="s">
        <v>2008</v>
      </c>
      <c r="AD430" s="1278"/>
      <c r="AE430" s="1008" t="s">
        <v>737</v>
      </c>
      <c r="AF430" s="1278"/>
      <c r="AG430" s="845" t="s">
        <v>36</v>
      </c>
      <c r="AH430" s="1210"/>
      <c r="AI430" s="637">
        <v>182</v>
      </c>
      <c r="AJ430" s="551" t="s">
        <v>26</v>
      </c>
      <c r="AK430" s="1212" t="s">
        <v>738</v>
      </c>
      <c r="AL430" s="1218"/>
      <c r="AM430" s="1219"/>
      <c r="AN430" s="27">
        <f t="shared" si="123"/>
        <v>0</v>
      </c>
      <c r="AO430" s="27">
        <f t="shared" si="123"/>
        <v>0</v>
      </c>
      <c r="AP430" s="565">
        <f t="shared" si="123"/>
        <v>0</v>
      </c>
      <c r="AQ430" s="35">
        <f t="shared" si="123"/>
        <v>0</v>
      </c>
      <c r="AR430" s="566">
        <f t="shared" si="111"/>
        <v>0</v>
      </c>
      <c r="AS430" s="566">
        <f t="shared" si="111"/>
        <v>0</v>
      </c>
      <c r="AT430" s="35">
        <f t="shared" si="111"/>
        <v>0</v>
      </c>
      <c r="AU430" s="43">
        <f t="shared" si="111"/>
        <v>0</v>
      </c>
      <c r="AV430" s="596" t="s">
        <v>33</v>
      </c>
      <c r="AW430" s="597" t="s">
        <v>41</v>
      </c>
      <c r="AX430" s="597" t="s">
        <v>42</v>
      </c>
      <c r="AY430" s="597"/>
      <c r="AZ430" s="850" t="s">
        <v>33</v>
      </c>
      <c r="BA430" s="582" t="s">
        <v>337</v>
      </c>
      <c r="BB430" s="855"/>
      <c r="BC430" s="821"/>
      <c r="BD430" s="598" t="str">
        <f t="shared" si="137"/>
        <v>▼選択</v>
      </c>
      <c r="BE430" s="859" t="s">
        <v>33</v>
      </c>
      <c r="BF430" s="633" t="s">
        <v>16</v>
      </c>
      <c r="BG430" s="859" t="s">
        <v>31</v>
      </c>
      <c r="BH430" s="824" t="s">
        <v>6</v>
      </c>
      <c r="BI430" s="824" t="s">
        <v>7</v>
      </c>
      <c r="BJ430" s="859" t="s">
        <v>32</v>
      </c>
      <c r="BK430" s="859"/>
      <c r="BL430" s="546" t="s">
        <v>33</v>
      </c>
      <c r="BM430" s="828" t="s">
        <v>3444</v>
      </c>
      <c r="BN430" s="852"/>
      <c r="BO430" s="852"/>
      <c r="BP430" s="852"/>
      <c r="BQ430" s="852"/>
      <c r="BR430" s="852"/>
      <c r="BS430" s="547"/>
      <c r="BT430" s="547"/>
      <c r="BU430" s="547"/>
      <c r="BV430" s="548"/>
      <c r="BW430" s="549"/>
      <c r="BX430" s="547"/>
      <c r="BY430" s="495"/>
      <c r="BZ430" s="579" t="s">
        <v>1927</v>
      </c>
      <c r="CA430" s="853" t="s">
        <v>1924</v>
      </c>
      <c r="CB430" s="854" t="s">
        <v>1925</v>
      </c>
      <c r="CC430" s="55" t="s">
        <v>2565</v>
      </c>
      <c r="CD430" s="843" t="s">
        <v>1926</v>
      </c>
    </row>
    <row r="431" spans="1:82" ht="141.75" hidden="1" customHeight="1">
      <c r="A431" s="3"/>
      <c r="B431" s="5" t="s">
        <v>3171</v>
      </c>
      <c r="C431" s="3" t="str">
        <f t="shared" si="124"/>
        <v>Ⅳ.ガバナンス (11)　従業員管理</v>
      </c>
      <c r="D431" s="3" t="str">
        <f t="shared" si="125"/>
        <v>㉚従業員管理・従業員満足度向上に向けた取組み</v>
      </c>
      <c r="E431" s="3" t="str">
        <f t="shared" si="128"/>
        <v>基本 183</v>
      </c>
      <c r="F431" s="3" t="str">
        <f t="shared" si="129"/>
        <v xml:space="preserve">183 
</v>
      </c>
      <c r="G431" s="11" t="str">
        <f t="shared" si="130"/>
        <v xml:space="preserve">従業員向けの定期健康診断を実施している
＿ 
＿＿ </v>
      </c>
      <c r="H431" s="21" t="str">
        <f t="shared" si="126"/>
        <v>2023: 0
2024: ▼選択</v>
      </c>
      <c r="I431" s="21" t="str">
        <f t="shared" si="135"/>
        <v xml:space="preserve"> ― </v>
      </c>
      <c r="J431" s="21" t="str">
        <f t="shared" si="135"/>
        <v xml:space="preserve"> ― </v>
      </c>
      <c r="K431" s="21" t="str">
        <f t="shared" si="131"/>
        <v>▼選択</v>
      </c>
      <c r="L431" s="21" t="str">
        <f t="shared" si="132"/>
        <v>原則として全従業員が定期健康診断を受診していることは、「○○資料」および詳細説明欄の記載にて確認
【または】
以下について、詳細説明欄の記載及び証跡資料により確認できた
・健康経営優良法人の認定を取得していることは、「○○資料」を確認
・認定が有効期限切れとなっていないことは、「○○資料」を確認
・全従業員が定期健康診断を受診している旨は、詳細説明欄の記載を確認</v>
      </c>
      <c r="M431" s="21" t="str">
        <f t="shared" si="133"/>
        <v xml:space="preserve">
</v>
      </c>
      <c r="N431" s="3"/>
      <c r="O431" s="19" t="s">
        <v>2566</v>
      </c>
      <c r="P431" s="19" t="s">
        <v>2746</v>
      </c>
      <c r="Q431" s="19" t="s">
        <v>737</v>
      </c>
      <c r="R431" s="19"/>
      <c r="S431" s="19"/>
      <c r="T431" s="808"/>
      <c r="U431" s="809"/>
      <c r="V431" s="810"/>
      <c r="W431" s="811"/>
      <c r="X431" s="810"/>
      <c r="Y431" s="810"/>
      <c r="Z431" s="20"/>
      <c r="AA431" s="870" t="s">
        <v>600</v>
      </c>
      <c r="AB431" s="1276"/>
      <c r="AC431" s="870" t="s">
        <v>2008</v>
      </c>
      <c r="AD431" s="1278"/>
      <c r="AE431" s="1008" t="s">
        <v>737</v>
      </c>
      <c r="AF431" s="1278"/>
      <c r="AG431" s="845" t="s">
        <v>36</v>
      </c>
      <c r="AH431" s="1210"/>
      <c r="AI431" s="637">
        <v>183</v>
      </c>
      <c r="AJ431" s="551" t="s">
        <v>26</v>
      </c>
      <c r="AK431" s="1212" t="s">
        <v>739</v>
      </c>
      <c r="AL431" s="1218"/>
      <c r="AM431" s="1219"/>
      <c r="AN431" s="27">
        <f t="shared" si="123"/>
        <v>0</v>
      </c>
      <c r="AO431" s="27">
        <f t="shared" si="123"/>
        <v>0</v>
      </c>
      <c r="AP431" s="565">
        <f t="shared" si="123"/>
        <v>0</v>
      </c>
      <c r="AQ431" s="35">
        <f t="shared" si="123"/>
        <v>0</v>
      </c>
      <c r="AR431" s="566">
        <f t="shared" si="111"/>
        <v>0</v>
      </c>
      <c r="AS431" s="566">
        <f t="shared" si="111"/>
        <v>0</v>
      </c>
      <c r="AT431" s="35">
        <f t="shared" si="111"/>
        <v>0</v>
      </c>
      <c r="AU431" s="43">
        <f t="shared" si="111"/>
        <v>0</v>
      </c>
      <c r="AV431" s="596" t="s">
        <v>33</v>
      </c>
      <c r="AW431" s="597" t="s">
        <v>41</v>
      </c>
      <c r="AX431" s="597" t="s">
        <v>42</v>
      </c>
      <c r="AY431" s="597"/>
      <c r="AZ431" s="850" t="s">
        <v>33</v>
      </c>
      <c r="BA431" s="582" t="s">
        <v>740</v>
      </c>
      <c r="BB431" s="855"/>
      <c r="BC431" s="821"/>
      <c r="BD431" s="598" t="str">
        <f t="shared" si="137"/>
        <v>▼選択</v>
      </c>
      <c r="BE431" s="859" t="s">
        <v>33</v>
      </c>
      <c r="BF431" s="633" t="s">
        <v>16</v>
      </c>
      <c r="BG431" s="859" t="s">
        <v>31</v>
      </c>
      <c r="BH431" s="824" t="s">
        <v>6</v>
      </c>
      <c r="BI431" s="824" t="s">
        <v>7</v>
      </c>
      <c r="BJ431" s="859" t="s">
        <v>32</v>
      </c>
      <c r="BK431" s="859"/>
      <c r="BL431" s="546" t="s">
        <v>33</v>
      </c>
      <c r="BM431" s="828" t="s">
        <v>3445</v>
      </c>
      <c r="BN431" s="852"/>
      <c r="BO431" s="852"/>
      <c r="BP431" s="852"/>
      <c r="BQ431" s="852"/>
      <c r="BR431" s="852"/>
      <c r="BS431" s="547"/>
      <c r="BT431" s="547"/>
      <c r="BU431" s="547"/>
      <c r="BV431" s="548"/>
      <c r="BW431" s="549"/>
      <c r="BX431" s="547"/>
      <c r="BY431" s="495"/>
      <c r="BZ431" s="579" t="s">
        <v>1931</v>
      </c>
      <c r="CA431" s="853" t="s">
        <v>1928</v>
      </c>
      <c r="CB431" s="854" t="s">
        <v>1929</v>
      </c>
      <c r="CC431" s="55" t="s">
        <v>2566</v>
      </c>
      <c r="CD431" s="843" t="s">
        <v>1930</v>
      </c>
    </row>
    <row r="432" spans="1:82" ht="47.25" hidden="1" customHeight="1">
      <c r="A432" s="3"/>
      <c r="B432" s="5" t="s">
        <v>3172</v>
      </c>
      <c r="C432" s="3" t="str">
        <f t="shared" si="124"/>
        <v>Ⅳ.ガバナンス (11)　従業員管理</v>
      </c>
      <c r="D432" s="3" t="str">
        <f t="shared" si="125"/>
        <v>㉚従業員管理・従業員満足度向上に向けた取組み</v>
      </c>
      <c r="E432" s="3" t="str">
        <f t="shared" si="128"/>
        <v>基本 184</v>
      </c>
      <c r="F432" s="3" t="str">
        <f t="shared" si="129"/>
        <v xml:space="preserve">184 
</v>
      </c>
      <c r="G432" s="11" t="str">
        <f t="shared" si="130"/>
        <v xml:space="preserve">就業規則や給与・賃金規程がある
＿ 
＿＿ </v>
      </c>
      <c r="H432" s="21" t="str">
        <f t="shared" si="126"/>
        <v>2023: 0
2024: ▼選択</v>
      </c>
      <c r="I432" s="21" t="str">
        <f t="shared" si="135"/>
        <v xml:space="preserve"> ― </v>
      </c>
      <c r="J432" s="21" t="str">
        <f t="shared" si="135"/>
        <v xml:space="preserve"> ― </v>
      </c>
      <c r="K432" s="21" t="str">
        <f t="shared" si="131"/>
        <v>▼選択</v>
      </c>
      <c r="L432" s="21" t="str">
        <f t="shared" si="132"/>
        <v>以下について、詳細説明欄の記載及び証跡資料により確認できた
・就業規則があることは、「○○資料」を確認
・給与・賃金規程があることは、「○○資料」を確認</v>
      </c>
      <c r="M432" s="21" t="str">
        <f t="shared" si="133"/>
        <v xml:space="preserve">
</v>
      </c>
      <c r="N432" s="3"/>
      <c r="O432" s="19" t="s">
        <v>2567</v>
      </c>
      <c r="P432" s="19" t="s">
        <v>2746</v>
      </c>
      <c r="Q432" s="19" t="s">
        <v>737</v>
      </c>
      <c r="R432" s="19"/>
      <c r="S432" s="19"/>
      <c r="T432" s="808"/>
      <c r="U432" s="809"/>
      <c r="V432" s="810"/>
      <c r="W432" s="811"/>
      <c r="X432" s="810"/>
      <c r="Y432" s="810"/>
      <c r="Z432" s="20"/>
      <c r="AA432" s="870" t="s">
        <v>600</v>
      </c>
      <c r="AB432" s="1276"/>
      <c r="AC432" s="870" t="s">
        <v>2008</v>
      </c>
      <c r="AD432" s="1278"/>
      <c r="AE432" s="1008" t="s">
        <v>737</v>
      </c>
      <c r="AF432" s="1278"/>
      <c r="AG432" s="845" t="s">
        <v>36</v>
      </c>
      <c r="AH432" s="1210"/>
      <c r="AI432" s="637">
        <v>184</v>
      </c>
      <c r="AJ432" s="551" t="s">
        <v>26</v>
      </c>
      <c r="AK432" s="1212" t="s">
        <v>741</v>
      </c>
      <c r="AL432" s="1218"/>
      <c r="AM432" s="1219"/>
      <c r="AN432" s="27">
        <f t="shared" si="123"/>
        <v>0</v>
      </c>
      <c r="AO432" s="27">
        <f t="shared" si="123"/>
        <v>0</v>
      </c>
      <c r="AP432" s="565">
        <f t="shared" si="123"/>
        <v>0</v>
      </c>
      <c r="AQ432" s="35">
        <f t="shared" si="123"/>
        <v>0</v>
      </c>
      <c r="AR432" s="566">
        <f t="shared" si="123"/>
        <v>0</v>
      </c>
      <c r="AS432" s="566">
        <f t="shared" si="123"/>
        <v>0</v>
      </c>
      <c r="AT432" s="35">
        <f t="shared" si="123"/>
        <v>0</v>
      </c>
      <c r="AU432" s="43">
        <f t="shared" si="123"/>
        <v>0</v>
      </c>
      <c r="AV432" s="596" t="s">
        <v>33</v>
      </c>
      <c r="AW432" s="597" t="s">
        <v>41</v>
      </c>
      <c r="AX432" s="597" t="s">
        <v>42</v>
      </c>
      <c r="AY432" s="597"/>
      <c r="AZ432" s="850" t="s">
        <v>33</v>
      </c>
      <c r="BA432" s="582" t="s">
        <v>742</v>
      </c>
      <c r="BB432" s="855"/>
      <c r="BC432" s="821"/>
      <c r="BD432" s="598" t="str">
        <f t="shared" si="137"/>
        <v>▼選択</v>
      </c>
      <c r="BE432" s="859" t="s">
        <v>33</v>
      </c>
      <c r="BF432" s="633" t="s">
        <v>16</v>
      </c>
      <c r="BG432" s="859" t="s">
        <v>31</v>
      </c>
      <c r="BH432" s="824" t="s">
        <v>6</v>
      </c>
      <c r="BI432" s="824" t="s">
        <v>7</v>
      </c>
      <c r="BJ432" s="859" t="s">
        <v>32</v>
      </c>
      <c r="BK432" s="859"/>
      <c r="BL432" s="546" t="s">
        <v>33</v>
      </c>
      <c r="BM432" s="828" t="s">
        <v>3446</v>
      </c>
      <c r="BN432" s="852"/>
      <c r="BO432" s="852"/>
      <c r="BP432" s="852"/>
      <c r="BQ432" s="852"/>
      <c r="BR432" s="852"/>
      <c r="BS432" s="547"/>
      <c r="BT432" s="547"/>
      <c r="BU432" s="547"/>
      <c r="BV432" s="548"/>
      <c r="BW432" s="549"/>
      <c r="BX432" s="547"/>
      <c r="BY432" s="495"/>
      <c r="BZ432" s="579" t="s">
        <v>1935</v>
      </c>
      <c r="CA432" s="853" t="s">
        <v>1932</v>
      </c>
      <c r="CB432" s="854" t="s">
        <v>1933</v>
      </c>
      <c r="CC432" s="55" t="s">
        <v>2567</v>
      </c>
      <c r="CD432" s="843" t="s">
        <v>1934</v>
      </c>
    </row>
    <row r="433" spans="1:82" ht="78.75" hidden="1" customHeight="1">
      <c r="A433" s="3"/>
      <c r="B433" s="5" t="s">
        <v>3173</v>
      </c>
      <c r="C433" s="3" t="str">
        <f t="shared" si="124"/>
        <v>Ⅳ.ガバナンス (11)　従業員管理</v>
      </c>
      <c r="D433" s="3" t="str">
        <f t="shared" si="125"/>
        <v>㉚従業員管理・従業員満足度向上に向けた取組み</v>
      </c>
      <c r="E433" s="3" t="str">
        <f t="shared" si="128"/>
        <v>基本 185</v>
      </c>
      <c r="F433" s="3" t="str">
        <f t="shared" si="129"/>
        <v xml:space="preserve">185 
</v>
      </c>
      <c r="G433" s="11" t="str">
        <f t="shared" si="130"/>
        <v xml:space="preserve">従業員の勤怠状況および活動状況について、本人による申請・管理者による承認・本部による定期的な確認が仕組み化されている
＿ 
＿＿ </v>
      </c>
      <c r="H433" s="21" t="str">
        <f t="shared" si="126"/>
        <v>2023: 0
2024: ▼選択</v>
      </c>
      <c r="I433" s="21" t="str">
        <f t="shared" si="135"/>
        <v xml:space="preserve"> ― </v>
      </c>
      <c r="J433" s="21" t="str">
        <f t="shared" si="135"/>
        <v xml:space="preserve"> ― </v>
      </c>
      <c r="K433" s="21" t="str">
        <f t="shared" si="131"/>
        <v>▼選択</v>
      </c>
      <c r="L433" s="21" t="str">
        <f t="shared" si="132"/>
        <v>以下について、詳細説明欄の記載及び証跡資料により確認できた
・勤怠管理について本人の報告のみならず、管理者による承認がされていることは、「○○資料」を確認
・勤怠担当部門による毎月の確認が行われていることは、「○○資料」を確認</v>
      </c>
      <c r="M433" s="21" t="str">
        <f t="shared" si="133"/>
        <v xml:space="preserve">
</v>
      </c>
      <c r="N433" s="3"/>
      <c r="O433" s="19" t="s">
        <v>2568</v>
      </c>
      <c r="P433" s="19" t="s">
        <v>2746</v>
      </c>
      <c r="Q433" s="19" t="s">
        <v>737</v>
      </c>
      <c r="R433" s="19"/>
      <c r="S433" s="19"/>
      <c r="T433" s="808"/>
      <c r="U433" s="809"/>
      <c r="V433" s="810"/>
      <c r="W433" s="811"/>
      <c r="X433" s="810"/>
      <c r="Y433" s="810"/>
      <c r="Z433" s="20"/>
      <c r="AA433" s="870" t="s">
        <v>600</v>
      </c>
      <c r="AB433" s="1276"/>
      <c r="AC433" s="870" t="s">
        <v>2008</v>
      </c>
      <c r="AD433" s="1278"/>
      <c r="AE433" s="1008" t="s">
        <v>737</v>
      </c>
      <c r="AF433" s="1278"/>
      <c r="AG433" s="845" t="s">
        <v>36</v>
      </c>
      <c r="AH433" s="1210"/>
      <c r="AI433" s="637">
        <v>185</v>
      </c>
      <c r="AJ433" s="551" t="s">
        <v>26</v>
      </c>
      <c r="AK433" s="1212" t="s">
        <v>743</v>
      </c>
      <c r="AL433" s="1218"/>
      <c r="AM433" s="1219"/>
      <c r="AN433" s="27">
        <f t="shared" si="123"/>
        <v>0</v>
      </c>
      <c r="AO433" s="27">
        <f t="shared" si="123"/>
        <v>0</v>
      </c>
      <c r="AP433" s="565">
        <f t="shared" si="123"/>
        <v>0</v>
      </c>
      <c r="AQ433" s="35">
        <f t="shared" si="123"/>
        <v>0</v>
      </c>
      <c r="AR433" s="566">
        <f t="shared" si="123"/>
        <v>0</v>
      </c>
      <c r="AS433" s="566">
        <f t="shared" si="123"/>
        <v>0</v>
      </c>
      <c r="AT433" s="35">
        <f t="shared" si="123"/>
        <v>0</v>
      </c>
      <c r="AU433" s="43">
        <f t="shared" si="123"/>
        <v>0</v>
      </c>
      <c r="AV433" s="596" t="s">
        <v>33</v>
      </c>
      <c r="AW433" s="597" t="s">
        <v>41</v>
      </c>
      <c r="AX433" s="597" t="s">
        <v>42</v>
      </c>
      <c r="AY433" s="597"/>
      <c r="AZ433" s="850" t="s">
        <v>33</v>
      </c>
      <c r="BA433" s="582" t="s">
        <v>337</v>
      </c>
      <c r="BB433" s="855"/>
      <c r="BC433" s="821"/>
      <c r="BD433" s="598" t="str">
        <f t="shared" si="137"/>
        <v>▼選択</v>
      </c>
      <c r="BE433" s="859" t="s">
        <v>33</v>
      </c>
      <c r="BF433" s="633" t="s">
        <v>16</v>
      </c>
      <c r="BG433" s="859" t="s">
        <v>31</v>
      </c>
      <c r="BH433" s="824" t="s">
        <v>6</v>
      </c>
      <c r="BI433" s="824" t="s">
        <v>7</v>
      </c>
      <c r="BJ433" s="859" t="s">
        <v>32</v>
      </c>
      <c r="BK433" s="859"/>
      <c r="BL433" s="546" t="s">
        <v>33</v>
      </c>
      <c r="BM433" s="828" t="s">
        <v>3447</v>
      </c>
      <c r="BN433" s="852"/>
      <c r="BO433" s="852"/>
      <c r="BP433" s="852"/>
      <c r="BQ433" s="852"/>
      <c r="BR433" s="852"/>
      <c r="BS433" s="547"/>
      <c r="BT433" s="547"/>
      <c r="BU433" s="547"/>
      <c r="BV433" s="548"/>
      <c r="BW433" s="549"/>
      <c r="BX433" s="547"/>
      <c r="BY433" s="495"/>
      <c r="BZ433" s="579" t="s">
        <v>1939</v>
      </c>
      <c r="CA433" s="853" t="s">
        <v>1936</v>
      </c>
      <c r="CB433" s="854" t="s">
        <v>1937</v>
      </c>
      <c r="CC433" s="55" t="s">
        <v>2568</v>
      </c>
      <c r="CD433" s="843" t="s">
        <v>1938</v>
      </c>
    </row>
    <row r="434" spans="1:82" ht="47.25" hidden="1" customHeight="1">
      <c r="A434" s="3"/>
      <c r="B434" s="5" t="s">
        <v>3174</v>
      </c>
      <c r="C434" s="3" t="str">
        <f t="shared" si="124"/>
        <v>Ⅳ.ガバナンス (11)　従業員管理</v>
      </c>
      <c r="D434" s="3" t="str">
        <f t="shared" si="125"/>
        <v>㉚従業員管理・従業員満足度向上に向けた取組み</v>
      </c>
      <c r="E434" s="3" t="str">
        <f t="shared" si="128"/>
        <v>基本 186</v>
      </c>
      <c r="F434" s="3" t="str">
        <f t="shared" si="129"/>
        <v xml:space="preserve">186 
</v>
      </c>
      <c r="G434" s="11" t="str">
        <f t="shared" si="130"/>
        <v xml:space="preserve">時間外労働に関する労使協定（36協定）がある
＿ 
＿＿ </v>
      </c>
      <c r="H434" s="21" t="str">
        <f t="shared" si="126"/>
        <v>2023: 0
2024: ▼選択</v>
      </c>
      <c r="I434" s="21" t="str">
        <f t="shared" si="135"/>
        <v xml:space="preserve"> ― </v>
      </c>
      <c r="J434" s="21" t="str">
        <f t="shared" si="135"/>
        <v xml:space="preserve"> ― </v>
      </c>
      <c r="K434" s="21" t="str">
        <f t="shared" si="131"/>
        <v>▼選択</v>
      </c>
      <c r="L434" s="21" t="str">
        <f t="shared" si="132"/>
        <v>以下について、詳細説明欄の記載及び証跡資料「○○資料」P○により確認できた
・労使協定が締結されていること</v>
      </c>
      <c r="M434" s="21" t="str">
        <f t="shared" si="133"/>
        <v xml:space="preserve">
</v>
      </c>
      <c r="N434" s="3"/>
      <c r="O434" s="19" t="s">
        <v>2569</v>
      </c>
      <c r="P434" s="19" t="s">
        <v>2746</v>
      </c>
      <c r="Q434" s="19" t="s">
        <v>737</v>
      </c>
      <c r="R434" s="19"/>
      <c r="S434" s="19"/>
      <c r="T434" s="808"/>
      <c r="U434" s="809"/>
      <c r="V434" s="810"/>
      <c r="W434" s="811"/>
      <c r="X434" s="810"/>
      <c r="Y434" s="810"/>
      <c r="Z434" s="20"/>
      <c r="AA434" s="844" t="s">
        <v>600</v>
      </c>
      <c r="AB434" s="1276"/>
      <c r="AC434" s="844" t="s">
        <v>2008</v>
      </c>
      <c r="AD434" s="1278"/>
      <c r="AE434" s="1008" t="s">
        <v>737</v>
      </c>
      <c r="AF434" s="1278"/>
      <c r="AG434" s="845" t="s">
        <v>36</v>
      </c>
      <c r="AH434" s="1210"/>
      <c r="AI434" s="637">
        <v>186</v>
      </c>
      <c r="AJ434" s="551" t="s">
        <v>26</v>
      </c>
      <c r="AK434" s="1212" t="s">
        <v>744</v>
      </c>
      <c r="AL434" s="1218"/>
      <c r="AM434" s="1219"/>
      <c r="AN434" s="27">
        <f t="shared" si="123"/>
        <v>0</v>
      </c>
      <c r="AO434" s="27">
        <f t="shared" si="123"/>
        <v>0</v>
      </c>
      <c r="AP434" s="565">
        <f t="shared" si="123"/>
        <v>0</v>
      </c>
      <c r="AQ434" s="35">
        <f t="shared" si="123"/>
        <v>0</v>
      </c>
      <c r="AR434" s="566">
        <f t="shared" si="123"/>
        <v>0</v>
      </c>
      <c r="AS434" s="566">
        <f t="shared" si="123"/>
        <v>0</v>
      </c>
      <c r="AT434" s="35">
        <f t="shared" si="123"/>
        <v>0</v>
      </c>
      <c r="AU434" s="43">
        <f t="shared" si="123"/>
        <v>0</v>
      </c>
      <c r="AV434" s="596" t="s">
        <v>33</v>
      </c>
      <c r="AW434" s="597" t="s">
        <v>41</v>
      </c>
      <c r="AX434" s="597" t="s">
        <v>42</v>
      </c>
      <c r="AY434" s="597"/>
      <c r="AZ434" s="850" t="s">
        <v>33</v>
      </c>
      <c r="BA434" s="582" t="s">
        <v>745</v>
      </c>
      <c r="BB434" s="855"/>
      <c r="BC434" s="821"/>
      <c r="BD434" s="598" t="str">
        <f t="shared" si="137"/>
        <v>▼選択</v>
      </c>
      <c r="BE434" s="859" t="s">
        <v>33</v>
      </c>
      <c r="BF434" s="633" t="s">
        <v>16</v>
      </c>
      <c r="BG434" s="859" t="s">
        <v>31</v>
      </c>
      <c r="BH434" s="824" t="s">
        <v>6</v>
      </c>
      <c r="BI434" s="824" t="s">
        <v>7</v>
      </c>
      <c r="BJ434" s="859" t="s">
        <v>32</v>
      </c>
      <c r="BK434" s="859"/>
      <c r="BL434" s="546" t="s">
        <v>33</v>
      </c>
      <c r="BM434" s="828" t="s">
        <v>3782</v>
      </c>
      <c r="BN434" s="852"/>
      <c r="BO434" s="852"/>
      <c r="BP434" s="852"/>
      <c r="BQ434" s="852"/>
      <c r="BR434" s="852"/>
      <c r="BS434" s="547"/>
      <c r="BT434" s="547"/>
      <c r="BU434" s="547"/>
      <c r="BV434" s="548"/>
      <c r="BW434" s="549"/>
      <c r="BX434" s="547"/>
      <c r="BY434" s="495"/>
      <c r="BZ434" s="579" t="s">
        <v>3783</v>
      </c>
      <c r="CA434" s="853" t="s">
        <v>1940</v>
      </c>
      <c r="CB434" s="854" t="s">
        <v>1941</v>
      </c>
      <c r="CC434" s="55" t="s">
        <v>2569</v>
      </c>
      <c r="CD434" s="843" t="s">
        <v>1942</v>
      </c>
    </row>
    <row r="435" spans="1:82" ht="78.75" hidden="1" customHeight="1">
      <c r="A435" s="3"/>
      <c r="B435" s="5" t="s">
        <v>3175</v>
      </c>
      <c r="C435" s="3" t="str">
        <f t="shared" si="124"/>
        <v>Ⅳ.ガバナンス (11)　従業員管理</v>
      </c>
      <c r="D435" s="3" t="str">
        <f t="shared" si="125"/>
        <v>㉚従業員管理・従業員満足度向上に向けた取組み</v>
      </c>
      <c r="E435" s="3" t="str">
        <f t="shared" si="128"/>
        <v>基本 187</v>
      </c>
      <c r="F435" s="3" t="str">
        <f t="shared" si="129"/>
        <v xml:space="preserve">187 
</v>
      </c>
      <c r="G435" s="11" t="str">
        <f t="shared" si="130"/>
        <v xml:space="preserve">時間外勤務の上限について目標が設定され、社内に周知されている 
＿ 
＿＿ </v>
      </c>
      <c r="H435" s="21" t="str">
        <f t="shared" si="126"/>
        <v>2023: 0
2024: ▼選択</v>
      </c>
      <c r="I435" s="21" t="str">
        <f t="shared" si="135"/>
        <v xml:space="preserve"> ― </v>
      </c>
      <c r="J435" s="21" t="str">
        <f t="shared" si="135"/>
        <v xml:space="preserve"> ― </v>
      </c>
      <c r="K435" s="21" t="str">
        <f t="shared" si="131"/>
        <v>▼選択</v>
      </c>
      <c r="L435" s="21" t="str">
        <f t="shared" si="132"/>
        <v>以下について、詳細説明欄の記載及び証跡資料により確認できた
・時間外勤務の上限（目標）が定められていることは、「○○資料」P○を確認
・時間外勤務の上限（目標）が社内に周知されていることは、「○○資料」を確認</v>
      </c>
      <c r="M435" s="21" t="str">
        <f t="shared" si="133"/>
        <v xml:space="preserve">
</v>
      </c>
      <c r="N435" s="3"/>
      <c r="O435" s="19" t="s">
        <v>2570</v>
      </c>
      <c r="P435" s="19" t="s">
        <v>2746</v>
      </c>
      <c r="Q435" s="19" t="s">
        <v>737</v>
      </c>
      <c r="R435" s="19"/>
      <c r="S435" s="19"/>
      <c r="T435" s="808"/>
      <c r="U435" s="809"/>
      <c r="V435" s="810"/>
      <c r="W435" s="811"/>
      <c r="X435" s="810"/>
      <c r="Y435" s="810"/>
      <c r="Z435" s="20"/>
      <c r="AA435" s="864" t="s">
        <v>600</v>
      </c>
      <c r="AB435" s="1277"/>
      <c r="AC435" s="864" t="s">
        <v>2008</v>
      </c>
      <c r="AD435" s="1279"/>
      <c r="AE435" s="1012" t="s">
        <v>737</v>
      </c>
      <c r="AF435" s="1279"/>
      <c r="AG435" s="865" t="s">
        <v>36</v>
      </c>
      <c r="AH435" s="1211"/>
      <c r="AI435" s="637">
        <v>187</v>
      </c>
      <c r="AJ435" s="601" t="s">
        <v>26</v>
      </c>
      <c r="AK435" s="1217" t="s">
        <v>746</v>
      </c>
      <c r="AL435" s="1218"/>
      <c r="AM435" s="1219"/>
      <c r="AN435" s="27">
        <f t="shared" si="123"/>
        <v>0</v>
      </c>
      <c r="AO435" s="27">
        <f t="shared" si="123"/>
        <v>0</v>
      </c>
      <c r="AP435" s="565">
        <f t="shared" si="123"/>
        <v>0</v>
      </c>
      <c r="AQ435" s="35">
        <f t="shared" si="123"/>
        <v>0</v>
      </c>
      <c r="AR435" s="566">
        <f t="shared" si="123"/>
        <v>0</v>
      </c>
      <c r="AS435" s="566">
        <f t="shared" si="123"/>
        <v>0</v>
      </c>
      <c r="AT435" s="35">
        <f t="shared" si="123"/>
        <v>0</v>
      </c>
      <c r="AU435" s="43">
        <f t="shared" si="123"/>
        <v>0</v>
      </c>
      <c r="AV435" s="596" t="s">
        <v>33</v>
      </c>
      <c r="AW435" s="597" t="s">
        <v>41</v>
      </c>
      <c r="AX435" s="597" t="s">
        <v>42</v>
      </c>
      <c r="AY435" s="597"/>
      <c r="AZ435" s="850" t="s">
        <v>33</v>
      </c>
      <c r="BA435" s="582" t="s">
        <v>747</v>
      </c>
      <c r="BB435" s="855"/>
      <c r="BC435" s="821"/>
      <c r="BD435" s="598" t="str">
        <f t="shared" si="137"/>
        <v>▼選択</v>
      </c>
      <c r="BE435" s="859" t="s">
        <v>33</v>
      </c>
      <c r="BF435" s="633" t="s">
        <v>16</v>
      </c>
      <c r="BG435" s="859" t="s">
        <v>31</v>
      </c>
      <c r="BH435" s="824" t="s">
        <v>6</v>
      </c>
      <c r="BI435" s="824" t="s">
        <v>7</v>
      </c>
      <c r="BJ435" s="859" t="s">
        <v>32</v>
      </c>
      <c r="BK435" s="859"/>
      <c r="BL435" s="546" t="s">
        <v>33</v>
      </c>
      <c r="BM435" s="828" t="s">
        <v>3448</v>
      </c>
      <c r="BN435" s="852"/>
      <c r="BO435" s="852"/>
      <c r="BP435" s="852"/>
      <c r="BQ435" s="852"/>
      <c r="BR435" s="852"/>
      <c r="BS435" s="547"/>
      <c r="BT435" s="547"/>
      <c r="BU435" s="547"/>
      <c r="BV435" s="548"/>
      <c r="BW435" s="549"/>
      <c r="BX435" s="547"/>
      <c r="BY435" s="495"/>
      <c r="BZ435" s="579" t="s">
        <v>1946</v>
      </c>
      <c r="CA435" s="853" t="s">
        <v>1943</v>
      </c>
      <c r="CB435" s="854" t="s">
        <v>1944</v>
      </c>
      <c r="CC435" s="55" t="s">
        <v>2570</v>
      </c>
      <c r="CD435" s="843" t="s">
        <v>1945</v>
      </c>
    </row>
    <row r="436" spans="1:82" ht="63" hidden="1" customHeight="1">
      <c r="A436" s="3"/>
      <c r="B436" s="5" t="s">
        <v>3176</v>
      </c>
      <c r="C436" s="3" t="str">
        <f t="shared" si="124"/>
        <v>Ⅳ.ガバナンス (11)　従業員管理</v>
      </c>
      <c r="D436" s="3" t="str">
        <f t="shared" si="125"/>
        <v>㉚従業員管理・従業員満足度向上に向けた取組み</v>
      </c>
      <c r="E436" s="3" t="str">
        <f t="shared" si="128"/>
        <v>応用 188</v>
      </c>
      <c r="F436" s="3" t="str">
        <f t="shared" si="129"/>
        <v xml:space="preserve">188 
</v>
      </c>
      <c r="G436" s="11" t="str">
        <f t="shared" si="130"/>
        <v xml:space="preserve">代理店としての経営理念を策定の上、従業員へ周知徹底している
＿ 
＿＿ </v>
      </c>
      <c r="H436" s="21" t="str">
        <f t="shared" si="126"/>
        <v>2023: 0
2024: ▼選択</v>
      </c>
      <c r="I436" s="21" t="str">
        <f t="shared" si="135"/>
        <v xml:space="preserve"> ― </v>
      </c>
      <c r="J436" s="21" t="str">
        <f t="shared" si="135"/>
        <v xml:space="preserve"> ― </v>
      </c>
      <c r="K436" s="21" t="str">
        <f t="shared" si="131"/>
        <v>▼選択</v>
      </c>
      <c r="L436" s="21" t="str">
        <f t="shared" si="132"/>
        <v>以下について、詳細説明欄の記載及び証跡資料により確認できた
・経営理念が策定されていることは、「○○資料」を確認
・経営理念が周知されていることは、「○○資料」を確認
・経営理念が徹底されていることは、「○○資料」を確認</v>
      </c>
      <c r="M436" s="21" t="str">
        <f t="shared" si="133"/>
        <v xml:space="preserve">
</v>
      </c>
      <c r="N436" s="3"/>
      <c r="O436" s="19" t="s">
        <v>2571</v>
      </c>
      <c r="P436" s="19" t="s">
        <v>2746</v>
      </c>
      <c r="Q436" s="19" t="s">
        <v>737</v>
      </c>
      <c r="R436" s="19"/>
      <c r="S436" s="19"/>
      <c r="T436" s="808"/>
      <c r="U436" s="809"/>
      <c r="V436" s="810"/>
      <c r="W436" s="811"/>
      <c r="X436" s="810"/>
      <c r="Y436" s="810"/>
      <c r="Z436" s="20"/>
      <c r="AA436" s="869" t="s">
        <v>662</v>
      </c>
      <c r="AB436" s="1203" t="s">
        <v>674</v>
      </c>
      <c r="AC436" s="879" t="s">
        <v>2008</v>
      </c>
      <c r="AD436" s="1206" t="s">
        <v>733</v>
      </c>
      <c r="AE436" s="1007" t="s">
        <v>1995</v>
      </c>
      <c r="AF436" s="1272" t="s">
        <v>734</v>
      </c>
      <c r="AG436" s="866" t="s">
        <v>140</v>
      </c>
      <c r="AH436" s="1236" t="s">
        <v>228</v>
      </c>
      <c r="AI436" s="637">
        <v>188</v>
      </c>
      <c r="AJ436" s="551" t="s">
        <v>26</v>
      </c>
      <c r="AK436" s="1212" t="s">
        <v>748</v>
      </c>
      <c r="AL436" s="1218"/>
      <c r="AM436" s="1219"/>
      <c r="AN436" s="27">
        <f t="shared" si="123"/>
        <v>0</v>
      </c>
      <c r="AO436" s="27">
        <f t="shared" si="123"/>
        <v>0</v>
      </c>
      <c r="AP436" s="565">
        <f t="shared" si="123"/>
        <v>0</v>
      </c>
      <c r="AQ436" s="35">
        <f t="shared" si="123"/>
        <v>0</v>
      </c>
      <c r="AR436" s="566">
        <f t="shared" si="123"/>
        <v>0</v>
      </c>
      <c r="AS436" s="566">
        <f t="shared" si="123"/>
        <v>0</v>
      </c>
      <c r="AT436" s="35">
        <f t="shared" si="123"/>
        <v>0</v>
      </c>
      <c r="AU436" s="43">
        <f t="shared" si="123"/>
        <v>0</v>
      </c>
      <c r="AV436" s="596" t="s">
        <v>33</v>
      </c>
      <c r="AW436" s="597" t="s">
        <v>41</v>
      </c>
      <c r="AX436" s="597" t="s">
        <v>42</v>
      </c>
      <c r="AY436" s="597"/>
      <c r="AZ436" s="850" t="s">
        <v>33</v>
      </c>
      <c r="BA436" s="582" t="s">
        <v>747</v>
      </c>
      <c r="BB436" s="855"/>
      <c r="BC436" s="821"/>
      <c r="BD436" s="603" t="str">
        <f t="shared" si="137"/>
        <v>▼選択</v>
      </c>
      <c r="BE436" s="859" t="s">
        <v>33</v>
      </c>
      <c r="BF436" s="633" t="s">
        <v>16</v>
      </c>
      <c r="BG436" s="859" t="s">
        <v>31</v>
      </c>
      <c r="BH436" s="824" t="s">
        <v>6</v>
      </c>
      <c r="BI436" s="824" t="s">
        <v>7</v>
      </c>
      <c r="BJ436" s="859" t="s">
        <v>32</v>
      </c>
      <c r="BK436" s="859"/>
      <c r="BL436" s="546" t="s">
        <v>33</v>
      </c>
      <c r="BM436" s="828" t="s">
        <v>3449</v>
      </c>
      <c r="BN436" s="852"/>
      <c r="BO436" s="852"/>
      <c r="BP436" s="852"/>
      <c r="BQ436" s="852"/>
      <c r="BR436" s="852"/>
      <c r="BS436" s="547"/>
      <c r="BT436" s="547"/>
      <c r="BU436" s="547"/>
      <c r="BV436" s="548"/>
      <c r="BW436" s="549"/>
      <c r="BX436" s="547"/>
      <c r="BY436" s="495"/>
      <c r="BZ436" s="579" t="s">
        <v>1950</v>
      </c>
      <c r="CA436" s="853" t="s">
        <v>1947</v>
      </c>
      <c r="CB436" s="854" t="s">
        <v>1948</v>
      </c>
      <c r="CC436" s="55" t="s">
        <v>2571</v>
      </c>
      <c r="CD436" s="843" t="s">
        <v>1949</v>
      </c>
    </row>
    <row r="437" spans="1:82" ht="94.5" hidden="1" customHeight="1">
      <c r="A437" s="3"/>
      <c r="B437" s="5" t="s">
        <v>3177</v>
      </c>
      <c r="C437" s="3" t="str">
        <f t="shared" si="124"/>
        <v>Ⅳ.ガバナンス (11)　従業員管理</v>
      </c>
      <c r="D437" s="3" t="str">
        <f t="shared" si="125"/>
        <v>㉚従業員管理・従業員満足度向上に向けた取組み</v>
      </c>
      <c r="E437" s="3" t="str">
        <f t="shared" si="128"/>
        <v>応用 189</v>
      </c>
      <c r="F437" s="3" t="str">
        <f t="shared" si="129"/>
        <v xml:space="preserve">189 
</v>
      </c>
      <c r="G437" s="11" t="str">
        <f t="shared" si="130"/>
        <v xml:space="preserve">代理店としての経営計画（数値のみの販売計画ではなく、代理店の発展に向けた具体的な施策を定めたもの）を策定の上、従業員へ周知徹底している
＿ 
＿＿ </v>
      </c>
      <c r="H437" s="21" t="str">
        <f t="shared" si="126"/>
        <v>2023: 0
2024: ▼選択</v>
      </c>
      <c r="I437" s="21" t="str">
        <f t="shared" si="135"/>
        <v xml:space="preserve"> ― </v>
      </c>
      <c r="J437" s="21" t="str">
        <f t="shared" si="135"/>
        <v xml:space="preserve"> ― </v>
      </c>
      <c r="K437" s="21" t="str">
        <f t="shared" si="131"/>
        <v>▼選択</v>
      </c>
      <c r="L437" s="21" t="str">
        <f t="shared" si="132"/>
        <v>以下について、詳細説明欄の記載及び証跡資料により確認できた
・数値のみの販売計画ではなく、代理店の発展に向けた具体的な施策を定めた経営計画が策定されていることは、「○○資料」を確認
・経営計画が周知されていることは、「○○資料」を確認
・経営計画が徹底されていることは、「○○資料」を確認</v>
      </c>
      <c r="M437" s="21" t="str">
        <f t="shared" si="133"/>
        <v xml:space="preserve">
</v>
      </c>
      <c r="N437" s="3"/>
      <c r="O437" s="19" t="s">
        <v>2572</v>
      </c>
      <c r="P437" s="19" t="s">
        <v>2746</v>
      </c>
      <c r="Q437" s="19" t="s">
        <v>737</v>
      </c>
      <c r="R437" s="19"/>
      <c r="S437" s="19"/>
      <c r="T437" s="808"/>
      <c r="U437" s="809"/>
      <c r="V437" s="810"/>
      <c r="W437" s="811"/>
      <c r="X437" s="810"/>
      <c r="Y437" s="810"/>
      <c r="Z437" s="20"/>
      <c r="AA437" s="844" t="s">
        <v>600</v>
      </c>
      <c r="AB437" s="1276"/>
      <c r="AC437" s="844" t="s">
        <v>2008</v>
      </c>
      <c r="AD437" s="1278"/>
      <c r="AE437" s="1013" t="s">
        <v>737</v>
      </c>
      <c r="AF437" s="1278"/>
      <c r="AG437" s="867" t="s">
        <v>140</v>
      </c>
      <c r="AH437" s="1237"/>
      <c r="AI437" s="637">
        <v>189</v>
      </c>
      <c r="AJ437" s="551" t="s">
        <v>26</v>
      </c>
      <c r="AK437" s="1212" t="s">
        <v>749</v>
      </c>
      <c r="AL437" s="1218"/>
      <c r="AM437" s="1219"/>
      <c r="AN437" s="27">
        <f t="shared" si="123"/>
        <v>0</v>
      </c>
      <c r="AO437" s="27">
        <f t="shared" si="123"/>
        <v>0</v>
      </c>
      <c r="AP437" s="565">
        <f t="shared" si="123"/>
        <v>0</v>
      </c>
      <c r="AQ437" s="35">
        <f t="shared" si="123"/>
        <v>0</v>
      </c>
      <c r="AR437" s="566">
        <f t="shared" si="123"/>
        <v>0</v>
      </c>
      <c r="AS437" s="566">
        <f t="shared" si="123"/>
        <v>0</v>
      </c>
      <c r="AT437" s="35">
        <f t="shared" si="123"/>
        <v>0</v>
      </c>
      <c r="AU437" s="43">
        <f t="shared" si="123"/>
        <v>0</v>
      </c>
      <c r="AV437" s="596" t="s">
        <v>33</v>
      </c>
      <c r="AW437" s="597" t="s">
        <v>41</v>
      </c>
      <c r="AX437" s="597" t="s">
        <v>42</v>
      </c>
      <c r="AY437" s="597"/>
      <c r="AZ437" s="850" t="s">
        <v>33</v>
      </c>
      <c r="BA437" s="582" t="s">
        <v>747</v>
      </c>
      <c r="BB437" s="855"/>
      <c r="BC437" s="821"/>
      <c r="BD437" s="603" t="str">
        <f t="shared" si="137"/>
        <v>▼選択</v>
      </c>
      <c r="BE437" s="859" t="s">
        <v>33</v>
      </c>
      <c r="BF437" s="633" t="s">
        <v>16</v>
      </c>
      <c r="BG437" s="859" t="s">
        <v>31</v>
      </c>
      <c r="BH437" s="824" t="s">
        <v>6</v>
      </c>
      <c r="BI437" s="824" t="s">
        <v>7</v>
      </c>
      <c r="BJ437" s="859" t="s">
        <v>32</v>
      </c>
      <c r="BK437" s="859"/>
      <c r="BL437" s="546" t="s">
        <v>33</v>
      </c>
      <c r="BM437" s="828" t="s">
        <v>3450</v>
      </c>
      <c r="BN437" s="852"/>
      <c r="BO437" s="852"/>
      <c r="BP437" s="852"/>
      <c r="BQ437" s="852"/>
      <c r="BR437" s="852"/>
      <c r="BS437" s="547"/>
      <c r="BT437" s="547"/>
      <c r="BU437" s="547"/>
      <c r="BV437" s="548"/>
      <c r="BW437" s="549"/>
      <c r="BX437" s="547"/>
      <c r="BY437" s="495"/>
      <c r="BZ437" s="579" t="s">
        <v>1954</v>
      </c>
      <c r="CA437" s="853" t="s">
        <v>1951</v>
      </c>
      <c r="CB437" s="854" t="s">
        <v>1952</v>
      </c>
      <c r="CC437" s="55" t="s">
        <v>2572</v>
      </c>
      <c r="CD437" s="843" t="s">
        <v>1953</v>
      </c>
    </row>
    <row r="438" spans="1:82" ht="126" hidden="1" customHeight="1">
      <c r="A438" s="3"/>
      <c r="B438" s="5" t="s">
        <v>3178</v>
      </c>
      <c r="C438" s="3" t="str">
        <f t="shared" si="124"/>
        <v>Ⅳ.ガバナンス (11)　従業員管理</v>
      </c>
      <c r="D438" s="3" t="str">
        <f t="shared" si="125"/>
        <v>㉚従業員管理・従業員満足度向上に向けた取組み</v>
      </c>
      <c r="E438" s="3" t="str">
        <f t="shared" si="128"/>
        <v>応用 190</v>
      </c>
      <c r="F438" s="3" t="str">
        <f t="shared" si="129"/>
        <v xml:space="preserve">190 
</v>
      </c>
      <c r="G438" s="11" t="str">
        <f t="shared" si="130"/>
        <v xml:space="preserve">お客さま本位の業務運営について周知の上、実践状況をモニタリングし、適宜、取組みの改善・改革が図られている
＿ 
＿＿ </v>
      </c>
      <c r="H438" s="21" t="str">
        <f t="shared" si="126"/>
        <v>2023: 0
2024: ▼選択</v>
      </c>
      <c r="I438" s="21" t="str">
        <f t="shared" si="135"/>
        <v xml:space="preserve"> ― </v>
      </c>
      <c r="J438" s="21" t="str">
        <f t="shared" si="135"/>
        <v xml:space="preserve"> ― </v>
      </c>
      <c r="K438" s="21" t="str">
        <f t="shared" si="131"/>
        <v>▼選択</v>
      </c>
      <c r="L438" s="21" t="str">
        <f t="shared" si="132"/>
        <v>以下について、詳細説明欄の記載及び証跡資料により確認できた
・お客さま本位の業務運営が策定されていることは、「○○資料」を確認
・お客さま本位の業務運営が周知されていることは、「○○資料」を確認
・お客さま本位の業務運営に基づく取組みの実施状況についてモニタリングを行い、適宜改善・改革を図っていることは、「○○資料」を確認</v>
      </c>
      <c r="M438" s="21" t="str">
        <f t="shared" si="133"/>
        <v xml:space="preserve">
</v>
      </c>
      <c r="N438" s="3"/>
      <c r="O438" s="19" t="s">
        <v>2573</v>
      </c>
      <c r="P438" s="19" t="s">
        <v>2746</v>
      </c>
      <c r="Q438" s="19" t="s">
        <v>737</v>
      </c>
      <c r="R438" s="19"/>
      <c r="S438" s="19"/>
      <c r="T438" s="808"/>
      <c r="U438" s="809"/>
      <c r="V438" s="810"/>
      <c r="W438" s="811"/>
      <c r="X438" s="810"/>
      <c r="Y438" s="810"/>
      <c r="Z438" s="20"/>
      <c r="AA438" s="844" t="s">
        <v>600</v>
      </c>
      <c r="AB438" s="1276"/>
      <c r="AC438" s="844" t="s">
        <v>2008</v>
      </c>
      <c r="AD438" s="1278"/>
      <c r="AE438" s="1013" t="s">
        <v>737</v>
      </c>
      <c r="AF438" s="1278"/>
      <c r="AG438" s="867" t="s">
        <v>140</v>
      </c>
      <c r="AH438" s="1237"/>
      <c r="AI438" s="637">
        <v>190</v>
      </c>
      <c r="AJ438" s="551" t="s">
        <v>26</v>
      </c>
      <c r="AK438" s="1212" t="s">
        <v>750</v>
      </c>
      <c r="AL438" s="1218"/>
      <c r="AM438" s="1219"/>
      <c r="AN438" s="27">
        <f t="shared" si="123"/>
        <v>0</v>
      </c>
      <c r="AO438" s="27">
        <f t="shared" si="123"/>
        <v>0</v>
      </c>
      <c r="AP438" s="565">
        <f t="shared" si="123"/>
        <v>0</v>
      </c>
      <c r="AQ438" s="35">
        <f t="shared" si="123"/>
        <v>0</v>
      </c>
      <c r="AR438" s="566">
        <f t="shared" si="123"/>
        <v>0</v>
      </c>
      <c r="AS438" s="566">
        <f t="shared" si="123"/>
        <v>0</v>
      </c>
      <c r="AT438" s="35">
        <f t="shared" si="123"/>
        <v>0</v>
      </c>
      <c r="AU438" s="43">
        <f t="shared" si="123"/>
        <v>0</v>
      </c>
      <c r="AV438" s="596" t="s">
        <v>33</v>
      </c>
      <c r="AW438" s="597" t="s">
        <v>41</v>
      </c>
      <c r="AX438" s="597" t="s">
        <v>42</v>
      </c>
      <c r="AY438" s="597"/>
      <c r="AZ438" s="850" t="s">
        <v>33</v>
      </c>
      <c r="BA438" s="582" t="s">
        <v>337</v>
      </c>
      <c r="BB438" s="855"/>
      <c r="BC438" s="821"/>
      <c r="BD438" s="603" t="str">
        <f t="shared" si="137"/>
        <v>▼選択</v>
      </c>
      <c r="BE438" s="859" t="s">
        <v>33</v>
      </c>
      <c r="BF438" s="633" t="s">
        <v>16</v>
      </c>
      <c r="BG438" s="859" t="s">
        <v>31</v>
      </c>
      <c r="BH438" s="824" t="s">
        <v>6</v>
      </c>
      <c r="BI438" s="824" t="s">
        <v>7</v>
      </c>
      <c r="BJ438" s="859" t="s">
        <v>32</v>
      </c>
      <c r="BK438" s="859"/>
      <c r="BL438" s="546" t="s">
        <v>33</v>
      </c>
      <c r="BM438" s="828" t="s">
        <v>3451</v>
      </c>
      <c r="BN438" s="852"/>
      <c r="BO438" s="852"/>
      <c r="BP438" s="852"/>
      <c r="BQ438" s="852"/>
      <c r="BR438" s="852"/>
      <c r="BS438" s="547"/>
      <c r="BT438" s="547"/>
      <c r="BU438" s="547"/>
      <c r="BV438" s="548"/>
      <c r="BW438" s="549"/>
      <c r="BX438" s="547"/>
      <c r="BY438" s="495"/>
      <c r="BZ438" s="579" t="s">
        <v>1958</v>
      </c>
      <c r="CA438" s="853" t="s">
        <v>1955</v>
      </c>
      <c r="CB438" s="854" t="s">
        <v>1956</v>
      </c>
      <c r="CC438" s="55" t="s">
        <v>2573</v>
      </c>
      <c r="CD438" s="843" t="s">
        <v>1957</v>
      </c>
    </row>
    <row r="439" spans="1:82" ht="63" hidden="1" customHeight="1">
      <c r="A439" s="3"/>
      <c r="B439" s="5" t="s">
        <v>3179</v>
      </c>
      <c r="C439" s="3" t="str">
        <f t="shared" si="124"/>
        <v>Ⅳ.ガバナンス (11)　従業員管理</v>
      </c>
      <c r="D439" s="3" t="str">
        <f t="shared" si="125"/>
        <v>㉚従業員管理・従業員満足度向上に向けた取組み</v>
      </c>
      <c r="E439" s="3" t="str">
        <f t="shared" si="128"/>
        <v>応用 191</v>
      </c>
      <c r="F439" s="3" t="str">
        <f t="shared" si="129"/>
        <v xml:space="preserve">191 
</v>
      </c>
      <c r="G439" s="11" t="str">
        <f t="shared" si="130"/>
        <v xml:space="preserve">経営計画について実践状況をモニタリングし、適宜、取組みの改善・改革が図られている
＿ 
＿＿ </v>
      </c>
      <c r="H439" s="21" t="str">
        <f t="shared" si="126"/>
        <v>2023: 0
2024: ▼選択</v>
      </c>
      <c r="I439" s="21" t="str">
        <f t="shared" si="135"/>
        <v xml:space="preserve"> ― </v>
      </c>
      <c r="J439" s="21" t="str">
        <f t="shared" si="135"/>
        <v xml:space="preserve"> ― </v>
      </c>
      <c r="K439" s="21" t="str">
        <f t="shared" si="131"/>
        <v>▼選択</v>
      </c>
      <c r="L439" s="21" t="str">
        <f t="shared" si="132"/>
        <v>以下について、詳細説明欄の記載及び証跡資料により確認できた
・経営計画について、 経営会議等でモニタリングの状況を報告していることは、「○○資料」を確認
・適宜取組みの改善・改革を図っていることは、「○○資料」を確認</v>
      </c>
      <c r="M439" s="21" t="str">
        <f t="shared" si="133"/>
        <v xml:space="preserve">
</v>
      </c>
      <c r="N439" s="3"/>
      <c r="O439" s="19" t="s">
        <v>2574</v>
      </c>
      <c r="P439" s="19" t="s">
        <v>2746</v>
      </c>
      <c r="Q439" s="19" t="s">
        <v>737</v>
      </c>
      <c r="R439" s="19"/>
      <c r="S439" s="19"/>
      <c r="T439" s="808"/>
      <c r="U439" s="809"/>
      <c r="V439" s="810"/>
      <c r="W439" s="811"/>
      <c r="X439" s="810"/>
      <c r="Y439" s="810"/>
      <c r="Z439" s="20"/>
      <c r="AA439" s="844" t="s">
        <v>600</v>
      </c>
      <c r="AB439" s="1276"/>
      <c r="AC439" s="844" t="s">
        <v>2008</v>
      </c>
      <c r="AD439" s="1278"/>
      <c r="AE439" s="1013" t="s">
        <v>737</v>
      </c>
      <c r="AF439" s="1278"/>
      <c r="AG439" s="867" t="s">
        <v>140</v>
      </c>
      <c r="AH439" s="1237"/>
      <c r="AI439" s="637">
        <v>191</v>
      </c>
      <c r="AJ439" s="551" t="s">
        <v>26</v>
      </c>
      <c r="AK439" s="1212" t="s">
        <v>751</v>
      </c>
      <c r="AL439" s="1218"/>
      <c r="AM439" s="1219"/>
      <c r="AN439" s="27">
        <f t="shared" si="123"/>
        <v>0</v>
      </c>
      <c r="AO439" s="27">
        <f t="shared" si="123"/>
        <v>0</v>
      </c>
      <c r="AP439" s="565">
        <f t="shared" si="123"/>
        <v>0</v>
      </c>
      <c r="AQ439" s="35">
        <f t="shared" si="123"/>
        <v>0</v>
      </c>
      <c r="AR439" s="566">
        <f t="shared" si="123"/>
        <v>0</v>
      </c>
      <c r="AS439" s="566">
        <f t="shared" si="123"/>
        <v>0</v>
      </c>
      <c r="AT439" s="35">
        <f t="shared" si="123"/>
        <v>0</v>
      </c>
      <c r="AU439" s="43">
        <f t="shared" si="123"/>
        <v>0</v>
      </c>
      <c r="AV439" s="596" t="s">
        <v>33</v>
      </c>
      <c r="AW439" s="597" t="s">
        <v>41</v>
      </c>
      <c r="AX439" s="597" t="s">
        <v>42</v>
      </c>
      <c r="AY439" s="597"/>
      <c r="AZ439" s="850" t="s">
        <v>33</v>
      </c>
      <c r="BA439" s="582" t="s">
        <v>337</v>
      </c>
      <c r="BB439" s="855"/>
      <c r="BC439" s="821"/>
      <c r="BD439" s="603" t="str">
        <f t="shared" si="137"/>
        <v>▼選択</v>
      </c>
      <c r="BE439" s="859" t="s">
        <v>33</v>
      </c>
      <c r="BF439" s="633" t="s">
        <v>16</v>
      </c>
      <c r="BG439" s="859" t="s">
        <v>31</v>
      </c>
      <c r="BH439" s="824" t="s">
        <v>6</v>
      </c>
      <c r="BI439" s="824" t="s">
        <v>7</v>
      </c>
      <c r="BJ439" s="859" t="s">
        <v>32</v>
      </c>
      <c r="BK439" s="859"/>
      <c r="BL439" s="546" t="s">
        <v>33</v>
      </c>
      <c r="BM439" s="828" t="s">
        <v>3452</v>
      </c>
      <c r="BN439" s="852"/>
      <c r="BO439" s="852"/>
      <c r="BP439" s="852"/>
      <c r="BQ439" s="852"/>
      <c r="BR439" s="852"/>
      <c r="BS439" s="547"/>
      <c r="BT439" s="547"/>
      <c r="BU439" s="547"/>
      <c r="BV439" s="548"/>
      <c r="BW439" s="549"/>
      <c r="BX439" s="547"/>
      <c r="BY439" s="495"/>
      <c r="BZ439" s="579" t="s">
        <v>1962</v>
      </c>
      <c r="CA439" s="853" t="s">
        <v>1959</v>
      </c>
      <c r="CB439" s="854" t="s">
        <v>1960</v>
      </c>
      <c r="CC439" s="55" t="s">
        <v>2574</v>
      </c>
      <c r="CD439" s="843" t="s">
        <v>1961</v>
      </c>
    </row>
    <row r="440" spans="1:82" ht="47.25" hidden="1" customHeight="1">
      <c r="A440" s="3"/>
      <c r="B440" s="5" t="s">
        <v>3180</v>
      </c>
      <c r="C440" s="3" t="str">
        <f t="shared" si="124"/>
        <v>Ⅳ.ガバナンス (11)　従業員管理</v>
      </c>
      <c r="D440" s="3" t="str">
        <f t="shared" si="125"/>
        <v>㉚従業員管理・従業員満足度向上に向けた取組み</v>
      </c>
      <c r="E440" s="3" t="str">
        <f t="shared" si="128"/>
        <v>応用 192</v>
      </c>
      <c r="F440" s="3" t="str">
        <f t="shared" si="129"/>
        <v xml:space="preserve">192 
</v>
      </c>
      <c r="G440" s="11" t="str">
        <f t="shared" si="130"/>
        <v xml:space="preserve">従業員満足度を高める独自取組みを実施している
＿ 
＿＿ </v>
      </c>
      <c r="H440" s="21" t="str">
        <f t="shared" si="126"/>
        <v>2023: 0
2024: ▼選択</v>
      </c>
      <c r="I440" s="21" t="str">
        <f t="shared" si="135"/>
        <v xml:space="preserve"> ― </v>
      </c>
      <c r="J440" s="21" t="str">
        <f t="shared" si="135"/>
        <v xml:space="preserve"> ― </v>
      </c>
      <c r="K440" s="21" t="str">
        <f t="shared" si="131"/>
        <v>▼選択</v>
      </c>
      <c r="L440" s="21" t="str">
        <f t="shared" si="132"/>
        <v>以下について、詳細説明欄の記載及び証跡資料「○○資料」P○により確認できた
・従業員満足度を高める取組みを実施していること</v>
      </c>
      <c r="M440" s="21" t="str">
        <f t="shared" si="133"/>
        <v xml:space="preserve">
</v>
      </c>
      <c r="N440" s="3"/>
      <c r="O440" s="19" t="s">
        <v>2575</v>
      </c>
      <c r="P440" s="19" t="s">
        <v>2746</v>
      </c>
      <c r="Q440" s="19" t="s">
        <v>737</v>
      </c>
      <c r="R440" s="19"/>
      <c r="S440" s="19"/>
      <c r="T440" s="808"/>
      <c r="U440" s="809"/>
      <c r="V440" s="810"/>
      <c r="W440" s="811"/>
      <c r="X440" s="810"/>
      <c r="Y440" s="810"/>
      <c r="Z440" s="20"/>
      <c r="AA440" s="844" t="s">
        <v>600</v>
      </c>
      <c r="AB440" s="1276"/>
      <c r="AC440" s="844" t="s">
        <v>2008</v>
      </c>
      <c r="AD440" s="1278"/>
      <c r="AE440" s="1013" t="s">
        <v>737</v>
      </c>
      <c r="AF440" s="1278"/>
      <c r="AG440" s="867" t="s">
        <v>140</v>
      </c>
      <c r="AH440" s="1237"/>
      <c r="AI440" s="637">
        <v>192</v>
      </c>
      <c r="AJ440" s="601" t="s">
        <v>26</v>
      </c>
      <c r="AK440" s="1239" t="s">
        <v>752</v>
      </c>
      <c r="AL440" s="1239"/>
      <c r="AM440" s="1239"/>
      <c r="AN440" s="27">
        <f t="shared" si="123"/>
        <v>0</v>
      </c>
      <c r="AO440" s="27">
        <f t="shared" si="123"/>
        <v>0</v>
      </c>
      <c r="AP440" s="565">
        <f t="shared" si="123"/>
        <v>0</v>
      </c>
      <c r="AQ440" s="35">
        <f t="shared" si="123"/>
        <v>0</v>
      </c>
      <c r="AR440" s="566">
        <f t="shared" si="123"/>
        <v>0</v>
      </c>
      <c r="AS440" s="566">
        <f t="shared" si="123"/>
        <v>0</v>
      </c>
      <c r="AT440" s="35">
        <f t="shared" si="123"/>
        <v>0</v>
      </c>
      <c r="AU440" s="43">
        <f t="shared" si="123"/>
        <v>0</v>
      </c>
      <c r="AV440" s="596" t="s">
        <v>33</v>
      </c>
      <c r="AW440" s="597" t="s">
        <v>41</v>
      </c>
      <c r="AX440" s="597" t="s">
        <v>42</v>
      </c>
      <c r="AY440" s="597"/>
      <c r="AZ440" s="850" t="s">
        <v>33</v>
      </c>
      <c r="BA440" s="582" t="s">
        <v>337</v>
      </c>
      <c r="BB440" s="855"/>
      <c r="BC440" s="821"/>
      <c r="BD440" s="603" t="str">
        <f t="shared" si="137"/>
        <v>▼選択</v>
      </c>
      <c r="BE440" s="859" t="s">
        <v>33</v>
      </c>
      <c r="BF440" s="633" t="s">
        <v>16</v>
      </c>
      <c r="BG440" s="859" t="s">
        <v>31</v>
      </c>
      <c r="BH440" s="824" t="s">
        <v>6</v>
      </c>
      <c r="BI440" s="824" t="s">
        <v>7</v>
      </c>
      <c r="BJ440" s="859" t="s">
        <v>32</v>
      </c>
      <c r="BK440" s="859"/>
      <c r="BL440" s="546" t="s">
        <v>33</v>
      </c>
      <c r="BM440" s="828" t="s">
        <v>3453</v>
      </c>
      <c r="BN440" s="852"/>
      <c r="BO440" s="852"/>
      <c r="BP440" s="852"/>
      <c r="BQ440" s="852"/>
      <c r="BR440" s="852"/>
      <c r="BS440" s="547"/>
      <c r="BT440" s="547"/>
      <c r="BU440" s="547"/>
      <c r="BV440" s="548"/>
      <c r="BW440" s="549"/>
      <c r="BX440" s="547"/>
      <c r="BY440" s="495"/>
      <c r="BZ440" s="579" t="s">
        <v>2123</v>
      </c>
      <c r="CA440" s="853" t="s">
        <v>1963</v>
      </c>
      <c r="CB440" s="854" t="s">
        <v>1964</v>
      </c>
      <c r="CC440" s="55" t="s">
        <v>2575</v>
      </c>
      <c r="CD440" s="843" t="s">
        <v>1965</v>
      </c>
    </row>
    <row r="441" spans="1:82" ht="189" hidden="1" customHeight="1">
      <c r="A441" s="3"/>
      <c r="B441" s="5" t="s">
        <v>3181</v>
      </c>
      <c r="C441" s="3" t="str">
        <f t="shared" si="124"/>
        <v>Ⅳ.ガバナンス (11)　従業員管理</v>
      </c>
      <c r="D441" s="3" t="str">
        <f t="shared" si="125"/>
        <v>㉚従業員管理・従業員満足度向上に向けた取組み</v>
      </c>
      <c r="E441" s="3" t="str">
        <f t="shared" si="128"/>
        <v>応用 ㉚EX</v>
      </c>
      <c r="F441" s="3" t="str">
        <f t="shared" si="129"/>
        <v xml:space="preserve">㉚EX 
</v>
      </c>
      <c r="G441" s="11" t="str">
        <f t="shared" si="130"/>
        <v xml:space="preserve">上記の設問に当てはまらない貴社の取組み（お客さまへアピールしたい取組みや募集人等従業者に好評な取組み）があれば記載
・取組みあり：「1.はい」を選択の上、詳細説明欄に具体取組みを記載
・取組みなし：「4.--」を選択（詳細説明欄記入不要）
＿ 
＿＿ </v>
      </c>
      <c r="H441" s="21" t="str">
        <f t="shared" si="126"/>
        <v>2023: 0
2024: 4.--</v>
      </c>
      <c r="I441" s="21" t="str">
        <f t="shared" si="135"/>
        <v xml:space="preserve"> ― </v>
      </c>
      <c r="J441" s="21" t="str">
        <f t="shared" si="135"/>
        <v xml:space="preserve"> ― </v>
      </c>
      <c r="K441" s="21" t="str">
        <f t="shared" si="131"/>
        <v>▼選択</v>
      </c>
      <c r="L441" s="21" t="str">
        <f t="shared" si="132"/>
        <v>㉚従業員管理・従業員満足度向上に向けた取組み に関する貴社取組み［お客さまへアピールしたい取組み／募集人等従業者に好評な取組み］として認識しました。（［ ］内は判定時に不要文言を削除する）</v>
      </c>
      <c r="M441" s="21" t="str">
        <f t="shared" si="133"/>
        <v xml:space="preserve">
</v>
      </c>
      <c r="N441" s="3"/>
      <c r="O441" s="19" t="s">
        <v>2576</v>
      </c>
      <c r="P441" s="19" t="s">
        <v>2746</v>
      </c>
      <c r="Q441" s="19" t="s">
        <v>737</v>
      </c>
      <c r="R441" s="19"/>
      <c r="S441" s="19"/>
      <c r="T441" s="808"/>
      <c r="U441" s="809"/>
      <c r="V441" s="810"/>
      <c r="W441" s="811"/>
      <c r="X441" s="810"/>
      <c r="Y441" s="810"/>
      <c r="Z441" s="20"/>
      <c r="AA441" s="864" t="s">
        <v>600</v>
      </c>
      <c r="AB441" s="1277"/>
      <c r="AC441" s="864" t="s">
        <v>2008</v>
      </c>
      <c r="AD441" s="1279"/>
      <c r="AE441" s="1012" t="s">
        <v>737</v>
      </c>
      <c r="AF441" s="1279"/>
      <c r="AG441" s="868" t="s">
        <v>140</v>
      </c>
      <c r="AH441" s="1238"/>
      <c r="AI441" s="604" t="s">
        <v>753</v>
      </c>
      <c r="AJ441" s="601"/>
      <c r="AK441" s="1229" t="s">
        <v>2017</v>
      </c>
      <c r="AL441" s="1230"/>
      <c r="AM441" s="1231"/>
      <c r="AN441" s="30">
        <f t="shared" si="123"/>
        <v>0</v>
      </c>
      <c r="AO441" s="30">
        <f t="shared" si="123"/>
        <v>0</v>
      </c>
      <c r="AP441" s="605">
        <f t="shared" si="123"/>
        <v>0</v>
      </c>
      <c r="AQ441" s="35">
        <f t="shared" si="123"/>
        <v>0</v>
      </c>
      <c r="AR441" s="566">
        <f t="shared" si="123"/>
        <v>0</v>
      </c>
      <c r="AS441" s="566">
        <f t="shared" si="123"/>
        <v>0</v>
      </c>
      <c r="AT441" s="35">
        <f t="shared" si="123"/>
        <v>0</v>
      </c>
      <c r="AU441" s="43">
        <f t="shared" si="123"/>
        <v>0</v>
      </c>
      <c r="AV441" s="596" t="s">
        <v>33</v>
      </c>
      <c r="AW441" s="597" t="s">
        <v>41</v>
      </c>
      <c r="AX441" s="606" t="s">
        <v>877</v>
      </c>
      <c r="AY441" s="597"/>
      <c r="AZ441" s="850" t="s">
        <v>877</v>
      </c>
      <c r="BA441" s="607" t="s">
        <v>147</v>
      </c>
      <c r="BB441" s="851"/>
      <c r="BC441" s="547"/>
      <c r="BD441" s="549"/>
      <c r="BE441" s="620" t="str">
        <f>IF(AND(AL441=AV441,AV441="○",AZ441="1.はい"),"○","▼選択")</f>
        <v>▼選択</v>
      </c>
      <c r="BF441" s="861" t="s">
        <v>16</v>
      </c>
      <c r="BG441" s="620" t="s">
        <v>31</v>
      </c>
      <c r="BH441" s="824" t="s">
        <v>6</v>
      </c>
      <c r="BI441" s="824" t="s">
        <v>7</v>
      </c>
      <c r="BJ441" s="620" t="s">
        <v>32</v>
      </c>
      <c r="BK441" s="620"/>
      <c r="BL441" s="546" t="s">
        <v>33</v>
      </c>
      <c r="BM441" s="828" t="s">
        <v>3454</v>
      </c>
      <c r="BN441" s="829"/>
      <c r="BO441" s="829"/>
      <c r="BP441" s="829"/>
      <c r="BQ441" s="829"/>
      <c r="BR441" s="829"/>
      <c r="BS441" s="547"/>
      <c r="BT441" s="547"/>
      <c r="BU441" s="547"/>
      <c r="BV441" s="548"/>
      <c r="BW441" s="549"/>
      <c r="BX441" s="547"/>
      <c r="BY441" s="495"/>
      <c r="BZ441" s="579" t="s">
        <v>2124</v>
      </c>
      <c r="CA441" s="832" t="s">
        <v>1966</v>
      </c>
      <c r="CB441" s="854" t="s">
        <v>1967</v>
      </c>
      <c r="CC441" s="55" t="s">
        <v>2576</v>
      </c>
      <c r="CD441" s="843" t="s">
        <v>1968</v>
      </c>
    </row>
    <row r="442" spans="1:82" ht="24" customHeight="1">
      <c r="A442" s="3"/>
      <c r="B442" s="5" t="s">
        <v>3182</v>
      </c>
      <c r="C442" s="1"/>
      <c r="D442" s="495"/>
      <c r="E442" s="495"/>
      <c r="F442" s="495"/>
      <c r="G442" s="495"/>
      <c r="H442" s="495"/>
      <c r="I442" s="495"/>
      <c r="J442" s="495"/>
      <c r="K442" s="495"/>
      <c r="L442" s="495"/>
      <c r="M442" s="495"/>
      <c r="N442" s="1"/>
      <c r="O442" s="1"/>
      <c r="P442" s="1"/>
      <c r="Q442" s="1"/>
      <c r="R442" s="1"/>
      <c r="S442" s="1"/>
      <c r="T442" s="1"/>
      <c r="U442" s="1"/>
      <c r="V442" s="1"/>
      <c r="W442" s="1"/>
      <c r="X442" s="1"/>
      <c r="Y442" s="1"/>
      <c r="Z442" s="1"/>
      <c r="AA442" s="495"/>
      <c r="AB442" s="495"/>
      <c r="AC442" s="495"/>
      <c r="AD442" s="495"/>
      <c r="AE442" s="495"/>
      <c r="AF442" s="495"/>
      <c r="AG442" s="495"/>
      <c r="AH442" s="495"/>
      <c r="AI442" s="495"/>
      <c r="AJ442" s="495"/>
      <c r="AK442" s="495"/>
      <c r="AL442" s="495"/>
      <c r="AM442" s="710"/>
      <c r="AN442" s="33"/>
      <c r="AO442" s="487"/>
      <c r="AP442" s="488"/>
      <c r="AQ442" s="487"/>
      <c r="AR442" s="488"/>
      <c r="AS442" s="488"/>
      <c r="AT442" s="487"/>
      <c r="AU442" s="487"/>
      <c r="AV442" s="488"/>
      <c r="AW442" s="488"/>
      <c r="AX442" s="488"/>
      <c r="AY442" s="488"/>
      <c r="AZ442" s="488"/>
      <c r="BA442" s="488"/>
      <c r="BB442" s="488"/>
      <c r="BC442" s="488"/>
      <c r="BD442" s="488"/>
      <c r="BE442" s="488"/>
      <c r="BF442" s="740"/>
      <c r="BG442" s="503"/>
      <c r="BH442" s="740"/>
      <c r="BI442" s="488"/>
      <c r="BJ442" s="488"/>
      <c r="BK442" s="488"/>
      <c r="BL442" s="488"/>
      <c r="BM442" s="488"/>
      <c r="BN442" s="488"/>
      <c r="BO442" s="488"/>
      <c r="BP442" s="488"/>
      <c r="BQ442" s="488"/>
      <c r="BR442" s="488"/>
      <c r="BS442" s="711"/>
      <c r="BT442" s="488"/>
      <c r="BU442" s="488"/>
      <c r="BV442" s="740"/>
      <c r="BW442" s="488"/>
      <c r="BX442" s="488"/>
      <c r="BY442" s="488"/>
      <c r="BZ442" s="488"/>
    </row>
    <row r="443" spans="1:82" ht="24" customHeight="1">
      <c r="A443" s="3"/>
      <c r="B443" s="5" t="s">
        <v>3183</v>
      </c>
      <c r="C443" s="1"/>
      <c r="D443" s="1357" t="s">
        <v>754</v>
      </c>
      <c r="E443" s="1357"/>
      <c r="F443" s="1357"/>
      <c r="G443" s="712"/>
      <c r="H443" s="712"/>
      <c r="I443" s="712"/>
      <c r="J443" s="1020">
        <f>COUNTIF($BD$191:$BD$195,"対象外")+COUNTIF($BD$183:$BD$186,"対象外")+COUNTIF($BD$165:$BD$180,"対象外")+COUNTIF($BD$162,"対象外")+COUNTIF($BD$159,"対象外")+COUNTIF($BD$145:$BD$156,"対象外")+COUNTIF($BD$122:$BD$143,"対象外")+COUNTIF($BD$85:$BD$119,"対象外")+COUNTIF($BD$61:$BD$80,"対象外")+COUNTIF($BD$39:$BD$59,"対象外")+COUNTIF($BD$12:$BD$33,"対象外")</f>
        <v>11</v>
      </c>
      <c r="K443" s="712"/>
      <c r="L443" s="712"/>
      <c r="M443" s="713">
        <f>COUNTIF($BD$34:$BD$38,"対象外")+COUNTIF($BD$81:$BD$84,"対象外")+COUNTIF($BD$120:$BD$121,"対象外")+COUNTIF($BD$157:$BD$158,"対象外")+COUNTIF($BD$160:$BD$161,"対象外")+COUNTIF($BD$163:$BD$164,"対象外")+COUNTIF($BD$181:$BD$182,"対象外")+COUNTIF($BD$187:$BD$190,"対象外")+COUNTIF($BD$196:$BD$201,"対象外")</f>
        <v>1</v>
      </c>
      <c r="N443" s="1"/>
      <c r="O443" s="1"/>
      <c r="P443" s="1"/>
      <c r="Q443" s="1"/>
      <c r="R443" s="1"/>
      <c r="S443" s="1"/>
      <c r="T443" s="1"/>
      <c r="U443" s="1"/>
      <c r="V443" s="1"/>
      <c r="W443" s="1"/>
      <c r="X443" s="1"/>
      <c r="Y443" s="1"/>
      <c r="Z443" s="1"/>
      <c r="AA443" s="495"/>
      <c r="AB443" s="495"/>
      <c r="AC443" s="495"/>
      <c r="AD443" s="495"/>
      <c r="AE443" s="495"/>
      <c r="AF443" s="495"/>
      <c r="AG443" s="495"/>
      <c r="AH443" s="495"/>
      <c r="AI443" s="495"/>
      <c r="AJ443" s="495"/>
      <c r="AK443" s="495"/>
      <c r="AL443" s="495"/>
      <c r="AM443" s="710"/>
      <c r="AN443" s="33"/>
      <c r="AO443" s="487"/>
      <c r="AP443" s="488"/>
      <c r="AQ443" s="487"/>
      <c r="AR443" s="488"/>
      <c r="AS443" s="488"/>
      <c r="AT443" s="487"/>
      <c r="AU443" s="487"/>
      <c r="AV443" s="488"/>
      <c r="AW443" s="488"/>
      <c r="AX443" s="488"/>
      <c r="AY443" s="488"/>
      <c r="AZ443" s="488"/>
      <c r="BA443" s="488"/>
      <c r="BB443" s="488"/>
      <c r="BC443" s="488"/>
      <c r="BD443" s="488"/>
      <c r="BE443" s="488"/>
      <c r="BF443" s="740"/>
      <c r="BG443" s="503"/>
      <c r="BH443" s="740"/>
      <c r="BI443" s="488"/>
      <c r="BJ443" s="488"/>
      <c r="BK443" s="488"/>
      <c r="BL443" s="488"/>
      <c r="BM443" s="488"/>
      <c r="BN443" s="488"/>
      <c r="BO443" s="488"/>
      <c r="BP443" s="488"/>
      <c r="BQ443" s="488"/>
      <c r="BR443" s="488"/>
      <c r="BS443" s="714"/>
      <c r="BT443" s="488"/>
      <c r="BU443" s="488"/>
      <c r="BV443" s="740"/>
      <c r="BW443" s="488"/>
      <c r="BX443" s="488"/>
      <c r="BY443" s="488"/>
      <c r="BZ443" s="488"/>
    </row>
    <row r="444" spans="1:82" ht="24" customHeight="1">
      <c r="A444" s="3"/>
      <c r="B444" s="5" t="s">
        <v>3184</v>
      </c>
      <c r="C444" s="1"/>
      <c r="D444" s="1358" t="s">
        <v>755</v>
      </c>
      <c r="E444" s="1359"/>
      <c r="F444" s="1360"/>
      <c r="G444" s="715" t="s">
        <v>756</v>
      </c>
      <c r="H444" s="1353" t="s">
        <v>757</v>
      </c>
      <c r="I444" s="1353"/>
      <c r="J444" s="1353"/>
      <c r="K444" s="1352" t="s">
        <v>758</v>
      </c>
      <c r="L444" s="1353"/>
      <c r="M444" s="1353"/>
      <c r="N444" s="1"/>
      <c r="O444" s="1"/>
      <c r="P444" s="1"/>
      <c r="Q444" s="1"/>
      <c r="R444" s="1"/>
      <c r="S444" s="1"/>
      <c r="T444" s="1"/>
      <c r="U444" s="1"/>
      <c r="V444" s="1"/>
      <c r="W444" s="1"/>
      <c r="X444" s="1"/>
      <c r="Y444" s="1"/>
      <c r="Z444" s="1"/>
      <c r="AA444" s="495"/>
      <c r="AB444" s="495"/>
      <c r="AC444" s="495"/>
      <c r="AD444" s="495"/>
      <c r="AE444" s="495"/>
      <c r="AF444" s="495"/>
      <c r="AG444" s="495"/>
      <c r="AH444" s="495"/>
      <c r="AI444" s="495"/>
      <c r="AJ444" s="495"/>
      <c r="AK444" s="495"/>
      <c r="AL444" s="495"/>
      <c r="AM444" s="710"/>
      <c r="AN444" s="33"/>
      <c r="AO444" s="487"/>
      <c r="AP444" s="488"/>
      <c r="AQ444" s="487"/>
      <c r="AR444" s="488"/>
      <c r="AS444" s="488"/>
      <c r="AT444" s="487"/>
      <c r="AU444" s="487"/>
      <c r="AV444" s="488"/>
      <c r="AW444" s="488"/>
      <c r="AX444" s="488"/>
      <c r="AY444" s="488"/>
      <c r="AZ444" s="488"/>
      <c r="BA444" s="488"/>
      <c r="BB444" s="488"/>
      <c r="BC444" s="488"/>
      <c r="BD444" s="488"/>
      <c r="BE444" s="488"/>
      <c r="BF444" s="740"/>
      <c r="BG444" s="503"/>
      <c r="BH444" s="740"/>
      <c r="BI444" s="488"/>
      <c r="BJ444" s="488"/>
      <c r="BK444" s="488"/>
      <c r="BL444" s="488"/>
      <c r="BM444" s="488"/>
      <c r="BN444" s="488"/>
      <c r="BO444" s="488"/>
      <c r="BP444" s="488"/>
      <c r="BQ444" s="488"/>
      <c r="BR444" s="488"/>
      <c r="BS444" s="714"/>
      <c r="BT444" s="488"/>
      <c r="BU444" s="488"/>
      <c r="BV444" s="740"/>
      <c r="BW444" s="488"/>
      <c r="BX444" s="488"/>
      <c r="BY444" s="488"/>
      <c r="BZ444" s="488"/>
    </row>
    <row r="445" spans="1:82" ht="24" customHeight="1">
      <c r="A445" s="3"/>
      <c r="B445" s="5" t="s">
        <v>3185</v>
      </c>
      <c r="C445" s="1"/>
      <c r="D445" s="1361" t="s">
        <v>759</v>
      </c>
      <c r="E445" s="1362"/>
      <c r="F445" s="1363"/>
      <c r="G445" s="716" t="s">
        <v>760</v>
      </c>
      <c r="H445" s="1021">
        <f>COUNTIF($BD$12:$BD$33,"○")+COUNTIF($BD$12:$BD$33,"□")</f>
        <v>0</v>
      </c>
      <c r="I445" s="1022" t="str">
        <f t="shared" ref="I445:I448" si="138">IF(OR(J445=0,J445=""),"-","/")</f>
        <v>/</v>
      </c>
      <c r="J445" s="716">
        <f>5-COUNTIF($BD$12:$BD$33,"対象外")</f>
        <v>5</v>
      </c>
      <c r="K445" s="1023">
        <f>COUNTIF($BD$34:$BD$38,"○")+COUNTIF($BD$34:$BD$38,"□")</f>
        <v>0</v>
      </c>
      <c r="L445" s="1022" t="str">
        <f t="shared" ref="L445:L455" si="139">IF(OR(M445=0,M445=""),"-","/")</f>
        <v>/</v>
      </c>
      <c r="M445" s="716">
        <f>4-COUNTIF($BD$34:$BD$38,"対象外")</f>
        <v>4</v>
      </c>
      <c r="N445" s="1"/>
      <c r="O445" s="1"/>
      <c r="P445" s="1"/>
      <c r="Q445" s="1"/>
      <c r="R445" s="1"/>
      <c r="S445" s="1"/>
      <c r="T445" s="1"/>
      <c r="U445" s="1"/>
      <c r="V445" s="1"/>
      <c r="W445" s="1"/>
      <c r="X445" s="1"/>
      <c r="Y445" s="1"/>
      <c r="Z445" s="1"/>
      <c r="AA445" s="495"/>
      <c r="AB445" s="495"/>
      <c r="AC445" s="495"/>
      <c r="AD445" s="495"/>
      <c r="AE445" s="495"/>
      <c r="AF445" s="495"/>
      <c r="AG445" s="495"/>
      <c r="AH445" s="495"/>
      <c r="AI445" s="495"/>
      <c r="AJ445" s="495"/>
      <c r="AK445" s="495"/>
      <c r="AL445" s="495"/>
      <c r="AM445" s="710"/>
      <c r="AN445" s="33"/>
      <c r="AO445" s="487"/>
      <c r="AP445" s="488"/>
      <c r="AQ445" s="487"/>
      <c r="AR445" s="488"/>
      <c r="AS445" s="488"/>
      <c r="AT445" s="487"/>
      <c r="AU445" s="487"/>
      <c r="AV445" s="488"/>
      <c r="AW445" s="488"/>
      <c r="AX445" s="488"/>
      <c r="AY445" s="488"/>
      <c r="AZ445" s="488"/>
      <c r="BA445" s="488"/>
      <c r="BB445" s="488"/>
      <c r="BC445" s="488"/>
      <c r="BD445" s="488"/>
      <c r="BE445" s="488"/>
      <c r="BF445" s="740"/>
      <c r="BG445" s="503"/>
      <c r="BH445" s="740"/>
      <c r="BI445" s="488"/>
      <c r="BJ445" s="488"/>
      <c r="BK445" s="488"/>
      <c r="BL445" s="488"/>
      <c r="BM445" s="488"/>
      <c r="BN445" s="488"/>
      <c r="BO445" s="488"/>
      <c r="BP445" s="488"/>
      <c r="BQ445" s="488"/>
      <c r="BR445" s="488"/>
      <c r="BS445" s="488"/>
      <c r="BT445" s="488"/>
      <c r="BU445" s="488"/>
      <c r="BV445" s="740"/>
      <c r="BW445" s="488"/>
      <c r="BX445" s="488"/>
      <c r="BY445" s="488"/>
      <c r="BZ445" s="488"/>
    </row>
    <row r="446" spans="1:82" ht="24" customHeight="1">
      <c r="A446" s="3"/>
      <c r="B446" s="5" t="s">
        <v>3186</v>
      </c>
      <c r="C446" s="1"/>
      <c r="D446" s="1364"/>
      <c r="E446" s="1365"/>
      <c r="F446" s="1366"/>
      <c r="G446" s="716" t="s">
        <v>761</v>
      </c>
      <c r="H446" s="1021">
        <f>COUNTIF($BD$39:$BD$59,"○")+COUNTIF($BD$39:$BD$59,"□")</f>
        <v>0</v>
      </c>
      <c r="I446" s="1022" t="str">
        <f t="shared" si="138"/>
        <v>/</v>
      </c>
      <c r="J446" s="716">
        <f>4-COUNTIF($BD$39:$BD$59,"対象外")</f>
        <v>4</v>
      </c>
      <c r="K446" s="1024"/>
      <c r="L446" s="1022" t="str">
        <f t="shared" si="139"/>
        <v>-</v>
      </c>
      <c r="M446" s="716"/>
      <c r="N446" s="1"/>
      <c r="O446" s="1"/>
      <c r="P446" s="1"/>
      <c r="Q446" s="1"/>
      <c r="R446" s="1"/>
      <c r="S446" s="1"/>
      <c r="T446" s="1"/>
      <c r="U446" s="1"/>
      <c r="V446" s="1"/>
      <c r="W446" s="1"/>
      <c r="X446" s="1"/>
      <c r="Y446" s="1"/>
      <c r="Z446" s="1"/>
      <c r="AA446" s="495"/>
      <c r="AB446" s="495"/>
      <c r="AC446" s="495"/>
      <c r="AD446" s="495"/>
      <c r="AE446" s="495"/>
      <c r="AF446" s="495"/>
      <c r="AG446" s="495"/>
      <c r="AH446" s="495"/>
      <c r="AI446" s="495"/>
      <c r="AJ446" s="495"/>
      <c r="AK446" s="495"/>
      <c r="AL446" s="495"/>
      <c r="AM446" s="710"/>
      <c r="AN446" s="33"/>
      <c r="AO446" s="487"/>
      <c r="AP446" s="488"/>
      <c r="AQ446" s="487"/>
      <c r="AR446" s="488"/>
      <c r="AS446" s="488"/>
      <c r="AT446" s="487"/>
      <c r="AU446" s="487"/>
      <c r="AV446" s="488"/>
      <c r="AW446" s="488"/>
      <c r="AX446" s="488"/>
      <c r="AY446" s="488"/>
      <c r="AZ446" s="488"/>
      <c r="BA446" s="488"/>
      <c r="BB446" s="488"/>
      <c r="BC446" s="488"/>
      <c r="BD446" s="488"/>
      <c r="BE446" s="488"/>
      <c r="BF446" s="740"/>
      <c r="BG446" s="503"/>
      <c r="BH446" s="740"/>
      <c r="BI446" s="488"/>
      <c r="BJ446" s="488"/>
      <c r="BK446" s="488"/>
      <c r="BL446" s="488"/>
      <c r="BM446" s="488"/>
      <c r="BN446" s="488"/>
      <c r="BO446" s="488"/>
      <c r="BP446" s="488"/>
      <c r="BQ446" s="488"/>
      <c r="BR446" s="488"/>
      <c r="BS446" s="488"/>
      <c r="BT446" s="488"/>
      <c r="BU446" s="488"/>
      <c r="BV446" s="740"/>
      <c r="BW446" s="488"/>
      <c r="BX446" s="488"/>
      <c r="BY446" s="488"/>
      <c r="BZ446" s="488"/>
    </row>
    <row r="447" spans="1:82" ht="24" customHeight="1">
      <c r="A447" s="3"/>
      <c r="B447" s="5" t="s">
        <v>3187</v>
      </c>
      <c r="C447" s="1"/>
      <c r="D447" s="1364"/>
      <c r="E447" s="1365"/>
      <c r="F447" s="1366"/>
      <c r="G447" s="716" t="s">
        <v>762</v>
      </c>
      <c r="H447" s="1021">
        <f>COUNTIF($BD$61:$BD$80,"○")+COUNTIF($BD$61:$BD$80,"□")</f>
        <v>0</v>
      </c>
      <c r="I447" s="1022" t="str">
        <f t="shared" si="138"/>
        <v>/</v>
      </c>
      <c r="J447" s="716">
        <f>4-COUNTIF($BD$61:$BD$80,"対象外")</f>
        <v>4</v>
      </c>
      <c r="K447" s="1023">
        <f>COUNTIF($BD$81:$BD$84,"○")+COUNTIF($BD$81:$BD$84,"□")</f>
        <v>0</v>
      </c>
      <c r="L447" s="1022" t="str">
        <f t="shared" si="139"/>
        <v>/</v>
      </c>
      <c r="M447" s="716">
        <f>3-COUNTIF($BD$81:$BD$84,"対象外")</f>
        <v>3</v>
      </c>
      <c r="N447" s="1"/>
      <c r="O447" s="1"/>
      <c r="P447" s="1"/>
      <c r="Q447" s="1"/>
      <c r="R447" s="1"/>
      <c r="S447" s="1"/>
      <c r="T447" s="1"/>
      <c r="U447" s="1"/>
      <c r="V447" s="1"/>
      <c r="W447" s="1"/>
      <c r="X447" s="1"/>
      <c r="Y447" s="1"/>
      <c r="Z447" s="1"/>
      <c r="AA447" s="495"/>
      <c r="AB447" s="495"/>
      <c r="AC447" s="495"/>
      <c r="AD447" s="495"/>
      <c r="AE447" s="495"/>
      <c r="AF447" s="495"/>
      <c r="AG447" s="495"/>
      <c r="AH447" s="495"/>
      <c r="AI447" s="495"/>
      <c r="AJ447" s="495"/>
      <c r="AK447" s="495"/>
      <c r="AL447" s="495"/>
      <c r="AM447" s="710"/>
      <c r="AN447" s="33"/>
      <c r="AO447" s="487"/>
      <c r="AP447" s="488"/>
      <c r="AQ447" s="487"/>
      <c r="AR447" s="488"/>
      <c r="AS447" s="488"/>
      <c r="AT447" s="487"/>
      <c r="AU447" s="487"/>
      <c r="AV447" s="488"/>
      <c r="AW447" s="488"/>
      <c r="AX447" s="488"/>
      <c r="AY447" s="488"/>
      <c r="AZ447" s="488"/>
      <c r="BA447" s="488"/>
      <c r="BB447" s="488"/>
      <c r="BC447" s="488"/>
      <c r="BD447" s="488"/>
      <c r="BE447" s="488"/>
      <c r="BF447" s="740"/>
      <c r="BG447" s="503"/>
      <c r="BH447" s="740"/>
      <c r="BI447" s="488"/>
      <c r="BJ447" s="488"/>
      <c r="BK447" s="488"/>
      <c r="BL447" s="488"/>
      <c r="BM447" s="488"/>
      <c r="BN447" s="488"/>
      <c r="BO447" s="488"/>
      <c r="BP447" s="488"/>
      <c r="BQ447" s="488"/>
      <c r="BR447" s="488"/>
      <c r="BS447" s="488"/>
      <c r="BT447" s="488"/>
      <c r="BU447" s="488"/>
      <c r="BV447" s="740"/>
      <c r="BW447" s="488"/>
      <c r="BX447" s="488"/>
      <c r="BY447" s="488"/>
      <c r="BZ447" s="488"/>
    </row>
    <row r="448" spans="1:82" ht="24" customHeight="1">
      <c r="A448" s="3"/>
      <c r="B448" s="5" t="s">
        <v>3188</v>
      </c>
      <c r="C448" s="1"/>
      <c r="D448" s="1364"/>
      <c r="E448" s="1365"/>
      <c r="F448" s="1366"/>
      <c r="G448" s="716" t="s">
        <v>763</v>
      </c>
      <c r="H448" s="1021">
        <f>COUNTIF($BD$85:$BD$119,"○")+COUNTIF($BD$85:$BD$119,"□")</f>
        <v>0</v>
      </c>
      <c r="I448" s="1022" t="str">
        <f t="shared" si="138"/>
        <v>/</v>
      </c>
      <c r="J448" s="716">
        <f>6-COUNTIF($BD$85:$BD$119,"対象外")</f>
        <v>4</v>
      </c>
      <c r="K448" s="1023">
        <f>COUNTIF($BD$120:$BD$121,"○")+COUNTIF($BD$120:$BD$121,"□")</f>
        <v>0</v>
      </c>
      <c r="L448" s="1022" t="str">
        <f t="shared" si="139"/>
        <v>/</v>
      </c>
      <c r="M448" s="716">
        <f>1-COUNTIF($BD$120:$BD$121,"対象外")</f>
        <v>1</v>
      </c>
      <c r="N448" s="1"/>
      <c r="O448" s="1"/>
      <c r="P448" s="1"/>
      <c r="Q448" s="1"/>
      <c r="R448" s="1"/>
      <c r="S448" s="1"/>
      <c r="T448" s="1"/>
      <c r="U448" s="1"/>
      <c r="V448" s="1"/>
      <c r="W448" s="1"/>
      <c r="X448" s="1"/>
      <c r="Y448" s="1"/>
      <c r="Z448" s="1"/>
      <c r="AA448" s="495"/>
      <c r="AB448" s="495"/>
      <c r="AC448" s="495"/>
      <c r="AD448" s="495"/>
      <c r="AE448" s="495"/>
      <c r="AF448" s="495"/>
      <c r="AG448" s="495"/>
      <c r="AH448" s="495"/>
      <c r="AI448" s="495"/>
      <c r="AJ448" s="495"/>
      <c r="AK448" s="495"/>
      <c r="AL448" s="495"/>
      <c r="AM448" s="710"/>
      <c r="AN448" s="33"/>
      <c r="AO448" s="487"/>
      <c r="AP448" s="488"/>
      <c r="AQ448" s="487"/>
      <c r="AR448" s="488"/>
      <c r="AS448" s="488"/>
      <c r="AT448" s="487"/>
      <c r="AU448" s="487"/>
      <c r="AV448" s="488"/>
      <c r="AW448" s="488"/>
      <c r="AX448" s="488"/>
      <c r="AY448" s="488"/>
      <c r="AZ448" s="488"/>
      <c r="BA448" s="488"/>
      <c r="BB448" s="488"/>
      <c r="BC448" s="488"/>
      <c r="BD448" s="488"/>
      <c r="BE448" s="488"/>
      <c r="BF448" s="740"/>
      <c r="BG448" s="503"/>
      <c r="BH448" s="740"/>
      <c r="BI448" s="488"/>
      <c r="BJ448" s="488"/>
      <c r="BK448" s="488"/>
      <c r="BL448" s="488"/>
      <c r="BM448" s="488"/>
      <c r="BN448" s="488"/>
      <c r="BO448" s="488"/>
      <c r="BP448" s="488"/>
      <c r="BQ448" s="488"/>
      <c r="BR448" s="488"/>
      <c r="BS448" s="488"/>
      <c r="BT448" s="488"/>
      <c r="BU448" s="488"/>
      <c r="BV448" s="740"/>
      <c r="BW448" s="488"/>
      <c r="BX448" s="488"/>
      <c r="BY448" s="488"/>
      <c r="BZ448" s="488"/>
    </row>
    <row r="449" spans="1:78" ht="24" customHeight="1">
      <c r="A449" s="3"/>
      <c r="B449" s="5" t="s">
        <v>3189</v>
      </c>
      <c r="C449" s="1"/>
      <c r="D449" s="1364"/>
      <c r="E449" s="1365"/>
      <c r="F449" s="1366"/>
      <c r="G449" s="716" t="s">
        <v>764</v>
      </c>
      <c r="H449" s="1021">
        <f>COUNTIF($BD$122:$BD$143,"○")+COUNTIF($BD$122:$BD$143,"□")</f>
        <v>0</v>
      </c>
      <c r="I449" s="1022" t="str">
        <f>IF(OR(J449=0,J449=""),"-","/")</f>
        <v>-</v>
      </c>
      <c r="J449" s="716">
        <f>4-COUNTIF($BD$122:$BD$143,"対象外")</f>
        <v>0</v>
      </c>
      <c r="K449" s="1023"/>
      <c r="L449" s="1022" t="str">
        <f t="shared" si="139"/>
        <v>-</v>
      </c>
      <c r="M449" s="716"/>
      <c r="N449" s="1"/>
      <c r="O449" s="1"/>
      <c r="P449" s="1"/>
      <c r="Q449" s="1"/>
      <c r="R449" s="1"/>
      <c r="S449" s="1"/>
      <c r="T449" s="1"/>
      <c r="U449" s="1"/>
      <c r="V449" s="1"/>
      <c r="W449" s="1"/>
      <c r="X449" s="1"/>
      <c r="Y449" s="1"/>
      <c r="Z449" s="1"/>
      <c r="AA449" s="495"/>
      <c r="AB449" s="495"/>
      <c r="AC449" s="495"/>
      <c r="AD449" s="495"/>
      <c r="AE449" s="495"/>
      <c r="AF449" s="495"/>
      <c r="AG449" s="495"/>
      <c r="AH449" s="495"/>
      <c r="AI449" s="495"/>
      <c r="AJ449" s="495"/>
      <c r="AK449" s="495"/>
      <c r="AL449" s="495"/>
      <c r="AM449" s="710"/>
      <c r="AN449" s="33"/>
      <c r="AO449" s="487"/>
      <c r="AP449" s="488"/>
      <c r="AQ449" s="487"/>
      <c r="AR449" s="488"/>
      <c r="AS449" s="488"/>
      <c r="AT449" s="487"/>
      <c r="AU449" s="487"/>
      <c r="AV449" s="488"/>
      <c r="AW449" s="488"/>
      <c r="AX449" s="488"/>
      <c r="AY449" s="488"/>
      <c r="AZ449" s="488"/>
      <c r="BA449" s="488"/>
      <c r="BB449" s="488"/>
      <c r="BC449" s="488"/>
      <c r="BD449" s="488"/>
      <c r="BE449" s="488"/>
      <c r="BF449" s="740"/>
      <c r="BG449" s="503"/>
      <c r="BH449" s="740"/>
      <c r="BI449" s="488"/>
      <c r="BJ449" s="488"/>
      <c r="BK449" s="488"/>
      <c r="BL449" s="488"/>
      <c r="BM449" s="488"/>
      <c r="BN449" s="488"/>
      <c r="BO449" s="488"/>
      <c r="BP449" s="488"/>
      <c r="BQ449" s="488"/>
      <c r="BR449" s="488"/>
      <c r="BS449" s="488"/>
      <c r="BT449" s="488"/>
      <c r="BU449" s="488"/>
      <c r="BV449" s="740"/>
      <c r="BW449" s="488"/>
      <c r="BX449" s="488"/>
      <c r="BY449" s="488"/>
      <c r="BZ449" s="488"/>
    </row>
    <row r="450" spans="1:78" ht="24" customHeight="1">
      <c r="A450" s="3"/>
      <c r="B450" s="5" t="s">
        <v>3190</v>
      </c>
      <c r="C450" s="1"/>
      <c r="D450" s="1364"/>
      <c r="E450" s="1365"/>
      <c r="F450" s="1366"/>
      <c r="G450" s="716" t="s">
        <v>765</v>
      </c>
      <c r="H450" s="1021">
        <f>COUNTIF($BD$145:$BD$156,"○")+COUNTIF($BD$145:$BD$156,"□")</f>
        <v>0</v>
      </c>
      <c r="I450" s="1022" t="str">
        <f t="shared" ref="I450:I455" si="140">IF(OR(J450=0,J450=""),"-","/")</f>
        <v>/</v>
      </c>
      <c r="J450" s="716">
        <f>3-COUNTIF($BD$145:$BD$156,"対象外")</f>
        <v>3</v>
      </c>
      <c r="K450" s="1023">
        <f>COUNTIF($BD$157:$BD$158,"○")+COUNTIF($BD$157:$BD$158,"□")</f>
        <v>0</v>
      </c>
      <c r="L450" s="1022" t="str">
        <f t="shared" si="139"/>
        <v>/</v>
      </c>
      <c r="M450" s="716">
        <f>1-COUNTIF($BD$157:$BD$158,"対象外")</f>
        <v>1</v>
      </c>
      <c r="N450" s="1"/>
      <c r="O450" s="1"/>
      <c r="P450" s="1"/>
      <c r="Q450" s="1"/>
      <c r="R450" s="1"/>
      <c r="S450" s="1"/>
      <c r="T450" s="1"/>
      <c r="U450" s="1"/>
      <c r="V450" s="1"/>
      <c r="W450" s="1"/>
      <c r="X450" s="1"/>
      <c r="Y450" s="1"/>
      <c r="Z450" s="1"/>
      <c r="AA450" s="495"/>
      <c r="AB450" s="495"/>
      <c r="AC450" s="495"/>
      <c r="AD450" s="495"/>
      <c r="AE450" s="495"/>
      <c r="AF450" s="495"/>
      <c r="AG450" s="495"/>
      <c r="AH450" s="495"/>
      <c r="AI450" s="495"/>
      <c r="AJ450" s="495"/>
      <c r="AK450" s="495"/>
      <c r="AL450" s="495"/>
      <c r="AM450" s="710"/>
      <c r="AN450" s="33"/>
      <c r="AO450" s="487"/>
      <c r="AP450" s="488"/>
      <c r="AQ450" s="487"/>
      <c r="AR450" s="488"/>
      <c r="AS450" s="488"/>
      <c r="AT450" s="487"/>
      <c r="AU450" s="487"/>
      <c r="AV450" s="488"/>
      <c r="AW450" s="488"/>
      <c r="AX450" s="488"/>
      <c r="AY450" s="488"/>
      <c r="AZ450" s="488"/>
      <c r="BA450" s="488"/>
      <c r="BB450" s="488"/>
      <c r="BC450" s="488"/>
      <c r="BD450" s="488"/>
      <c r="BE450" s="488"/>
      <c r="BF450" s="740"/>
      <c r="BG450" s="503"/>
      <c r="BH450" s="740"/>
      <c r="BI450" s="488"/>
      <c r="BJ450" s="488"/>
      <c r="BK450" s="488"/>
      <c r="BL450" s="488"/>
      <c r="BM450" s="488"/>
      <c r="BN450" s="488"/>
      <c r="BO450" s="488"/>
      <c r="BP450" s="488"/>
      <c r="BQ450" s="488"/>
      <c r="BR450" s="488"/>
      <c r="BS450" s="488"/>
      <c r="BT450" s="488"/>
      <c r="BU450" s="488"/>
      <c r="BV450" s="740"/>
      <c r="BW450" s="488"/>
      <c r="BX450" s="488"/>
      <c r="BY450" s="488"/>
      <c r="BZ450" s="488"/>
    </row>
    <row r="451" spans="1:78" ht="24" customHeight="1">
      <c r="A451" s="3"/>
      <c r="B451" s="5" t="s">
        <v>3191</v>
      </c>
      <c r="C451" s="1"/>
      <c r="D451" s="1364"/>
      <c r="E451" s="1365"/>
      <c r="F451" s="1366"/>
      <c r="G451" s="716" t="s">
        <v>766</v>
      </c>
      <c r="H451" s="1021">
        <f>COUNTIF($BD$159,"○")+COUNTIF($BD$159,"□")</f>
        <v>0</v>
      </c>
      <c r="I451" s="1022" t="str">
        <f t="shared" si="140"/>
        <v>-</v>
      </c>
      <c r="J451" s="716">
        <f>1-COUNTIF($BD$159,"対象外")</f>
        <v>0</v>
      </c>
      <c r="K451" s="1023">
        <f>COUNTIF($BD$160:$BD$161,"○")+COUNTIF($BD$160:$BD$161,"□")</f>
        <v>0</v>
      </c>
      <c r="L451" s="1022" t="str">
        <f t="shared" si="139"/>
        <v>-</v>
      </c>
      <c r="M451" s="716">
        <f>1-COUNTIF($BD$160:$BD$161,"対象外")</f>
        <v>0</v>
      </c>
      <c r="N451" s="1"/>
      <c r="O451" s="1"/>
      <c r="P451" s="1"/>
      <c r="Q451" s="1"/>
      <c r="R451" s="1"/>
      <c r="S451" s="1"/>
      <c r="T451" s="1"/>
      <c r="U451" s="1"/>
      <c r="V451" s="1"/>
      <c r="W451" s="1"/>
      <c r="X451" s="1"/>
      <c r="Y451" s="1"/>
      <c r="Z451" s="1"/>
      <c r="AA451" s="495"/>
      <c r="AB451" s="495"/>
      <c r="AC451" s="495"/>
      <c r="AD451" s="495"/>
      <c r="AE451" s="495"/>
      <c r="AF451" s="495"/>
      <c r="AG451" s="495"/>
      <c r="AH451" s="495"/>
      <c r="AI451" s="495"/>
      <c r="AJ451" s="495"/>
      <c r="AK451" s="495"/>
      <c r="AL451" s="495"/>
      <c r="AM451" s="710"/>
      <c r="AN451" s="33"/>
      <c r="AO451" s="487"/>
      <c r="AP451" s="488"/>
      <c r="AQ451" s="487"/>
      <c r="AR451" s="488"/>
      <c r="AS451" s="488"/>
      <c r="AT451" s="487"/>
      <c r="AU451" s="487"/>
      <c r="AV451" s="488"/>
      <c r="AW451" s="488"/>
      <c r="AX451" s="488"/>
      <c r="AY451" s="488"/>
      <c r="AZ451" s="488"/>
      <c r="BA451" s="488"/>
      <c r="BB451" s="488"/>
      <c r="BC451" s="488"/>
      <c r="BD451" s="488"/>
      <c r="BE451" s="488"/>
      <c r="BF451" s="740"/>
      <c r="BG451" s="503"/>
      <c r="BH451" s="740"/>
      <c r="BI451" s="488"/>
      <c r="BJ451" s="488"/>
      <c r="BK451" s="488"/>
      <c r="BL451" s="488"/>
      <c r="BM451" s="488"/>
      <c r="BN451" s="488"/>
      <c r="BO451" s="488"/>
      <c r="BP451" s="488"/>
      <c r="BQ451" s="488"/>
      <c r="BR451" s="488"/>
      <c r="BS451" s="488"/>
      <c r="BT451" s="488"/>
      <c r="BU451" s="488"/>
      <c r="BV451" s="740"/>
      <c r="BW451" s="488"/>
      <c r="BX451" s="488"/>
      <c r="BY451" s="488"/>
      <c r="BZ451" s="488"/>
    </row>
    <row r="452" spans="1:78" ht="24" customHeight="1">
      <c r="A452" s="3"/>
      <c r="B452" s="5" t="s">
        <v>3192</v>
      </c>
      <c r="C452" s="1"/>
      <c r="D452" s="1364"/>
      <c r="E452" s="1365"/>
      <c r="F452" s="1366"/>
      <c r="G452" s="716" t="s">
        <v>767</v>
      </c>
      <c r="H452" s="1021">
        <f>COUNTIF($BD$162,"○")+COUNTIF($BD$162,"□")</f>
        <v>0</v>
      </c>
      <c r="I452" s="1022" t="str">
        <f t="shared" si="140"/>
        <v>/</v>
      </c>
      <c r="J452" s="716">
        <f>1-COUNTIF($BD$162,"対象外")</f>
        <v>1</v>
      </c>
      <c r="K452" s="1023">
        <f>COUNTIF($BD$163:$BD$164,"○")+COUNTIF($BD$163:$BD$164,"□")</f>
        <v>0</v>
      </c>
      <c r="L452" s="1022" t="str">
        <f t="shared" si="139"/>
        <v>/</v>
      </c>
      <c r="M452" s="716">
        <f>1-COUNTIF($BD$163:$BD$164,"対象外")</f>
        <v>1</v>
      </c>
      <c r="N452" s="1"/>
      <c r="O452" s="1"/>
      <c r="P452" s="1"/>
      <c r="Q452" s="1"/>
      <c r="R452" s="1"/>
      <c r="S452" s="1"/>
      <c r="T452" s="1"/>
      <c r="U452" s="1"/>
      <c r="V452" s="1"/>
      <c r="W452" s="1"/>
      <c r="X452" s="1"/>
      <c r="Y452" s="1"/>
      <c r="Z452" s="1"/>
      <c r="AA452" s="495"/>
      <c r="AB452" s="495"/>
      <c r="AC452" s="495"/>
      <c r="AD452" s="495"/>
      <c r="AE452" s="495"/>
      <c r="AF452" s="495"/>
      <c r="AG452" s="495"/>
      <c r="AH452" s="495"/>
      <c r="AI452" s="495"/>
      <c r="AJ452" s="495"/>
      <c r="AK452" s="495"/>
      <c r="AL452" s="495"/>
      <c r="AM452" s="710"/>
      <c r="AN452" s="33"/>
      <c r="AO452" s="487"/>
      <c r="AP452" s="488"/>
      <c r="AQ452" s="487"/>
      <c r="AR452" s="488"/>
      <c r="AS452" s="488"/>
      <c r="AT452" s="487"/>
      <c r="AU452" s="487"/>
      <c r="AV452" s="488"/>
      <c r="AW452" s="488"/>
      <c r="AX452" s="488"/>
      <c r="AY452" s="488"/>
      <c r="AZ452" s="488"/>
      <c r="BA452" s="488"/>
      <c r="BB452" s="488"/>
      <c r="BC452" s="488"/>
      <c r="BD452" s="488"/>
      <c r="BE452" s="488"/>
      <c r="BF452" s="740"/>
      <c r="BG452" s="503"/>
      <c r="BH452" s="740"/>
      <c r="BI452" s="488"/>
      <c r="BJ452" s="488"/>
      <c r="BK452" s="488"/>
      <c r="BL452" s="488"/>
      <c r="BM452" s="488"/>
      <c r="BN452" s="488"/>
      <c r="BO452" s="488"/>
      <c r="BP452" s="488"/>
      <c r="BQ452" s="488"/>
      <c r="BR452" s="488"/>
      <c r="BS452" s="488"/>
      <c r="BT452" s="488"/>
      <c r="BU452" s="488"/>
      <c r="BV452" s="740"/>
      <c r="BW452" s="488"/>
      <c r="BX452" s="488"/>
      <c r="BY452" s="488"/>
      <c r="BZ452" s="488"/>
    </row>
    <row r="453" spans="1:78" ht="24" customHeight="1">
      <c r="A453" s="3"/>
      <c r="B453" s="5" t="s">
        <v>3193</v>
      </c>
      <c r="C453" s="1"/>
      <c r="D453" s="1364"/>
      <c r="E453" s="1365"/>
      <c r="F453" s="1366"/>
      <c r="G453" s="716" t="s">
        <v>768</v>
      </c>
      <c r="H453" s="1021">
        <f>COUNTIF($BD$165:$BD$180,"○")+COUNTIF($BD$165:$BD$180,"□")</f>
        <v>0</v>
      </c>
      <c r="I453" s="1022" t="str">
        <f t="shared" si="140"/>
        <v>/</v>
      </c>
      <c r="J453" s="716">
        <f>7-COUNTIF($BD$165:$BD$180,"対象外")</f>
        <v>3</v>
      </c>
      <c r="K453" s="1023">
        <f>COUNTIF($BD$181:$BD$182,"○")+COUNTIF($BD$181:$BD$182,"□")</f>
        <v>0</v>
      </c>
      <c r="L453" s="1022" t="str">
        <f t="shared" si="139"/>
        <v>/</v>
      </c>
      <c r="M453" s="716">
        <f>1-COUNTIF($BD$181:$BD$182,"対象外")</f>
        <v>1</v>
      </c>
      <c r="N453" s="1"/>
      <c r="O453" s="1"/>
      <c r="P453" s="1"/>
      <c r="Q453" s="1"/>
      <c r="R453" s="1"/>
      <c r="S453" s="1"/>
      <c r="T453" s="1"/>
      <c r="U453" s="1"/>
      <c r="V453" s="1"/>
      <c r="W453" s="1"/>
      <c r="X453" s="1"/>
      <c r="Y453" s="1"/>
      <c r="Z453" s="1"/>
      <c r="AA453" s="495"/>
      <c r="AB453" s="495"/>
      <c r="AC453" s="495"/>
      <c r="AD453" s="495"/>
      <c r="AE453" s="495"/>
      <c r="AF453" s="495"/>
      <c r="AG453" s="495"/>
      <c r="AH453" s="495"/>
      <c r="AI453" s="495"/>
      <c r="AJ453" s="495"/>
      <c r="AK453" s="495"/>
      <c r="AL453" s="495"/>
      <c r="AM453" s="710"/>
      <c r="AN453" s="33"/>
      <c r="AO453" s="487"/>
      <c r="AP453" s="488"/>
      <c r="AQ453" s="487"/>
      <c r="AR453" s="488"/>
      <c r="AS453" s="488"/>
      <c r="AT453" s="487"/>
      <c r="AU453" s="487"/>
      <c r="AV453" s="488"/>
      <c r="AW453" s="488"/>
      <c r="AX453" s="488"/>
      <c r="AY453" s="488"/>
      <c r="AZ453" s="488"/>
      <c r="BA453" s="488"/>
      <c r="BB453" s="488"/>
      <c r="BC453" s="488"/>
      <c r="BD453" s="488"/>
      <c r="BE453" s="488"/>
      <c r="BF453" s="740"/>
      <c r="BG453" s="503"/>
      <c r="BH453" s="740"/>
      <c r="BI453" s="488"/>
      <c r="BJ453" s="488"/>
      <c r="BK453" s="488"/>
      <c r="BL453" s="488"/>
      <c r="BM453" s="488"/>
      <c r="BN453" s="488"/>
      <c r="BO453" s="488"/>
      <c r="BP453" s="488"/>
      <c r="BQ453" s="488"/>
      <c r="BR453" s="488"/>
      <c r="BS453" s="488"/>
      <c r="BT453" s="488"/>
      <c r="BU453" s="488"/>
      <c r="BV453" s="740"/>
      <c r="BW453" s="488"/>
      <c r="BX453" s="488"/>
      <c r="BY453" s="488"/>
      <c r="BZ453" s="488"/>
    </row>
    <row r="454" spans="1:78" ht="24" customHeight="1">
      <c r="A454" s="3"/>
      <c r="B454" s="5" t="s">
        <v>3194</v>
      </c>
      <c r="C454" s="1"/>
      <c r="D454" s="1367"/>
      <c r="E454" s="1368"/>
      <c r="F454" s="1369"/>
      <c r="G454" s="716" t="s">
        <v>769</v>
      </c>
      <c r="H454" s="1021">
        <f>COUNTIF($BD$183:$BD$186,"○")+COUNTIF($BD$183:$BD$186,"□")</f>
        <v>0</v>
      </c>
      <c r="I454" s="1022" t="str">
        <f t="shared" si="140"/>
        <v>/</v>
      </c>
      <c r="J454" s="716">
        <f>2-COUNTIF($BD$183:$BD$186,"対象外")</f>
        <v>2</v>
      </c>
      <c r="K454" s="1023">
        <f>COUNTIF($BD$187:$BD$190,"○")+COUNTIF($BD$187:$BD$190,"□")</f>
        <v>0</v>
      </c>
      <c r="L454" s="1022" t="str">
        <f t="shared" si="139"/>
        <v>/</v>
      </c>
      <c r="M454" s="716">
        <f>3-COUNTIF($BD$187:$BD$190,"対象外")</f>
        <v>3</v>
      </c>
      <c r="N454" s="1"/>
      <c r="O454" s="1"/>
      <c r="P454" s="1"/>
      <c r="Q454" s="1"/>
      <c r="R454" s="1"/>
      <c r="S454" s="1"/>
      <c r="T454" s="1"/>
      <c r="U454" s="1"/>
      <c r="V454" s="1"/>
      <c r="W454" s="1"/>
      <c r="X454" s="1"/>
      <c r="Y454" s="1"/>
      <c r="Z454" s="1"/>
      <c r="AA454" s="495"/>
      <c r="AB454" s="495"/>
      <c r="AC454" s="495"/>
      <c r="AD454" s="495"/>
      <c r="AE454" s="495"/>
      <c r="AF454" s="495"/>
      <c r="AG454" s="495"/>
      <c r="AH454" s="495"/>
      <c r="AI454" s="495"/>
      <c r="AJ454" s="495"/>
      <c r="AK454" s="495"/>
      <c r="AL454" s="495"/>
      <c r="AM454" s="710"/>
      <c r="AN454" s="33"/>
      <c r="AO454" s="487"/>
      <c r="AP454" s="488"/>
      <c r="AQ454" s="487"/>
      <c r="AR454" s="488"/>
      <c r="AS454" s="488"/>
      <c r="AT454" s="487"/>
      <c r="AU454" s="487"/>
      <c r="AV454" s="488"/>
      <c r="AW454" s="488"/>
      <c r="AX454" s="488"/>
      <c r="AY454" s="488"/>
      <c r="AZ454" s="488"/>
      <c r="BA454" s="488"/>
      <c r="BB454" s="488"/>
      <c r="BC454" s="488"/>
      <c r="BD454" s="488"/>
      <c r="BE454" s="488"/>
      <c r="BF454" s="740"/>
      <c r="BG454" s="503"/>
      <c r="BH454" s="740"/>
      <c r="BI454" s="488"/>
      <c r="BJ454" s="488"/>
      <c r="BK454" s="488"/>
      <c r="BL454" s="488"/>
      <c r="BM454" s="488"/>
      <c r="BN454" s="488"/>
      <c r="BO454" s="488"/>
      <c r="BP454" s="488"/>
      <c r="BQ454" s="488"/>
      <c r="BR454" s="488"/>
      <c r="BS454" s="488"/>
      <c r="BT454" s="488"/>
      <c r="BU454" s="488"/>
      <c r="BV454" s="740"/>
      <c r="BW454" s="488"/>
      <c r="BX454" s="488"/>
      <c r="BY454" s="488"/>
      <c r="BZ454" s="488"/>
    </row>
    <row r="455" spans="1:78" ht="24" customHeight="1">
      <c r="A455" s="3"/>
      <c r="B455" s="5" t="s">
        <v>3195</v>
      </c>
      <c r="C455" s="1"/>
      <c r="D455" s="1354" t="s">
        <v>770</v>
      </c>
      <c r="E455" s="1355"/>
      <c r="F455" s="1356"/>
      <c r="G455" s="716" t="s">
        <v>771</v>
      </c>
      <c r="H455" s="1021">
        <f>COUNTIF($BD$191:$BD$195,"○")+COUNTIF($BD$191:$BD$195,"□")</f>
        <v>0</v>
      </c>
      <c r="I455" s="1022" t="str">
        <f t="shared" si="140"/>
        <v>/</v>
      </c>
      <c r="J455" s="716">
        <f>4-COUNTIF($BD$191:$BD$195,"対象外")</f>
        <v>4</v>
      </c>
      <c r="K455" s="1023">
        <f>COUNTIF($BD$196:$BD$201,"○")+COUNTIF($BD$196:$BD$201,"□")</f>
        <v>0</v>
      </c>
      <c r="L455" s="1022" t="str">
        <f t="shared" si="139"/>
        <v>/</v>
      </c>
      <c r="M455" s="716">
        <f>5-COUNTIF($BD$196:$BD$201,"対象外")</f>
        <v>5</v>
      </c>
      <c r="N455" s="1"/>
      <c r="O455" s="1"/>
      <c r="P455" s="1"/>
      <c r="Q455" s="1"/>
      <c r="R455" s="1"/>
      <c r="S455" s="1"/>
      <c r="T455" s="1"/>
      <c r="U455" s="1"/>
      <c r="V455" s="1"/>
      <c r="W455" s="1"/>
      <c r="X455" s="1"/>
      <c r="Y455" s="1"/>
      <c r="Z455" s="1"/>
      <c r="AA455" s="495"/>
      <c r="AB455" s="495"/>
      <c r="AC455" s="495"/>
      <c r="AD455" s="495"/>
      <c r="AE455" s="495"/>
      <c r="AF455" s="495"/>
      <c r="AG455" s="495"/>
      <c r="AH455" s="495"/>
      <c r="AI455" s="495"/>
      <c r="AJ455" s="495"/>
      <c r="AK455" s="495"/>
      <c r="AL455" s="495"/>
      <c r="AM455" s="710"/>
      <c r="AN455" s="33"/>
      <c r="AO455" s="487"/>
      <c r="AP455" s="488"/>
      <c r="AQ455" s="487"/>
      <c r="AR455" s="488"/>
      <c r="AS455" s="488"/>
      <c r="AT455" s="487"/>
      <c r="AU455" s="487"/>
      <c r="AV455" s="488"/>
      <c r="AW455" s="488"/>
      <c r="AX455" s="488"/>
      <c r="AY455" s="488"/>
      <c r="AZ455" s="488"/>
      <c r="BA455" s="488"/>
      <c r="BB455" s="488"/>
      <c r="BC455" s="488"/>
      <c r="BD455" s="488"/>
      <c r="BE455" s="488"/>
      <c r="BF455" s="740"/>
      <c r="BG455" s="503"/>
      <c r="BH455" s="740"/>
      <c r="BI455" s="488"/>
      <c r="BJ455" s="488"/>
      <c r="BK455" s="488"/>
      <c r="BL455" s="488"/>
      <c r="BM455" s="488"/>
      <c r="BN455" s="488"/>
      <c r="BO455" s="488"/>
      <c r="BP455" s="488"/>
      <c r="BQ455" s="488"/>
      <c r="BR455" s="488"/>
      <c r="BS455" s="488"/>
      <c r="BT455" s="488"/>
      <c r="BU455" s="488"/>
      <c r="BV455" s="740"/>
      <c r="BW455" s="488"/>
      <c r="BX455" s="488"/>
      <c r="BY455" s="488"/>
      <c r="BZ455" s="488"/>
    </row>
    <row r="456" spans="1:78" ht="24" customHeight="1">
      <c r="A456" s="3"/>
      <c r="B456" s="5" t="s">
        <v>3196</v>
      </c>
      <c r="C456" s="1"/>
      <c r="D456" s="1373" t="s">
        <v>772</v>
      </c>
      <c r="E456" s="1373"/>
      <c r="F456" s="1373"/>
      <c r="G456" s="712"/>
      <c r="H456" s="712"/>
      <c r="I456" s="712"/>
      <c r="J456" s="1020">
        <f>COUNTIF($BD$238,"対象外")+COUNTIF($BD$234:$BD$235,"対象外")+COUNTIF($BD$220:$BD$226,"対象外")+COUNTIF($BD$202:$BD$212,"対象外")</f>
        <v>0</v>
      </c>
      <c r="K456" s="712"/>
      <c r="L456" s="712"/>
      <c r="M456" s="713">
        <f>COUNTIF($BD$213:$BD$219,"対象外")+COUNTIF($BD$227:$BD$233,"対象外")+COUNTIF($BD$236:$BD$237,"対象外")</f>
        <v>0</v>
      </c>
      <c r="N456" s="1"/>
      <c r="O456" s="1"/>
      <c r="P456" s="1"/>
      <c r="Q456" s="1"/>
      <c r="R456" s="1"/>
      <c r="S456" s="1"/>
      <c r="T456" s="1"/>
      <c r="U456" s="1"/>
      <c r="V456" s="1"/>
      <c r="W456" s="1"/>
      <c r="X456" s="1"/>
      <c r="Y456" s="1"/>
      <c r="Z456" s="1"/>
      <c r="AA456" s="495"/>
      <c r="AB456" s="495"/>
      <c r="AC456" s="495"/>
      <c r="AD456" s="495"/>
      <c r="AE456" s="495"/>
      <c r="AF456" s="495"/>
      <c r="AG456" s="495"/>
      <c r="AH456" s="495"/>
      <c r="AI456" s="495"/>
      <c r="AJ456" s="495"/>
      <c r="AK456" s="495"/>
      <c r="AL456" s="495"/>
      <c r="AM456" s="710"/>
      <c r="AN456" s="33"/>
      <c r="AO456" s="487"/>
      <c r="AP456" s="488"/>
      <c r="AQ456" s="487"/>
      <c r="AR456" s="488"/>
      <c r="AS456" s="488"/>
      <c r="AT456" s="487"/>
      <c r="AU456" s="487"/>
      <c r="AV456" s="488"/>
      <c r="AW456" s="488"/>
      <c r="AX456" s="488"/>
      <c r="AY456" s="488"/>
      <c r="AZ456" s="488"/>
      <c r="BA456" s="488"/>
      <c r="BB456" s="488"/>
      <c r="BC456" s="488"/>
      <c r="BD456" s="488"/>
      <c r="BE456" s="488"/>
      <c r="BF456" s="740"/>
      <c r="BG456" s="503"/>
      <c r="BH456" s="740"/>
      <c r="BI456" s="488"/>
      <c r="BJ456" s="488"/>
      <c r="BK456" s="488"/>
      <c r="BL456" s="488"/>
      <c r="BM456" s="488"/>
      <c r="BN456" s="488"/>
      <c r="BO456" s="488"/>
      <c r="BP456" s="488"/>
      <c r="BQ456" s="488"/>
      <c r="BR456" s="488"/>
      <c r="BS456" s="488"/>
      <c r="BT456" s="488"/>
      <c r="BU456" s="488"/>
      <c r="BV456" s="740"/>
      <c r="BW456" s="488"/>
      <c r="BX456" s="488"/>
      <c r="BY456" s="488"/>
      <c r="BZ456" s="488"/>
    </row>
    <row r="457" spans="1:78" ht="24" customHeight="1">
      <c r="A457" s="3"/>
      <c r="B457" s="5" t="s">
        <v>3197</v>
      </c>
      <c r="C457" s="1"/>
      <c r="D457" s="1358" t="s">
        <v>755</v>
      </c>
      <c r="E457" s="1359"/>
      <c r="F457" s="1360"/>
      <c r="G457" s="715" t="s">
        <v>756</v>
      </c>
      <c r="H457" s="1353" t="s">
        <v>757</v>
      </c>
      <c r="I457" s="1353"/>
      <c r="J457" s="1353"/>
      <c r="K457" s="1352" t="s">
        <v>758</v>
      </c>
      <c r="L457" s="1353"/>
      <c r="M457" s="1353"/>
      <c r="N457" s="1"/>
      <c r="O457" s="1"/>
      <c r="P457" s="1"/>
      <c r="Q457" s="1"/>
      <c r="R457" s="1"/>
      <c r="S457" s="1"/>
      <c r="T457" s="1"/>
      <c r="U457" s="1"/>
      <c r="V457" s="1"/>
      <c r="W457" s="1"/>
      <c r="X457" s="1"/>
      <c r="Y457" s="1"/>
      <c r="Z457" s="1"/>
      <c r="AA457" s="495"/>
      <c r="AB457" s="495"/>
      <c r="AC457" s="495"/>
      <c r="AD457" s="495"/>
      <c r="AE457" s="495"/>
      <c r="AF457" s="495"/>
      <c r="AG457" s="495"/>
      <c r="AH457" s="495"/>
      <c r="AI457" s="495"/>
      <c r="AJ457" s="495"/>
      <c r="AK457" s="495"/>
      <c r="AL457" s="495"/>
      <c r="AM457" s="710"/>
      <c r="AN457" s="33"/>
      <c r="AO457" s="487"/>
      <c r="AP457" s="488"/>
      <c r="AQ457" s="487"/>
      <c r="AR457" s="488"/>
      <c r="AS457" s="488"/>
      <c r="AT457" s="487"/>
      <c r="AU457" s="487"/>
      <c r="AV457" s="488"/>
      <c r="AW457" s="488"/>
      <c r="AX457" s="488"/>
      <c r="AY457" s="488"/>
      <c r="AZ457" s="488"/>
      <c r="BA457" s="488"/>
      <c r="BB457" s="488"/>
      <c r="BC457" s="488"/>
      <c r="BD457" s="488"/>
      <c r="BE457" s="488"/>
      <c r="BF457" s="740"/>
      <c r="BG457" s="503"/>
      <c r="BH457" s="740"/>
      <c r="BI457" s="488"/>
      <c r="BJ457" s="488"/>
      <c r="BK457" s="488"/>
      <c r="BL457" s="488"/>
      <c r="BM457" s="488"/>
      <c r="BN457" s="488"/>
      <c r="BO457" s="488"/>
      <c r="BP457" s="488"/>
      <c r="BQ457" s="488"/>
      <c r="BR457" s="488"/>
      <c r="BS457" s="488"/>
      <c r="BT457" s="488"/>
      <c r="BU457" s="488"/>
      <c r="BV457" s="740"/>
      <c r="BW457" s="488"/>
      <c r="BX457" s="488"/>
      <c r="BY457" s="488"/>
      <c r="BZ457" s="488"/>
    </row>
    <row r="458" spans="1:78" ht="24" customHeight="1">
      <c r="A458" s="3"/>
      <c r="B458" s="5" t="s">
        <v>3198</v>
      </c>
      <c r="C458" s="1"/>
      <c r="D458" s="1354" t="s">
        <v>773</v>
      </c>
      <c r="E458" s="1355"/>
      <c r="F458" s="1356"/>
      <c r="G458" s="716" t="s">
        <v>774</v>
      </c>
      <c r="H458" s="1021">
        <f>COUNTIF($BD$202:$BD$212,"○")+COUNTIF($BD$202:$BD$212,"□")</f>
        <v>0</v>
      </c>
      <c r="I458" s="1022" t="str">
        <f t="shared" ref="I458:I461" si="141">IF(OR(J458=0,J458=""),"-","/")</f>
        <v>/</v>
      </c>
      <c r="J458" s="716">
        <f>5-COUNTIF($BD$202:$BD$212,"対象外")</f>
        <v>5</v>
      </c>
      <c r="K458" s="1023">
        <f>COUNTIF($BD$213:$BD$219,"○")+COUNTIF($BD$213:$BD$219,"□")</f>
        <v>0</v>
      </c>
      <c r="L458" s="1022" t="str">
        <f t="shared" ref="L458:L461" si="142">IF(OR(M458=0,M458=""),"-","/")</f>
        <v>/</v>
      </c>
      <c r="M458" s="716">
        <f>6-COUNTIF($BD$213:$BD$219,"対象外")</f>
        <v>6</v>
      </c>
      <c r="N458" s="1"/>
      <c r="O458" s="1"/>
      <c r="P458" s="1"/>
      <c r="Q458" s="1"/>
      <c r="R458" s="1"/>
      <c r="S458" s="1"/>
      <c r="T458" s="1"/>
      <c r="U458" s="1"/>
      <c r="V458" s="1"/>
      <c r="W458" s="1"/>
      <c r="X458" s="1"/>
      <c r="Y458" s="1"/>
      <c r="Z458" s="1"/>
      <c r="AA458" s="495"/>
      <c r="AB458" s="495"/>
      <c r="AC458" s="495"/>
      <c r="AD458" s="495"/>
      <c r="AE458" s="495"/>
      <c r="AF458" s="495"/>
      <c r="AG458" s="495"/>
      <c r="AH458" s="495"/>
      <c r="AI458" s="495"/>
      <c r="AJ458" s="495"/>
      <c r="AK458" s="495"/>
      <c r="AL458" s="495"/>
      <c r="AM458" s="710"/>
      <c r="AN458" s="33"/>
      <c r="AO458" s="487"/>
      <c r="AP458" s="488"/>
      <c r="AQ458" s="487"/>
      <c r="AR458" s="488"/>
      <c r="AS458" s="488"/>
      <c r="AT458" s="487"/>
      <c r="AU458" s="487"/>
      <c r="AV458" s="488"/>
      <c r="AW458" s="488"/>
      <c r="AX458" s="488"/>
      <c r="AY458" s="488"/>
      <c r="AZ458" s="488"/>
      <c r="BA458" s="488"/>
      <c r="BB458" s="488"/>
      <c r="BC458" s="488"/>
      <c r="BD458" s="488"/>
      <c r="BE458" s="488"/>
      <c r="BF458" s="740"/>
      <c r="BG458" s="503"/>
      <c r="BH458" s="740"/>
      <c r="BI458" s="488"/>
      <c r="BJ458" s="488"/>
      <c r="BK458" s="488"/>
      <c r="BL458" s="488"/>
      <c r="BM458" s="488"/>
      <c r="BN458" s="488"/>
      <c r="BO458" s="488"/>
      <c r="BP458" s="488"/>
      <c r="BQ458" s="488"/>
      <c r="BR458" s="488"/>
      <c r="BS458" s="488"/>
      <c r="BT458" s="488"/>
      <c r="BU458" s="488"/>
      <c r="BV458" s="740"/>
      <c r="BW458" s="488"/>
      <c r="BX458" s="488"/>
      <c r="BY458" s="488"/>
      <c r="BZ458" s="488"/>
    </row>
    <row r="459" spans="1:78" ht="24" customHeight="1">
      <c r="A459" s="3"/>
      <c r="B459" s="5" t="s">
        <v>3199</v>
      </c>
      <c r="C459" s="1"/>
      <c r="D459" s="1354" t="s">
        <v>775</v>
      </c>
      <c r="E459" s="1355"/>
      <c r="F459" s="1356"/>
      <c r="G459" s="717" t="s">
        <v>776</v>
      </c>
      <c r="H459" s="1021">
        <f>COUNTIF($BD$220:$BD$226,"○")+COUNTIF($BD$220:$BD$226,"□")</f>
        <v>0</v>
      </c>
      <c r="I459" s="1022" t="str">
        <f t="shared" si="141"/>
        <v>/</v>
      </c>
      <c r="J459" s="716">
        <f>7-COUNTIF($BD$220:$BD$226,"対象外")</f>
        <v>7</v>
      </c>
      <c r="K459" s="1023">
        <f>COUNTIF($BD$227:$BD$233,"○")+COUNTIF($BD$227:$BD$233,"□")</f>
        <v>0</v>
      </c>
      <c r="L459" s="1022" t="str">
        <f t="shared" si="142"/>
        <v>/</v>
      </c>
      <c r="M459" s="716">
        <f>6-COUNTIF($BD$227:$BD$233,"対象外")</f>
        <v>6</v>
      </c>
      <c r="N459" s="1"/>
      <c r="O459" s="1"/>
      <c r="P459" s="1"/>
      <c r="Q459" s="1"/>
      <c r="R459" s="1"/>
      <c r="S459" s="1"/>
      <c r="T459" s="1"/>
      <c r="U459" s="1"/>
      <c r="V459" s="1"/>
      <c r="W459" s="1"/>
      <c r="X459" s="1"/>
      <c r="Y459" s="1"/>
      <c r="Z459" s="1"/>
      <c r="AA459" s="495"/>
      <c r="AB459" s="495"/>
      <c r="AC459" s="495"/>
      <c r="AD459" s="495"/>
      <c r="AE459" s="495"/>
      <c r="AF459" s="495"/>
      <c r="AG459" s="495"/>
      <c r="AH459" s="495"/>
      <c r="AI459" s="495"/>
      <c r="AJ459" s="495"/>
      <c r="AK459" s="495"/>
      <c r="AL459" s="495"/>
      <c r="AM459" s="710"/>
      <c r="AN459" s="33"/>
      <c r="AO459" s="487"/>
      <c r="AP459" s="488"/>
      <c r="AQ459" s="487"/>
      <c r="AR459" s="488"/>
      <c r="AS459" s="488"/>
      <c r="AT459" s="487"/>
      <c r="AU459" s="487"/>
      <c r="AV459" s="488"/>
      <c r="AW459" s="488"/>
      <c r="AX459" s="488"/>
      <c r="AY459" s="488"/>
      <c r="AZ459" s="488"/>
      <c r="BA459" s="488"/>
      <c r="BB459" s="488"/>
      <c r="BC459" s="488"/>
      <c r="BD459" s="488"/>
      <c r="BE459" s="488"/>
      <c r="BF459" s="740"/>
      <c r="BG459" s="503"/>
      <c r="BH459" s="740"/>
      <c r="BI459" s="488"/>
      <c r="BJ459" s="488"/>
      <c r="BK459" s="488"/>
      <c r="BL459" s="488"/>
      <c r="BM459" s="488"/>
      <c r="BN459" s="488"/>
      <c r="BO459" s="488"/>
      <c r="BP459" s="488"/>
      <c r="BQ459" s="488"/>
      <c r="BR459" s="488"/>
      <c r="BS459" s="488"/>
      <c r="BT459" s="488"/>
      <c r="BU459" s="488"/>
      <c r="BV459" s="740"/>
      <c r="BW459" s="488"/>
      <c r="BX459" s="488"/>
      <c r="BY459" s="488"/>
      <c r="BZ459" s="488"/>
    </row>
    <row r="460" spans="1:78" ht="24" customHeight="1">
      <c r="A460" s="3"/>
      <c r="B460" s="5" t="s">
        <v>3200</v>
      </c>
      <c r="C460" s="1"/>
      <c r="D460" s="1354" t="s">
        <v>777</v>
      </c>
      <c r="E460" s="1355"/>
      <c r="F460" s="1356"/>
      <c r="G460" s="716" t="s">
        <v>778</v>
      </c>
      <c r="H460" s="1021">
        <f>COUNTIF($BD$234:$BD$235,"○")+COUNTIF($BD$234:$BD$235,"□")</f>
        <v>0</v>
      </c>
      <c r="I460" s="1022" t="str">
        <f t="shared" si="141"/>
        <v>/</v>
      </c>
      <c r="J460" s="716">
        <f>2-COUNTIF($BD$234:$BD$235,"対象外")</f>
        <v>2</v>
      </c>
      <c r="K460" s="1023">
        <f>COUNTIF($BD$236:$BD$237,"○")+COUNTIF($BD$236:$BD$237,"□")</f>
        <v>0</v>
      </c>
      <c r="L460" s="1022" t="str">
        <f t="shared" si="142"/>
        <v>/</v>
      </c>
      <c r="M460" s="716">
        <f>1-COUNTIF($BD$236:$BD$237,"対象外")</f>
        <v>1</v>
      </c>
      <c r="N460" s="1"/>
      <c r="O460" s="1"/>
      <c r="P460" s="1"/>
      <c r="Q460" s="1"/>
      <c r="R460" s="1"/>
      <c r="S460" s="1"/>
      <c r="T460" s="1"/>
      <c r="U460" s="1"/>
      <c r="V460" s="1"/>
      <c r="W460" s="1"/>
      <c r="X460" s="1"/>
      <c r="Y460" s="1"/>
      <c r="Z460" s="1"/>
      <c r="AA460" s="495"/>
      <c r="AB460" s="495"/>
      <c r="AC460" s="495"/>
      <c r="AD460" s="495"/>
      <c r="AE460" s="495"/>
      <c r="AF460" s="495"/>
      <c r="AG460" s="495"/>
      <c r="AH460" s="495"/>
      <c r="AI460" s="495"/>
      <c r="AJ460" s="495"/>
      <c r="AK460" s="495"/>
      <c r="AL460" s="495"/>
      <c r="AM460" s="710"/>
      <c r="AN460" s="33"/>
      <c r="AO460" s="487"/>
      <c r="AP460" s="488"/>
      <c r="AQ460" s="487"/>
      <c r="AR460" s="488"/>
      <c r="AS460" s="488"/>
      <c r="AT460" s="487"/>
      <c r="AU460" s="487"/>
      <c r="AV460" s="488"/>
      <c r="AW460" s="488"/>
      <c r="AX460" s="488"/>
      <c r="AY460" s="488"/>
      <c r="AZ460" s="488"/>
      <c r="BA460" s="488"/>
      <c r="BB460" s="488"/>
      <c r="BC460" s="488"/>
      <c r="BD460" s="488"/>
      <c r="BE460" s="488"/>
      <c r="BF460" s="740"/>
      <c r="BG460" s="503"/>
      <c r="BH460" s="740"/>
      <c r="BI460" s="488"/>
      <c r="BJ460" s="488"/>
      <c r="BK460" s="488"/>
      <c r="BL460" s="488"/>
      <c r="BM460" s="488"/>
      <c r="BN460" s="488"/>
      <c r="BO460" s="488"/>
      <c r="BP460" s="488"/>
      <c r="BQ460" s="488"/>
      <c r="BR460" s="488"/>
      <c r="BS460" s="488"/>
      <c r="BT460" s="488"/>
      <c r="BU460" s="488"/>
      <c r="BV460" s="740"/>
      <c r="BW460" s="488"/>
      <c r="BX460" s="488"/>
      <c r="BY460" s="488"/>
      <c r="BZ460" s="488"/>
    </row>
    <row r="461" spans="1:78" ht="24" customHeight="1">
      <c r="A461" s="3"/>
      <c r="B461" s="5" t="s">
        <v>3201</v>
      </c>
      <c r="C461" s="1"/>
      <c r="D461" s="1370" t="s">
        <v>779</v>
      </c>
      <c r="E461" s="1371"/>
      <c r="F461" s="1372"/>
      <c r="G461" s="716" t="s">
        <v>780</v>
      </c>
      <c r="H461" s="1021">
        <f>COUNTIF($BD$238,"○")+COUNTIF($BD$238,"□")</f>
        <v>0</v>
      </c>
      <c r="I461" s="1022" t="str">
        <f t="shared" si="141"/>
        <v>/</v>
      </c>
      <c r="J461" s="716">
        <f>1-COUNTIF($BD$238,"対象外")</f>
        <v>1</v>
      </c>
      <c r="K461" s="1025"/>
      <c r="L461" s="1022" t="str">
        <f t="shared" si="142"/>
        <v>-</v>
      </c>
      <c r="M461" s="1026"/>
      <c r="N461" s="1"/>
      <c r="O461" s="1"/>
      <c r="P461" s="1"/>
      <c r="Q461" s="1"/>
      <c r="R461" s="1"/>
      <c r="S461" s="1"/>
      <c r="T461" s="1"/>
      <c r="U461" s="1"/>
      <c r="V461" s="1"/>
      <c r="W461" s="1"/>
      <c r="X461" s="1"/>
      <c r="Y461" s="1"/>
      <c r="Z461" s="1"/>
      <c r="AA461" s="495"/>
      <c r="AB461" s="495"/>
      <c r="AC461" s="495"/>
      <c r="AD461" s="495"/>
      <c r="AE461" s="495"/>
      <c r="AF461" s="495"/>
      <c r="AG461" s="495"/>
      <c r="AH461" s="495"/>
      <c r="AI461" s="495"/>
      <c r="AJ461" s="495"/>
      <c r="AK461" s="495"/>
      <c r="AL461" s="495"/>
      <c r="AM461" s="710"/>
      <c r="AN461" s="33"/>
      <c r="AO461" s="487"/>
      <c r="AP461" s="488"/>
      <c r="AQ461" s="487"/>
      <c r="AR461" s="488"/>
      <c r="AS461" s="488"/>
      <c r="AT461" s="487"/>
      <c r="AU461" s="487"/>
      <c r="AV461" s="488"/>
      <c r="AW461" s="488"/>
      <c r="AX461" s="488"/>
      <c r="AY461" s="488"/>
      <c r="AZ461" s="488"/>
      <c r="BA461" s="488"/>
      <c r="BB461" s="488"/>
      <c r="BC461" s="488"/>
      <c r="BD461" s="488"/>
      <c r="BE461" s="488"/>
      <c r="BF461" s="740"/>
      <c r="BG461" s="503"/>
      <c r="BH461" s="740"/>
      <c r="BI461" s="488"/>
      <c r="BJ461" s="488"/>
      <c r="BK461" s="488"/>
      <c r="BL461" s="488"/>
      <c r="BM461" s="488"/>
      <c r="BN461" s="488"/>
      <c r="BO461" s="488"/>
      <c r="BP461" s="488"/>
      <c r="BQ461" s="488"/>
      <c r="BR461" s="488"/>
      <c r="BS461" s="488"/>
      <c r="BT461" s="488"/>
      <c r="BU461" s="488"/>
      <c r="BV461" s="740"/>
      <c r="BW461" s="488"/>
      <c r="BX461" s="488"/>
      <c r="BY461" s="488"/>
      <c r="BZ461" s="488"/>
    </row>
    <row r="462" spans="1:78" ht="24" customHeight="1">
      <c r="A462" s="3"/>
      <c r="B462" s="5" t="s">
        <v>3202</v>
      </c>
      <c r="C462" s="1"/>
      <c r="D462" s="1373" t="s">
        <v>781</v>
      </c>
      <c r="E462" s="1373"/>
      <c r="F462" s="1373"/>
      <c r="G462" s="712"/>
      <c r="H462" s="712"/>
      <c r="I462" s="712"/>
      <c r="J462" s="1020">
        <f>COUNTIF($BD$293:$BD$322,"対象外")+COUNTIF($BD$240:$BD$275,"対象外")</f>
        <v>9</v>
      </c>
      <c r="K462" s="712"/>
      <c r="L462" s="712"/>
      <c r="M462" s="1027">
        <f>COUNTIF($BD$276:$BD$292,"対象外")+COUNTIF($BD$323:$BD$331,"対象外")</f>
        <v>4</v>
      </c>
      <c r="N462" s="1"/>
      <c r="O462" s="1"/>
      <c r="P462" s="1"/>
      <c r="Q462" s="1"/>
      <c r="R462" s="1"/>
      <c r="S462" s="1"/>
      <c r="T462" s="1"/>
      <c r="U462" s="1"/>
      <c r="V462" s="1"/>
      <c r="W462" s="1"/>
      <c r="X462" s="1"/>
      <c r="Y462" s="1"/>
      <c r="Z462" s="1"/>
      <c r="AA462" s="495"/>
      <c r="AB462" s="495"/>
      <c r="AC462" s="495"/>
      <c r="AD462" s="495"/>
      <c r="AE462" s="495"/>
      <c r="AF462" s="495"/>
      <c r="AG462" s="495"/>
      <c r="AH462" s="495"/>
      <c r="AI462" s="495"/>
      <c r="AJ462" s="495"/>
      <c r="AK462" s="495"/>
      <c r="AL462" s="495"/>
      <c r="AM462" s="710"/>
      <c r="AN462" s="33"/>
      <c r="AO462" s="487"/>
      <c r="AP462" s="488"/>
      <c r="AQ462" s="487"/>
      <c r="AR462" s="488"/>
      <c r="AS462" s="488"/>
      <c r="AT462" s="487"/>
      <c r="AU462" s="487"/>
      <c r="AV462" s="488"/>
      <c r="AW462" s="488"/>
      <c r="AX462" s="488"/>
      <c r="AY462" s="488"/>
      <c r="AZ462" s="488"/>
      <c r="BA462" s="488"/>
      <c r="BB462" s="488"/>
      <c r="BC462" s="488"/>
      <c r="BD462" s="488"/>
      <c r="BE462" s="488"/>
      <c r="BF462" s="740"/>
      <c r="BG462" s="503"/>
      <c r="BH462" s="740"/>
      <c r="BI462" s="488"/>
      <c r="BJ462" s="488"/>
      <c r="BK462" s="488"/>
      <c r="BL462" s="488"/>
      <c r="BM462" s="488"/>
      <c r="BN462" s="488"/>
      <c r="BO462" s="488"/>
      <c r="BP462" s="488"/>
      <c r="BQ462" s="488"/>
      <c r="BR462" s="488"/>
      <c r="BS462" s="488"/>
      <c r="BT462" s="488"/>
      <c r="BU462" s="488"/>
      <c r="BV462" s="740"/>
      <c r="BW462" s="488"/>
      <c r="BX462" s="488"/>
      <c r="BY462" s="488"/>
      <c r="BZ462" s="488"/>
    </row>
    <row r="463" spans="1:78" ht="24" customHeight="1">
      <c r="A463" s="3"/>
      <c r="B463" s="5" t="s">
        <v>3203</v>
      </c>
      <c r="C463" s="1"/>
      <c r="D463" s="1358" t="s">
        <v>755</v>
      </c>
      <c r="E463" s="1359"/>
      <c r="F463" s="1360"/>
      <c r="G463" s="715" t="s">
        <v>756</v>
      </c>
      <c r="H463" s="1353" t="s">
        <v>757</v>
      </c>
      <c r="I463" s="1353"/>
      <c r="J463" s="1353"/>
      <c r="K463" s="1352" t="s">
        <v>758</v>
      </c>
      <c r="L463" s="1353"/>
      <c r="M463" s="1353"/>
      <c r="N463" s="1"/>
      <c r="O463" s="1"/>
      <c r="P463" s="1"/>
      <c r="Q463" s="1"/>
      <c r="R463" s="1"/>
      <c r="S463" s="1"/>
      <c r="T463" s="1"/>
      <c r="U463" s="1"/>
      <c r="V463" s="1"/>
      <c r="W463" s="1"/>
      <c r="X463" s="1"/>
      <c r="Y463" s="1"/>
      <c r="Z463" s="1"/>
      <c r="AA463" s="495"/>
      <c r="AB463" s="495"/>
      <c r="AC463" s="495"/>
      <c r="AD463" s="495"/>
      <c r="AE463" s="495"/>
      <c r="AF463" s="495"/>
      <c r="AG463" s="495"/>
      <c r="AH463" s="495"/>
      <c r="AI463" s="495"/>
      <c r="AJ463" s="495"/>
      <c r="AK463" s="495"/>
      <c r="AL463" s="495"/>
      <c r="AM463" s="710"/>
      <c r="AN463" s="33"/>
      <c r="AO463" s="487"/>
      <c r="AP463" s="488"/>
      <c r="AQ463" s="487"/>
      <c r="AR463" s="488"/>
      <c r="AS463" s="488"/>
      <c r="AT463" s="487"/>
      <c r="AU463" s="487"/>
      <c r="AV463" s="488"/>
      <c r="AW463" s="488"/>
      <c r="AX463" s="488"/>
      <c r="AY463" s="488"/>
      <c r="AZ463" s="488"/>
      <c r="BA463" s="488"/>
      <c r="BB463" s="488"/>
      <c r="BC463" s="488"/>
      <c r="BD463" s="488"/>
      <c r="BE463" s="488"/>
      <c r="BF463" s="740"/>
      <c r="BG463" s="503"/>
      <c r="BH463" s="740"/>
      <c r="BI463" s="488"/>
      <c r="BJ463" s="488"/>
      <c r="BK463" s="488"/>
      <c r="BL463" s="488"/>
      <c r="BM463" s="488"/>
      <c r="BN463" s="488"/>
      <c r="BO463" s="488"/>
      <c r="BP463" s="488"/>
      <c r="BQ463" s="488"/>
      <c r="BR463" s="488"/>
      <c r="BS463" s="488"/>
      <c r="BT463" s="488"/>
      <c r="BU463" s="488"/>
      <c r="BV463" s="740"/>
      <c r="BW463" s="488"/>
      <c r="BX463" s="488"/>
      <c r="BY463" s="488"/>
      <c r="BZ463" s="488"/>
    </row>
    <row r="464" spans="1:78" ht="24" customHeight="1">
      <c r="A464" s="3"/>
      <c r="B464" s="5" t="s">
        <v>3204</v>
      </c>
      <c r="C464" s="1"/>
      <c r="D464" s="1361" t="s">
        <v>782</v>
      </c>
      <c r="E464" s="1362"/>
      <c r="F464" s="1363"/>
      <c r="G464" s="716" t="s">
        <v>783</v>
      </c>
      <c r="H464" s="1021">
        <f>COUNTIF($BD$240:$BD$275,"○")+COUNTIF($BD$240:$BD$275,"□")</f>
        <v>0</v>
      </c>
      <c r="I464" s="1022" t="str">
        <f t="shared" ref="I464:I465" si="143">IF(OR(J464=0,J464=""),"-","/")</f>
        <v>/</v>
      </c>
      <c r="J464" s="716">
        <f>10-COUNTIF($BD$240:$BD$275,"対象外")</f>
        <v>6</v>
      </c>
      <c r="K464" s="1023">
        <f>COUNTIF($BD$276:$BD$292,"○")+COUNTIF($BD$276:$BD$292,"□")</f>
        <v>0</v>
      </c>
      <c r="L464" s="1022" t="str">
        <f t="shared" ref="L464:L465" si="144">IF(OR(M464=0,M464=""),"-","/")</f>
        <v>/</v>
      </c>
      <c r="M464" s="716">
        <f>10-COUNTIF($BD$276:$BD$292,"対象外")</f>
        <v>8</v>
      </c>
      <c r="N464" s="1"/>
      <c r="O464" s="1"/>
      <c r="P464" s="1"/>
      <c r="Q464" s="1"/>
      <c r="R464" s="1"/>
      <c r="S464" s="1"/>
      <c r="T464" s="1"/>
      <c r="U464" s="1"/>
      <c r="V464" s="1"/>
      <c r="W464" s="1"/>
      <c r="X464" s="1"/>
      <c r="Y464" s="1"/>
      <c r="Z464" s="1"/>
      <c r="AA464" s="495"/>
      <c r="AB464" s="495"/>
      <c r="AC464" s="495"/>
      <c r="AD464" s="495"/>
      <c r="AE464" s="495"/>
      <c r="AF464" s="495"/>
      <c r="AG464" s="495"/>
      <c r="AH464" s="495"/>
      <c r="AI464" s="495"/>
      <c r="AJ464" s="495"/>
      <c r="AK464" s="495"/>
      <c r="AL464" s="495"/>
      <c r="AM464" s="710"/>
      <c r="AN464" s="33"/>
      <c r="AO464" s="487"/>
      <c r="AP464" s="488"/>
      <c r="AQ464" s="487"/>
      <c r="AR464" s="488"/>
      <c r="AS464" s="488"/>
      <c r="AT464" s="487"/>
      <c r="AU464" s="487"/>
      <c r="AV464" s="488"/>
      <c r="AW464" s="488"/>
      <c r="AX464" s="488"/>
      <c r="AY464" s="488"/>
      <c r="AZ464" s="488"/>
      <c r="BA464" s="488"/>
      <c r="BB464" s="488"/>
      <c r="BC464" s="488"/>
      <c r="BD464" s="488"/>
      <c r="BE464" s="488"/>
      <c r="BF464" s="740"/>
      <c r="BG464" s="503"/>
      <c r="BH464" s="740"/>
      <c r="BI464" s="488"/>
      <c r="BJ464" s="488"/>
      <c r="BK464" s="488"/>
      <c r="BL464" s="488"/>
      <c r="BM464" s="488"/>
      <c r="BN464" s="488"/>
      <c r="BO464" s="488"/>
      <c r="BP464" s="488"/>
      <c r="BQ464" s="488"/>
      <c r="BR464" s="488"/>
      <c r="BS464" s="488"/>
      <c r="BT464" s="488"/>
      <c r="BU464" s="488"/>
      <c r="BV464" s="740"/>
      <c r="BW464" s="488"/>
      <c r="BX464" s="488"/>
      <c r="BY464" s="488"/>
      <c r="BZ464" s="488"/>
    </row>
    <row r="465" spans="1:78" ht="24" customHeight="1">
      <c r="A465" s="3"/>
      <c r="B465" s="5" t="s">
        <v>3205</v>
      </c>
      <c r="C465" s="1"/>
      <c r="D465" s="1367"/>
      <c r="E465" s="1368"/>
      <c r="F465" s="1369"/>
      <c r="G465" s="717" t="s">
        <v>784</v>
      </c>
      <c r="H465" s="1021">
        <f>COUNTIF($BD$293:$BD$322,"○")+COUNTIF($BD$293:$BD$322,"□")</f>
        <v>0</v>
      </c>
      <c r="I465" s="1022" t="str">
        <f t="shared" si="143"/>
        <v>/</v>
      </c>
      <c r="J465" s="716">
        <f>13-COUNTIF($BD$293:$BD$322,"対象外")</f>
        <v>8</v>
      </c>
      <c r="K465" s="1023">
        <f>COUNTIF($BD$323:$BD$331,"○")+COUNTIF($BD$323:$BD$331,"□")</f>
        <v>0</v>
      </c>
      <c r="L465" s="1022" t="str">
        <f t="shared" si="144"/>
        <v>-</v>
      </c>
      <c r="M465" s="716">
        <f>2-COUNTIF($BD$323:$BD$331,"対象外")</f>
        <v>0</v>
      </c>
      <c r="N465" s="1"/>
      <c r="O465" s="1"/>
      <c r="P465" s="1"/>
      <c r="Q465" s="1"/>
      <c r="R465" s="1"/>
      <c r="S465" s="1"/>
      <c r="T465" s="1"/>
      <c r="U465" s="1"/>
      <c r="V465" s="1"/>
      <c r="W465" s="1"/>
      <c r="X465" s="1"/>
      <c r="Y465" s="1"/>
      <c r="Z465" s="1"/>
      <c r="AA465" s="495"/>
      <c r="AB465" s="495"/>
      <c r="AC465" s="495"/>
      <c r="AD465" s="495"/>
      <c r="AE465" s="495"/>
      <c r="AF465" s="495"/>
      <c r="AG465" s="495"/>
      <c r="AH465" s="495"/>
      <c r="AI465" s="495"/>
      <c r="AJ465" s="495"/>
      <c r="AK465" s="495"/>
      <c r="AL465" s="495"/>
      <c r="AM465" s="710"/>
      <c r="AN465" s="33"/>
      <c r="AO465" s="487"/>
      <c r="AP465" s="488"/>
      <c r="AQ465" s="487"/>
      <c r="AR465" s="488"/>
      <c r="AS465" s="488"/>
      <c r="AT465" s="487"/>
      <c r="AU465" s="487"/>
      <c r="AV465" s="488"/>
      <c r="AW465" s="488"/>
      <c r="AX465" s="488"/>
      <c r="AY465" s="488"/>
      <c r="AZ465" s="488"/>
      <c r="BA465" s="488"/>
      <c r="BB465" s="488"/>
      <c r="BC465" s="488"/>
      <c r="BD465" s="488"/>
      <c r="BE465" s="488"/>
      <c r="BF465" s="740"/>
      <c r="BG465" s="503"/>
      <c r="BH465" s="740"/>
      <c r="BI465" s="488"/>
      <c r="BJ465" s="488"/>
      <c r="BK465" s="488"/>
      <c r="BL465" s="488"/>
      <c r="BM465" s="488"/>
      <c r="BN465" s="488"/>
      <c r="BO465" s="488"/>
      <c r="BP465" s="488"/>
      <c r="BQ465" s="488"/>
      <c r="BR465" s="488"/>
      <c r="BS465" s="488"/>
      <c r="BT465" s="488"/>
      <c r="BU465" s="488"/>
      <c r="BV465" s="740"/>
      <c r="BW465" s="488"/>
      <c r="BX465" s="488"/>
      <c r="BY465" s="488"/>
      <c r="BZ465" s="488"/>
    </row>
    <row r="466" spans="1:78" ht="24" customHeight="1">
      <c r="A466" s="3"/>
      <c r="B466" s="5" t="s">
        <v>3206</v>
      </c>
      <c r="C466" s="1"/>
      <c r="D466" s="1373" t="s">
        <v>785</v>
      </c>
      <c r="E466" s="1373"/>
      <c r="F466" s="1373"/>
      <c r="G466" s="712"/>
      <c r="H466" s="712"/>
      <c r="I466" s="712"/>
      <c r="J466" s="718">
        <f>COUNTIF($BD$429:$BD$435,"対象外")+COUNTIF($BD$415:$BD$425,"対象外")+COUNTIF($BD$400:$BD$413,"対象外")+COUNTIF($BD$391:$BD$397,"対象外")+COUNTIF($BD$383:$BD$387,"対象外")+COUNTIF($BD$377:$BD$381,"対象外")+COUNTIF($BD$373:$BD$374,"対象外")+COUNTIF($BD$363:$BD$371,"対象外")+COUNTIF($BD$359:$BD$361,"対象外")+COUNTIF($BD$354:$BD$357,"対象外")+COUNTIF($BD$349:$BD$350,"対象外")+COUNTIF($BD$337:$BD$345,"対象外")+COUNTIF($BD$335,"対象外")+COUNTIF($BD$332:$BD$333,"対象外")</f>
        <v>14</v>
      </c>
      <c r="K466" s="712"/>
      <c r="L466" s="712"/>
      <c r="M466" s="1020">
        <f>COUNTIF($BD$346:$BD$348,"対象外")+COUNTIF($BD$351:$BD$353,"対象外")+COUNTIF($BD$382:$BD$382,"対象外")+COUNTIF($BD$388:$BD$389,"対象外")+COUNTIF($BD$398:$BD$399,"対象外")+COUNTIF($BD$426:$BD$428,"対象外")+COUNTIF($BD$436:$BD$441,"対象外")</f>
        <v>4</v>
      </c>
      <c r="N466" s="1"/>
      <c r="O466" s="1"/>
      <c r="P466" s="1"/>
      <c r="Q466" s="1"/>
      <c r="R466" s="1"/>
      <c r="S466" s="1"/>
      <c r="T466" s="1"/>
      <c r="U466" s="1"/>
      <c r="V466" s="1"/>
      <c r="W466" s="1"/>
      <c r="X466" s="1"/>
      <c r="Y466" s="1"/>
      <c r="Z466" s="1"/>
      <c r="AA466" s="495"/>
      <c r="AB466" s="495"/>
      <c r="AC466" s="495"/>
      <c r="AD466" s="495"/>
      <c r="AE466" s="495"/>
      <c r="AF466" s="495"/>
      <c r="AG466" s="495"/>
      <c r="AH466" s="495"/>
      <c r="AI466" s="495"/>
      <c r="AJ466" s="495"/>
      <c r="AK466" s="495"/>
      <c r="AL466" s="495"/>
      <c r="AM466" s="710"/>
      <c r="AN466" s="33"/>
      <c r="AO466" s="487"/>
      <c r="AP466" s="488"/>
      <c r="AQ466" s="487"/>
      <c r="AR466" s="488"/>
      <c r="AS466" s="488"/>
      <c r="AT466" s="487"/>
      <c r="AU466" s="487"/>
      <c r="AV466" s="488"/>
      <c r="AW466" s="488"/>
      <c r="AX466" s="488"/>
      <c r="AY466" s="488"/>
      <c r="AZ466" s="488"/>
      <c r="BA466" s="488"/>
      <c r="BB466" s="488"/>
      <c r="BC466" s="488"/>
      <c r="BD466" s="488"/>
      <c r="BE466" s="488"/>
      <c r="BF466" s="740"/>
      <c r="BG466" s="503"/>
      <c r="BH466" s="740"/>
      <c r="BI466" s="488"/>
      <c r="BJ466" s="488"/>
      <c r="BK466" s="488"/>
      <c r="BL466" s="488"/>
      <c r="BM466" s="488"/>
      <c r="BN466" s="488"/>
      <c r="BO466" s="488"/>
      <c r="BP466" s="488"/>
      <c r="BQ466" s="488"/>
      <c r="BR466" s="488"/>
      <c r="BS466" s="488"/>
      <c r="BT466" s="488"/>
      <c r="BU466" s="488"/>
      <c r="BV466" s="740"/>
      <c r="BW466" s="488"/>
      <c r="BX466" s="488"/>
      <c r="BY466" s="488"/>
      <c r="BZ466" s="488"/>
    </row>
    <row r="467" spans="1:78" ht="24" customHeight="1">
      <c r="A467" s="3"/>
      <c r="B467" s="5" t="s">
        <v>3207</v>
      </c>
      <c r="C467" s="1"/>
      <c r="D467" s="1358" t="s">
        <v>755</v>
      </c>
      <c r="E467" s="1359"/>
      <c r="F467" s="1360"/>
      <c r="G467" s="715" t="s">
        <v>756</v>
      </c>
      <c r="H467" s="1353" t="s">
        <v>757</v>
      </c>
      <c r="I467" s="1353"/>
      <c r="J467" s="1353"/>
      <c r="K467" s="1352" t="s">
        <v>758</v>
      </c>
      <c r="L467" s="1353"/>
      <c r="M467" s="1353"/>
      <c r="N467" s="1"/>
      <c r="O467" s="1"/>
      <c r="P467" s="1"/>
      <c r="Q467" s="1"/>
      <c r="R467" s="1"/>
      <c r="S467" s="1"/>
      <c r="T467" s="1"/>
      <c r="U467" s="1"/>
      <c r="V467" s="1"/>
      <c r="W467" s="1"/>
      <c r="X467" s="1"/>
      <c r="Y467" s="1"/>
      <c r="Z467" s="1"/>
      <c r="AA467" s="495"/>
      <c r="AB467" s="495"/>
      <c r="AC467" s="495"/>
      <c r="AD467" s="495"/>
      <c r="AE467" s="495"/>
      <c r="AF467" s="495"/>
      <c r="AG467" s="495"/>
      <c r="AH467" s="495"/>
      <c r="AI467" s="495"/>
      <c r="AJ467" s="495"/>
      <c r="AK467" s="495"/>
      <c r="AL467" s="495"/>
      <c r="AM467" s="710"/>
      <c r="AN467" s="33"/>
      <c r="AO467" s="487"/>
      <c r="AP467" s="488"/>
      <c r="AQ467" s="487"/>
      <c r="AR467" s="488"/>
      <c r="AS467" s="488"/>
      <c r="AT467" s="487"/>
      <c r="AU467" s="487"/>
      <c r="AV467" s="488"/>
      <c r="AW467" s="488"/>
      <c r="AX467" s="488"/>
      <c r="AY467" s="488"/>
      <c r="AZ467" s="488"/>
      <c r="BA467" s="488"/>
      <c r="BB467" s="488"/>
      <c r="BC467" s="488"/>
      <c r="BD467" s="488"/>
      <c r="BE467" s="488"/>
      <c r="BF467" s="740"/>
      <c r="BG467" s="503"/>
      <c r="BH467" s="740"/>
      <c r="BI467" s="488"/>
      <c r="BJ467" s="488"/>
      <c r="BK467" s="488"/>
      <c r="BL467" s="488"/>
      <c r="BM467" s="488"/>
      <c r="BN467" s="488"/>
      <c r="BO467" s="488"/>
      <c r="BP467" s="488"/>
      <c r="BQ467" s="488"/>
      <c r="BR467" s="488"/>
      <c r="BS467" s="488"/>
      <c r="BT467" s="488"/>
      <c r="BU467" s="488"/>
      <c r="BV467" s="740"/>
      <c r="BW467" s="488"/>
      <c r="BX467" s="488"/>
      <c r="BY467" s="488"/>
      <c r="BZ467" s="488"/>
    </row>
    <row r="468" spans="1:78" ht="24" customHeight="1">
      <c r="A468" s="3"/>
      <c r="B468" s="5" t="s">
        <v>3208</v>
      </c>
      <c r="C468" s="1"/>
      <c r="D468" s="1361" t="s">
        <v>786</v>
      </c>
      <c r="E468" s="1362"/>
      <c r="F468" s="1363"/>
      <c r="G468" s="716" t="s">
        <v>787</v>
      </c>
      <c r="H468" s="1021">
        <f>COUNTIF($BD$332:$BD$333,"○")+COUNTIF($BD$332:$BD$333,"□")</f>
        <v>0</v>
      </c>
      <c r="I468" s="1022" t="str">
        <f t="shared" ref="I468:I480" si="145">IF(OR(J468=0,J468=""),"-","/")</f>
        <v>/</v>
      </c>
      <c r="J468" s="716">
        <f>2-COUNTIF($BD$332:$BD$333,"対象外")</f>
        <v>2</v>
      </c>
      <c r="K468" s="1025"/>
      <c r="L468" s="1022" t="str">
        <f t="shared" ref="L468:L480" si="146">IF(OR(M468=0,M468=""),"-","/")</f>
        <v>-</v>
      </c>
      <c r="M468" s="1026"/>
      <c r="N468" s="1"/>
      <c r="O468" s="1"/>
      <c r="P468" s="1"/>
      <c r="Q468" s="1"/>
      <c r="R468" s="1"/>
      <c r="S468" s="1"/>
      <c r="T468" s="1"/>
      <c r="U468" s="1"/>
      <c r="V468" s="1"/>
      <c r="W468" s="1"/>
      <c r="X468" s="1"/>
      <c r="Y468" s="1"/>
      <c r="Z468" s="1"/>
      <c r="AA468" s="495"/>
      <c r="AB468" s="495"/>
      <c r="AC468" s="495"/>
      <c r="AD468" s="495"/>
      <c r="AE468" s="495"/>
      <c r="AF468" s="495"/>
      <c r="AG468" s="495"/>
      <c r="AH468" s="495"/>
      <c r="AI468" s="495"/>
      <c r="AJ468" s="495"/>
      <c r="AK468" s="495"/>
      <c r="AL468" s="495"/>
      <c r="AM468" s="710"/>
      <c r="AN468" s="33"/>
      <c r="AO468" s="487"/>
      <c r="AP468" s="488"/>
      <c r="AQ468" s="487"/>
      <c r="AR468" s="488"/>
      <c r="AS468" s="488"/>
      <c r="AT468" s="487"/>
      <c r="AU468" s="487"/>
      <c r="AV468" s="488"/>
      <c r="AW468" s="488"/>
      <c r="AX468" s="488"/>
      <c r="AY468" s="488"/>
      <c r="AZ468" s="488"/>
      <c r="BA468" s="488"/>
      <c r="BB468" s="488"/>
      <c r="BC468" s="488"/>
      <c r="BD468" s="488"/>
      <c r="BE468" s="488"/>
      <c r="BF468" s="740"/>
      <c r="BG468" s="503"/>
      <c r="BH468" s="740"/>
      <c r="BI468" s="488"/>
      <c r="BJ468" s="488"/>
      <c r="BK468" s="488"/>
      <c r="BL468" s="488"/>
      <c r="BM468" s="488"/>
      <c r="BN468" s="488"/>
      <c r="BO468" s="488"/>
      <c r="BP468" s="488"/>
      <c r="BQ468" s="488"/>
      <c r="BR468" s="488"/>
      <c r="BS468" s="488"/>
      <c r="BT468" s="488"/>
      <c r="BU468" s="488"/>
      <c r="BV468" s="740"/>
      <c r="BW468" s="488"/>
      <c r="BX468" s="488"/>
      <c r="BY468" s="488"/>
      <c r="BZ468" s="488"/>
    </row>
    <row r="469" spans="1:78" ht="24" customHeight="1">
      <c r="A469" s="3"/>
      <c r="B469" s="5" t="s">
        <v>3209</v>
      </c>
      <c r="C469" s="1"/>
      <c r="D469" s="1364"/>
      <c r="E469" s="1365"/>
      <c r="F469" s="1366"/>
      <c r="G469" s="716" t="s">
        <v>788</v>
      </c>
      <c r="H469" s="1021">
        <f>COUNTIF($BD$335,"○")+COUNTIF($BD$335,"□")</f>
        <v>0</v>
      </c>
      <c r="I469" s="1022" t="str">
        <f t="shared" si="145"/>
        <v>/</v>
      </c>
      <c r="J469" s="716">
        <f>1-COUNTIF($BD$335,"対象外")</f>
        <v>1</v>
      </c>
      <c r="K469" s="1025"/>
      <c r="L469" s="1022" t="str">
        <f t="shared" si="146"/>
        <v>-</v>
      </c>
      <c r="M469" s="1026"/>
      <c r="N469" s="1"/>
      <c r="O469" s="1"/>
      <c r="P469" s="1"/>
      <c r="Q469" s="1"/>
      <c r="R469" s="1"/>
      <c r="S469" s="1"/>
      <c r="T469" s="1"/>
      <c r="U469" s="1"/>
      <c r="V469" s="1"/>
      <c r="W469" s="1"/>
      <c r="X469" s="1"/>
      <c r="Y469" s="1"/>
      <c r="Z469" s="1"/>
      <c r="AA469" s="495"/>
      <c r="AB469" s="495"/>
      <c r="AC469" s="495"/>
      <c r="AD469" s="495"/>
      <c r="AE469" s="495"/>
      <c r="AF469" s="495"/>
      <c r="AG469" s="495"/>
      <c r="AH469" s="495"/>
      <c r="AI469" s="495"/>
      <c r="AJ469" s="495"/>
      <c r="AK469" s="495"/>
      <c r="AL469" s="495"/>
      <c r="AM469" s="710"/>
      <c r="AN469" s="33"/>
      <c r="AO469" s="487"/>
      <c r="AP469" s="488"/>
      <c r="AQ469" s="487"/>
      <c r="AR469" s="488"/>
      <c r="AS469" s="488"/>
      <c r="AT469" s="487"/>
      <c r="AU469" s="487"/>
      <c r="AV469" s="488"/>
      <c r="AW469" s="488"/>
      <c r="AX469" s="488"/>
      <c r="AY469" s="488"/>
      <c r="AZ469" s="488"/>
      <c r="BA469" s="488"/>
      <c r="BB469" s="488"/>
      <c r="BC469" s="488"/>
      <c r="BD469" s="488"/>
      <c r="BE469" s="488"/>
      <c r="BF469" s="740"/>
      <c r="BG469" s="503"/>
      <c r="BH469" s="740"/>
      <c r="BI469" s="488"/>
      <c r="BJ469" s="488"/>
      <c r="BK469" s="488"/>
      <c r="BL469" s="488"/>
      <c r="BM469" s="488"/>
      <c r="BN469" s="488"/>
      <c r="BO469" s="488"/>
      <c r="BP469" s="488"/>
      <c r="BQ469" s="488"/>
      <c r="BR469" s="488"/>
      <c r="BS469" s="488"/>
      <c r="BT469" s="488"/>
      <c r="BU469" s="488"/>
      <c r="BV469" s="740"/>
      <c r="BW469" s="488"/>
      <c r="BX469" s="488"/>
      <c r="BY469" s="488"/>
      <c r="BZ469" s="488"/>
    </row>
    <row r="470" spans="1:78" ht="24" customHeight="1">
      <c r="A470" s="3"/>
      <c r="B470" s="5" t="s">
        <v>3210</v>
      </c>
      <c r="C470" s="1"/>
      <c r="D470" s="1364"/>
      <c r="E470" s="1365"/>
      <c r="F470" s="1366"/>
      <c r="G470" s="716" t="s">
        <v>789</v>
      </c>
      <c r="H470" s="1021">
        <f>COUNTIF($BD$337:$BD$345,"○")+COUNTIF($BD$337:$BD$345,"□")</f>
        <v>0</v>
      </c>
      <c r="I470" s="1022" t="str">
        <f t="shared" si="145"/>
        <v>/</v>
      </c>
      <c r="J470" s="716">
        <f>7-COUNTIF($BD$337:$BD$345,"対象外")</f>
        <v>7</v>
      </c>
      <c r="K470" s="1023">
        <f>COUNTIF($BD$346:$BD$348,"○")+COUNTIF($BD$346:$BD$348,"□")</f>
        <v>0</v>
      </c>
      <c r="L470" s="1022" t="str">
        <f t="shared" si="146"/>
        <v>/</v>
      </c>
      <c r="M470" s="716">
        <f>2-COUNTIF($BD$346:$BD$348,"対象外")</f>
        <v>2</v>
      </c>
      <c r="N470" s="1"/>
      <c r="O470" s="1"/>
      <c r="P470" s="1"/>
      <c r="Q470" s="1"/>
      <c r="R470" s="1"/>
      <c r="S470" s="1"/>
      <c r="T470" s="1"/>
      <c r="U470" s="1"/>
      <c r="V470" s="1"/>
      <c r="W470" s="1"/>
      <c r="X470" s="1"/>
      <c r="Y470" s="1"/>
      <c r="Z470" s="1"/>
      <c r="AA470" s="495"/>
      <c r="AB470" s="495"/>
      <c r="AC470" s="495"/>
      <c r="AD470" s="495"/>
      <c r="AE470" s="495"/>
      <c r="AF470" s="495"/>
      <c r="AG470" s="495"/>
      <c r="AH470" s="495"/>
      <c r="AI470" s="495"/>
      <c r="AJ470" s="495"/>
      <c r="AK470" s="495"/>
      <c r="AL470" s="495"/>
      <c r="AM470" s="710"/>
      <c r="AN470" s="33"/>
      <c r="AO470" s="487"/>
      <c r="AP470" s="488"/>
      <c r="AQ470" s="487"/>
      <c r="AR470" s="488"/>
      <c r="AS470" s="488"/>
      <c r="AT470" s="487"/>
      <c r="AU470" s="487"/>
      <c r="AV470" s="488"/>
      <c r="AW470" s="488"/>
      <c r="AX470" s="488"/>
      <c r="AY470" s="488"/>
      <c r="AZ470" s="488"/>
      <c r="BA470" s="488"/>
      <c r="BB470" s="488"/>
      <c r="BC470" s="488"/>
      <c r="BD470" s="488"/>
      <c r="BE470" s="488"/>
      <c r="BF470" s="740"/>
      <c r="BG470" s="503"/>
      <c r="BH470" s="740"/>
      <c r="BI470" s="488"/>
      <c r="BJ470" s="488"/>
      <c r="BK470" s="488"/>
      <c r="BL470" s="488"/>
      <c r="BM470" s="488"/>
      <c r="BN470" s="488"/>
      <c r="BO470" s="488"/>
      <c r="BP470" s="488"/>
      <c r="BQ470" s="488"/>
      <c r="BR470" s="488"/>
      <c r="BS470" s="488"/>
      <c r="BT470" s="488"/>
      <c r="BU470" s="488"/>
      <c r="BV470" s="740"/>
      <c r="BW470" s="488"/>
      <c r="BX470" s="488"/>
      <c r="BY470" s="488"/>
      <c r="BZ470" s="488"/>
    </row>
    <row r="471" spans="1:78" ht="24" customHeight="1">
      <c r="A471" s="3"/>
      <c r="B471" s="5" t="s">
        <v>3211</v>
      </c>
      <c r="C471" s="1"/>
      <c r="D471" s="1364"/>
      <c r="E471" s="1365"/>
      <c r="F471" s="1366"/>
      <c r="G471" s="716" t="s">
        <v>3227</v>
      </c>
      <c r="H471" s="1021">
        <f>COUNTIF($BD$349:$BD$350,"○")+COUNTIF($BD$349:$BD$350,"□")</f>
        <v>0</v>
      </c>
      <c r="I471" s="1022" t="str">
        <f t="shared" si="145"/>
        <v>/</v>
      </c>
      <c r="J471" s="716">
        <f>2-COUNTIF($BD$349:$BD$350,"対象外")</f>
        <v>2</v>
      </c>
      <c r="K471" s="1023">
        <f>COUNTIF($BD$351:$BD$353,"○")+COUNTIF($BD$351:$BD$353,"□")</f>
        <v>0</v>
      </c>
      <c r="L471" s="1022" t="str">
        <f t="shared" si="146"/>
        <v>/</v>
      </c>
      <c r="M471" s="716">
        <f>2-COUNTIF($BD$351:$BD$353,"対象外")</f>
        <v>1</v>
      </c>
      <c r="N471" s="1"/>
      <c r="O471" s="1"/>
      <c r="P471" s="1"/>
      <c r="Q471" s="1"/>
      <c r="R471" s="1"/>
      <c r="S471" s="1"/>
      <c r="T471" s="1"/>
      <c r="U471" s="1"/>
      <c r="V471" s="1"/>
      <c r="W471" s="1"/>
      <c r="X471" s="1"/>
      <c r="Y471" s="1"/>
      <c r="Z471" s="1"/>
      <c r="AA471" s="495"/>
      <c r="AB471" s="495"/>
      <c r="AC471" s="495"/>
      <c r="AD471" s="495"/>
      <c r="AE471" s="495"/>
      <c r="AF471" s="495"/>
      <c r="AG471" s="495"/>
      <c r="AH471" s="495"/>
      <c r="AI471" s="495"/>
      <c r="AJ471" s="495"/>
      <c r="AK471" s="495"/>
      <c r="AL471" s="495"/>
      <c r="AM471" s="710"/>
      <c r="AN471" s="33"/>
      <c r="AO471" s="487"/>
      <c r="AP471" s="488"/>
      <c r="AQ471" s="487"/>
      <c r="AR471" s="488"/>
      <c r="AS471" s="488"/>
      <c r="AT471" s="487"/>
      <c r="AU471" s="487"/>
      <c r="AV471" s="488"/>
      <c r="AW471" s="488"/>
      <c r="AX471" s="488"/>
      <c r="AY471" s="488"/>
      <c r="AZ471" s="488"/>
      <c r="BA471" s="488"/>
      <c r="BB471" s="488"/>
      <c r="BC471" s="488"/>
      <c r="BD471" s="488"/>
      <c r="BE471" s="488"/>
      <c r="BF471" s="740"/>
      <c r="BG471" s="503"/>
      <c r="BH471" s="740"/>
      <c r="BI471" s="488"/>
      <c r="BJ471" s="488"/>
      <c r="BK471" s="488"/>
      <c r="BL471" s="488"/>
      <c r="BM471" s="488"/>
      <c r="BN471" s="488"/>
      <c r="BO471" s="488"/>
      <c r="BP471" s="488"/>
      <c r="BQ471" s="488"/>
      <c r="BR471" s="488"/>
      <c r="BS471" s="488"/>
      <c r="BT471" s="488"/>
      <c r="BU471" s="488"/>
      <c r="BV471" s="740"/>
      <c r="BW471" s="488"/>
      <c r="BX471" s="488"/>
      <c r="BY471" s="488"/>
      <c r="BZ471" s="488"/>
    </row>
    <row r="472" spans="1:78" ht="24" customHeight="1">
      <c r="A472" s="3"/>
      <c r="B472" s="5" t="s">
        <v>3212</v>
      </c>
      <c r="C472" s="1"/>
      <c r="D472" s="1364"/>
      <c r="E472" s="1365"/>
      <c r="F472" s="1366"/>
      <c r="G472" s="716" t="s">
        <v>790</v>
      </c>
      <c r="H472" s="1021">
        <f>COUNTIF($BD$354:$BD$357,"○")+COUNTIF($BD$354:$BD$357,"□")</f>
        <v>0</v>
      </c>
      <c r="I472" s="1022" t="str">
        <f t="shared" si="145"/>
        <v>-</v>
      </c>
      <c r="J472" s="716">
        <f>3-COUNTIF($BD$354:$BD$357,"対象外")</f>
        <v>0</v>
      </c>
      <c r="K472" s="1025"/>
      <c r="L472" s="1022" t="str">
        <f t="shared" si="146"/>
        <v>-</v>
      </c>
      <c r="M472" s="1026"/>
      <c r="N472" s="1"/>
      <c r="O472" s="1"/>
      <c r="P472" s="1"/>
      <c r="Q472" s="1"/>
      <c r="R472" s="1"/>
      <c r="S472" s="1"/>
      <c r="T472" s="1"/>
      <c r="U472" s="1"/>
      <c r="V472" s="1"/>
      <c r="W472" s="1"/>
      <c r="X472" s="1"/>
      <c r="Y472" s="1"/>
      <c r="Z472" s="1"/>
      <c r="AA472" s="495"/>
      <c r="AB472" s="495"/>
      <c r="AC472" s="495"/>
      <c r="AD472" s="495"/>
      <c r="AE472" s="495"/>
      <c r="AF472" s="495"/>
      <c r="AG472" s="495"/>
      <c r="AH472" s="495"/>
      <c r="AI472" s="495"/>
      <c r="AJ472" s="495"/>
      <c r="AK472" s="495"/>
      <c r="AL472" s="495"/>
      <c r="AM472" s="710"/>
      <c r="AN472" s="33"/>
      <c r="AO472" s="487"/>
      <c r="AP472" s="488"/>
      <c r="AQ472" s="487"/>
      <c r="AR472" s="488"/>
      <c r="AS472" s="488"/>
      <c r="AT472" s="487"/>
      <c r="AU472" s="487"/>
      <c r="AV472" s="488"/>
      <c r="AW472" s="488"/>
      <c r="AX472" s="488"/>
      <c r="AY472" s="488"/>
      <c r="AZ472" s="488"/>
      <c r="BA472" s="488"/>
      <c r="BB472" s="488"/>
      <c r="BC472" s="488"/>
      <c r="BD472" s="488"/>
      <c r="BE472" s="488"/>
      <c r="BF472" s="740"/>
      <c r="BG472" s="503"/>
      <c r="BH472" s="740"/>
      <c r="BI472" s="488"/>
      <c r="BJ472" s="488"/>
      <c r="BK472" s="488"/>
      <c r="BL472" s="488"/>
      <c r="BM472" s="488"/>
      <c r="BN472" s="488"/>
      <c r="BO472" s="488"/>
      <c r="BP472" s="488"/>
      <c r="BQ472" s="488"/>
      <c r="BR472" s="488"/>
      <c r="BS472" s="488"/>
      <c r="BT472" s="488"/>
      <c r="BU472" s="488"/>
      <c r="BV472" s="740"/>
      <c r="BW472" s="488"/>
      <c r="BX472" s="488"/>
      <c r="BY472" s="488"/>
      <c r="BZ472" s="488"/>
    </row>
    <row r="473" spans="1:78" ht="24" customHeight="1">
      <c r="A473" s="3"/>
      <c r="B473" s="5" t="s">
        <v>3213</v>
      </c>
      <c r="C473" s="1"/>
      <c r="D473" s="1364"/>
      <c r="E473" s="1365"/>
      <c r="F473" s="1366"/>
      <c r="G473" s="716" t="s">
        <v>791</v>
      </c>
      <c r="H473" s="1021">
        <f>COUNTIF($BD$359:$BD$361,"○")+COUNTIF($BD$359:$BD$361,"□")</f>
        <v>0</v>
      </c>
      <c r="I473" s="1022" t="str">
        <f t="shared" si="145"/>
        <v>-</v>
      </c>
      <c r="J473" s="716">
        <f>2-COUNTIF($BD$359:$BD$361,"対象外")</f>
        <v>0</v>
      </c>
      <c r="K473" s="1025"/>
      <c r="L473" s="1022" t="str">
        <f t="shared" si="146"/>
        <v>-</v>
      </c>
      <c r="M473" s="1026"/>
      <c r="N473" s="1"/>
      <c r="O473" s="1"/>
      <c r="P473" s="1"/>
      <c r="Q473" s="1"/>
      <c r="R473" s="1"/>
      <c r="S473" s="1"/>
      <c r="T473" s="1"/>
      <c r="U473" s="1"/>
      <c r="V473" s="1"/>
      <c r="W473" s="1"/>
      <c r="X473" s="1"/>
      <c r="Y473" s="1"/>
      <c r="Z473" s="1"/>
      <c r="AA473" s="495"/>
      <c r="AB473" s="495"/>
      <c r="AC473" s="495"/>
      <c r="AD473" s="495"/>
      <c r="AE473" s="495"/>
      <c r="AF473" s="495"/>
      <c r="AG473" s="495"/>
      <c r="AH473" s="495"/>
      <c r="AI473" s="495"/>
      <c r="AJ473" s="495"/>
      <c r="AK473" s="495"/>
      <c r="AL473" s="495"/>
      <c r="AM473" s="710"/>
      <c r="AN473" s="33"/>
      <c r="AO473" s="487"/>
      <c r="AP473" s="488"/>
      <c r="AQ473" s="487"/>
      <c r="AR473" s="488"/>
      <c r="AS473" s="488"/>
      <c r="AT473" s="487"/>
      <c r="AU473" s="487"/>
      <c r="AV473" s="488"/>
      <c r="AW473" s="488"/>
      <c r="AX473" s="488"/>
      <c r="AY473" s="488"/>
      <c r="AZ473" s="488"/>
      <c r="BA473" s="488"/>
      <c r="BB473" s="488"/>
      <c r="BC473" s="488"/>
      <c r="BD473" s="488"/>
      <c r="BE473" s="488"/>
      <c r="BF473" s="740"/>
      <c r="BG473" s="503"/>
      <c r="BH473" s="740"/>
      <c r="BI473" s="488"/>
      <c r="BJ473" s="488"/>
      <c r="BK473" s="488"/>
      <c r="BL473" s="488"/>
      <c r="BM473" s="488"/>
      <c r="BN473" s="488"/>
      <c r="BO473" s="488"/>
      <c r="BP473" s="488"/>
      <c r="BQ473" s="488"/>
      <c r="BR473" s="488"/>
      <c r="BS473" s="488"/>
      <c r="BT473" s="488"/>
      <c r="BU473" s="488"/>
      <c r="BV473" s="740"/>
      <c r="BW473" s="488"/>
      <c r="BX473" s="488"/>
      <c r="BY473" s="488"/>
      <c r="BZ473" s="488"/>
    </row>
    <row r="474" spans="1:78" ht="24" customHeight="1">
      <c r="A474" s="3"/>
      <c r="B474" s="5" t="s">
        <v>3214</v>
      </c>
      <c r="C474" s="1"/>
      <c r="D474" s="1364"/>
      <c r="E474" s="1365"/>
      <c r="F474" s="1366"/>
      <c r="G474" s="716" t="s">
        <v>792</v>
      </c>
      <c r="H474" s="1021">
        <f>COUNTIF($BD$363:$BD$371,"○")+COUNTIF($BD$363:$BD$371,"□")</f>
        <v>0</v>
      </c>
      <c r="I474" s="1022" t="str">
        <f t="shared" si="145"/>
        <v>-</v>
      </c>
      <c r="J474" s="716">
        <f>3-COUNTIF($BD$363:$BD$371,"対象外")</f>
        <v>0</v>
      </c>
      <c r="K474" s="1025"/>
      <c r="L474" s="1022" t="str">
        <f t="shared" si="146"/>
        <v>-</v>
      </c>
      <c r="M474" s="1026"/>
      <c r="N474" s="1"/>
      <c r="O474" s="1"/>
      <c r="P474" s="1"/>
      <c r="Q474" s="1"/>
      <c r="R474" s="1"/>
      <c r="S474" s="1"/>
      <c r="T474" s="1"/>
      <c r="U474" s="1"/>
      <c r="V474" s="1"/>
      <c r="W474" s="1"/>
      <c r="X474" s="1"/>
      <c r="Y474" s="1"/>
      <c r="Z474" s="1"/>
      <c r="AA474" s="495"/>
      <c r="AB474" s="495"/>
      <c r="AC474" s="495"/>
      <c r="AD474" s="495"/>
      <c r="AE474" s="495"/>
      <c r="AF474" s="495"/>
      <c r="AG474" s="495"/>
      <c r="AH474" s="495"/>
      <c r="AI474" s="495"/>
      <c r="AJ474" s="495"/>
      <c r="AK474" s="495"/>
      <c r="AL474" s="495"/>
      <c r="AM474" s="710"/>
      <c r="AN474" s="33"/>
      <c r="AO474" s="487"/>
      <c r="AP474" s="488"/>
      <c r="AQ474" s="487"/>
      <c r="AR474" s="488"/>
      <c r="AS474" s="488"/>
      <c r="AT474" s="487"/>
      <c r="AU474" s="487"/>
      <c r="AV474" s="488"/>
      <c r="AW474" s="488"/>
      <c r="AX474" s="488"/>
      <c r="AY474" s="488"/>
      <c r="AZ474" s="488"/>
      <c r="BA474" s="488"/>
      <c r="BB474" s="488"/>
      <c r="BC474" s="488"/>
      <c r="BD474" s="488"/>
      <c r="BE474" s="488"/>
      <c r="BF474" s="740"/>
      <c r="BG474" s="503"/>
      <c r="BH474" s="740"/>
      <c r="BI474" s="488"/>
      <c r="BJ474" s="488"/>
      <c r="BK474" s="488"/>
      <c r="BL474" s="488"/>
      <c r="BM474" s="488"/>
      <c r="BN474" s="488"/>
      <c r="BO474" s="488"/>
      <c r="BP474" s="488"/>
      <c r="BQ474" s="488"/>
      <c r="BR474" s="488"/>
      <c r="BS474" s="488"/>
      <c r="BT474" s="488"/>
      <c r="BU474" s="488"/>
      <c r="BV474" s="740"/>
      <c r="BW474" s="488"/>
      <c r="BX474" s="488"/>
      <c r="BY474" s="488"/>
      <c r="BZ474" s="488"/>
    </row>
    <row r="475" spans="1:78" ht="24" customHeight="1">
      <c r="A475" s="3"/>
      <c r="B475" s="5" t="s">
        <v>3215</v>
      </c>
      <c r="C475" s="1"/>
      <c r="D475" s="1364"/>
      <c r="E475" s="1365"/>
      <c r="F475" s="1366"/>
      <c r="G475" s="719" t="s">
        <v>3784</v>
      </c>
      <c r="H475" s="1021">
        <f>COUNTIF($BD$373:$BD$374,"○")+COUNTIF($BD$373:$BD$374,"□")</f>
        <v>0</v>
      </c>
      <c r="I475" s="1022" t="str">
        <f t="shared" si="145"/>
        <v>-</v>
      </c>
      <c r="J475" s="716">
        <f>1-COUNTIF($BD$373:$BD$374,"対象外")</f>
        <v>0</v>
      </c>
      <c r="K475" s="1025"/>
      <c r="L475" s="1022" t="str">
        <f>IF(OR(M475=0,M475=""),"-","/")</f>
        <v>-</v>
      </c>
      <c r="M475" s="1026"/>
      <c r="N475" s="1"/>
      <c r="O475" s="1"/>
      <c r="P475" s="1"/>
      <c r="Q475" s="1"/>
      <c r="R475" s="1"/>
      <c r="S475" s="1"/>
      <c r="T475" s="1"/>
      <c r="U475" s="1"/>
      <c r="V475" s="1"/>
      <c r="W475" s="1"/>
      <c r="X475" s="1"/>
      <c r="Y475" s="1"/>
      <c r="Z475" s="1"/>
      <c r="AA475" s="495"/>
      <c r="AB475" s="495"/>
      <c r="AC475" s="495"/>
      <c r="AD475" s="495"/>
      <c r="AE475" s="495"/>
      <c r="AF475" s="495"/>
      <c r="AG475" s="495"/>
      <c r="AH475" s="495"/>
      <c r="AI475" s="495"/>
      <c r="AJ475" s="495"/>
      <c r="AK475" s="495"/>
      <c r="AL475" s="495"/>
      <c r="AM475" s="710"/>
      <c r="AN475" s="33"/>
      <c r="AO475" s="487"/>
      <c r="AP475" s="488"/>
      <c r="AQ475" s="487"/>
      <c r="AR475" s="488"/>
      <c r="AS475" s="488"/>
      <c r="AT475" s="487"/>
      <c r="AU475" s="487"/>
      <c r="AV475" s="488"/>
      <c r="AW475" s="488"/>
      <c r="AX475" s="488"/>
      <c r="AY475" s="488"/>
      <c r="AZ475" s="488"/>
      <c r="BA475" s="488"/>
      <c r="BB475" s="488"/>
      <c r="BC475" s="488"/>
      <c r="BD475" s="488"/>
      <c r="BE475" s="488"/>
      <c r="BF475" s="740"/>
      <c r="BG475" s="503"/>
      <c r="BH475" s="740"/>
      <c r="BI475" s="488"/>
      <c r="BJ475" s="488"/>
      <c r="BK475" s="488"/>
      <c r="BL475" s="488"/>
      <c r="BM475" s="488"/>
      <c r="BN475" s="488"/>
      <c r="BO475" s="488"/>
      <c r="BP475" s="488"/>
      <c r="BQ475" s="488"/>
      <c r="BR475" s="488"/>
      <c r="BS475" s="488"/>
      <c r="BT475" s="488"/>
      <c r="BU475" s="488"/>
      <c r="BV475" s="740"/>
      <c r="BW475" s="488"/>
      <c r="BX475" s="488"/>
      <c r="BY475" s="488"/>
      <c r="BZ475" s="488"/>
    </row>
    <row r="476" spans="1:78" ht="24" customHeight="1">
      <c r="A476" s="3"/>
      <c r="B476" s="5" t="s">
        <v>3216</v>
      </c>
      <c r="C476" s="1"/>
      <c r="D476" s="1364"/>
      <c r="E476" s="1365"/>
      <c r="F476" s="1366"/>
      <c r="G476" s="719" t="s">
        <v>3785</v>
      </c>
      <c r="H476" s="1021">
        <f>COUNTIF($BD$377:$BD$381,"○")+COUNTIF($BD$377:$BD$381,"□")+COUNTIF($BD$383:$BD$387,"○")+COUNTIF($BD$383:$BD$387,"□")</f>
        <v>0</v>
      </c>
      <c r="I476" s="1022" t="str">
        <f t="shared" si="145"/>
        <v>-</v>
      </c>
      <c r="J476" s="716">
        <f>2-COUNTIF($BD$377:$BD$381,"対象外")-COUNTIF($BD$383:$BD$387,"対象外")</f>
        <v>0</v>
      </c>
      <c r="K476" s="1023">
        <f>COUNTIF($BD$382:$BD$382,"○")+COUNTIF($BD$382:$BD$382,"□")</f>
        <v>0</v>
      </c>
      <c r="L476" s="1022" t="str">
        <f t="shared" si="146"/>
        <v>-</v>
      </c>
      <c r="M476" s="716">
        <f>1-COUNTIF($BD$382:$BD$382,"対象外")</f>
        <v>0</v>
      </c>
      <c r="N476" s="1"/>
      <c r="O476" s="1"/>
      <c r="P476" s="1"/>
      <c r="Q476" s="1"/>
      <c r="R476" s="1"/>
      <c r="S476" s="1"/>
      <c r="T476" s="1"/>
      <c r="U476" s="1"/>
      <c r="V476" s="1"/>
      <c r="W476" s="1"/>
      <c r="X476" s="1"/>
      <c r="Y476" s="1"/>
      <c r="Z476" s="1"/>
      <c r="AA476" s="495"/>
      <c r="AB476" s="495"/>
      <c r="AC476" s="495"/>
      <c r="AD476" s="495"/>
      <c r="AE476" s="495"/>
      <c r="AF476" s="495"/>
      <c r="AG476" s="495"/>
      <c r="AH476" s="495"/>
      <c r="AI476" s="495"/>
      <c r="AJ476" s="495"/>
      <c r="AK476" s="495"/>
      <c r="AL476" s="495"/>
      <c r="AM476" s="710"/>
      <c r="AN476" s="33"/>
      <c r="AO476" s="487"/>
      <c r="AP476" s="488"/>
      <c r="AQ476" s="487"/>
      <c r="AR476" s="488"/>
      <c r="AS476" s="488"/>
      <c r="AT476" s="487"/>
      <c r="AU476" s="487"/>
      <c r="AV476" s="488"/>
      <c r="AW476" s="488"/>
      <c r="AX476" s="488"/>
      <c r="AY476" s="488"/>
      <c r="AZ476" s="488"/>
      <c r="BA476" s="488"/>
      <c r="BB476" s="488"/>
      <c r="BC476" s="488"/>
      <c r="BD476" s="488"/>
      <c r="BE476" s="488"/>
      <c r="BF476" s="740"/>
      <c r="BG476" s="503"/>
      <c r="BH476" s="740"/>
      <c r="BI476" s="488"/>
      <c r="BJ476" s="488"/>
      <c r="BK476" s="488"/>
      <c r="BL476" s="488"/>
      <c r="BM476" s="488"/>
      <c r="BN476" s="488"/>
      <c r="BO476" s="488"/>
      <c r="BP476" s="488"/>
      <c r="BQ476" s="488"/>
      <c r="BR476" s="488"/>
      <c r="BS476" s="488"/>
      <c r="BT476" s="488"/>
      <c r="BU476" s="488"/>
      <c r="BV476" s="740"/>
      <c r="BW476" s="488"/>
      <c r="BX476" s="488"/>
      <c r="BY476" s="488"/>
      <c r="BZ476" s="488"/>
    </row>
    <row r="477" spans="1:78" ht="24" customHeight="1">
      <c r="A477" s="3"/>
      <c r="B477" s="5" t="s">
        <v>3217</v>
      </c>
      <c r="C477" s="1"/>
      <c r="D477" s="1367"/>
      <c r="E477" s="1368"/>
      <c r="F477" s="1369"/>
      <c r="G477" s="716" t="s">
        <v>793</v>
      </c>
      <c r="H477" s="1021">
        <f>COUNTIF($BD$391:$BD$397,"○")+COUNTIF($BD$391:$BD$397,"□")</f>
        <v>0</v>
      </c>
      <c r="I477" s="1022" t="str">
        <f t="shared" si="145"/>
        <v>-</v>
      </c>
      <c r="J477" s="716">
        <f>1-COUNTIF($BD$391:$BD$397,"対象外")</f>
        <v>0</v>
      </c>
      <c r="K477" s="1023">
        <f>COUNTIF($BD$398:$BD$399,"○")+COUNTIF($BD$398:$BD$399,"□")</f>
        <v>0</v>
      </c>
      <c r="L477" s="1022" t="str">
        <f t="shared" si="146"/>
        <v>-</v>
      </c>
      <c r="M477" s="716">
        <f>1-COUNTIF($BD$398:$BD$399,"対象外")</f>
        <v>0</v>
      </c>
      <c r="N477" s="1"/>
      <c r="O477" s="1"/>
      <c r="P477" s="1"/>
      <c r="Q477" s="1"/>
      <c r="R477" s="1"/>
      <c r="S477" s="1"/>
      <c r="T477" s="1"/>
      <c r="U477" s="1"/>
      <c r="V477" s="1"/>
      <c r="W477" s="1"/>
      <c r="X477" s="1"/>
      <c r="Y477" s="1"/>
      <c r="Z477" s="1"/>
      <c r="AA477" s="495"/>
      <c r="AB477" s="495"/>
      <c r="AC477" s="495"/>
      <c r="AD477" s="495"/>
      <c r="AE477" s="495"/>
      <c r="AF477" s="495"/>
      <c r="AG477" s="495"/>
      <c r="AH477" s="495"/>
      <c r="AI477" s="495"/>
      <c r="AJ477" s="495"/>
      <c r="AK477" s="495"/>
      <c r="AL477" s="495"/>
      <c r="AM477" s="710"/>
      <c r="AN477" s="33"/>
      <c r="AO477" s="487"/>
      <c r="AP477" s="488"/>
      <c r="AQ477" s="487"/>
      <c r="AR477" s="488"/>
      <c r="AS477" s="488"/>
      <c r="AT477" s="487"/>
      <c r="AU477" s="487"/>
      <c r="AV477" s="488"/>
      <c r="AW477" s="488"/>
      <c r="AX477" s="488"/>
      <c r="AY477" s="488"/>
      <c r="AZ477" s="488"/>
      <c r="BA477" s="488"/>
      <c r="BB477" s="488"/>
      <c r="BC477" s="488"/>
      <c r="BD477" s="488"/>
      <c r="BE477" s="488"/>
      <c r="BF477" s="740"/>
      <c r="BG477" s="503"/>
      <c r="BH477" s="740"/>
      <c r="BI477" s="488"/>
      <c r="BJ477" s="488"/>
      <c r="BK477" s="488"/>
      <c r="BL477" s="488"/>
      <c r="BM477" s="488"/>
      <c r="BN477" s="488"/>
      <c r="BO477" s="488"/>
      <c r="BP477" s="488"/>
      <c r="BQ477" s="488"/>
      <c r="BR477" s="488"/>
      <c r="BS477" s="488"/>
      <c r="BT477" s="488"/>
      <c r="BU477" s="488"/>
      <c r="BV477" s="740"/>
      <c r="BW477" s="488"/>
      <c r="BX477" s="488"/>
      <c r="BY477" s="488"/>
      <c r="BZ477" s="488"/>
    </row>
    <row r="478" spans="1:78" ht="24" customHeight="1">
      <c r="A478" s="3"/>
      <c r="B478" s="5" t="s">
        <v>3218</v>
      </c>
      <c r="C478" s="1"/>
      <c r="D478" s="1354" t="s">
        <v>794</v>
      </c>
      <c r="E478" s="1355"/>
      <c r="F478" s="1356"/>
      <c r="G478" s="716" t="s">
        <v>795</v>
      </c>
      <c r="H478" s="1021">
        <f>COUNTIF($BD$400:$BD$413,"○")+COUNTIF($BD$400:$BD$413,"□")</f>
        <v>0</v>
      </c>
      <c r="I478" s="1022" t="str">
        <f t="shared" si="145"/>
        <v>/</v>
      </c>
      <c r="J478" s="716">
        <f>13-COUNTIF($BD$400:$BD$413,"対象外")</f>
        <v>12</v>
      </c>
      <c r="K478" s="1025"/>
      <c r="L478" s="1022" t="str">
        <f t="shared" si="146"/>
        <v>-</v>
      </c>
      <c r="M478" s="1026"/>
      <c r="N478" s="1"/>
      <c r="O478" s="1"/>
      <c r="P478" s="1"/>
      <c r="Q478" s="1"/>
      <c r="R478" s="1"/>
      <c r="S478" s="1"/>
      <c r="T478" s="1"/>
      <c r="U478" s="1"/>
      <c r="V478" s="1"/>
      <c r="W478" s="1"/>
      <c r="X478" s="1"/>
      <c r="Y478" s="1"/>
      <c r="Z478" s="1"/>
      <c r="AA478" s="495"/>
      <c r="AB478" s="495"/>
      <c r="AC478" s="495"/>
      <c r="AD478" s="495"/>
      <c r="AE478" s="495"/>
      <c r="AF478" s="495"/>
      <c r="AG478" s="495"/>
      <c r="AH478" s="495"/>
      <c r="AI478" s="495"/>
      <c r="AJ478" s="495"/>
      <c r="AK478" s="495"/>
      <c r="AL478" s="495"/>
      <c r="AM478" s="710"/>
      <c r="AN478" s="33"/>
      <c r="AO478" s="487"/>
      <c r="AP478" s="488"/>
      <c r="AQ478" s="487"/>
      <c r="AR478" s="488"/>
      <c r="AS478" s="488"/>
      <c r="AT478" s="487"/>
      <c r="AU478" s="487"/>
      <c r="AV478" s="488"/>
      <c r="AW478" s="488"/>
      <c r="AX478" s="488"/>
      <c r="AY478" s="488"/>
      <c r="AZ478" s="488"/>
      <c r="BA478" s="488"/>
      <c r="BB478" s="488"/>
      <c r="BC478" s="488"/>
      <c r="BD478" s="488"/>
      <c r="BE478" s="488"/>
      <c r="BF478" s="740"/>
      <c r="BG478" s="503"/>
      <c r="BH478" s="740"/>
      <c r="BI478" s="488"/>
      <c r="BJ478" s="488"/>
      <c r="BK478" s="488"/>
      <c r="BL478" s="488"/>
      <c r="BM478" s="488"/>
      <c r="BN478" s="488"/>
      <c r="BO478" s="488"/>
      <c r="BP478" s="488"/>
      <c r="BQ478" s="488"/>
      <c r="BR478" s="488"/>
      <c r="BS478" s="488"/>
      <c r="BT478" s="488"/>
      <c r="BU478" s="488"/>
      <c r="BV478" s="740"/>
      <c r="BW478" s="488"/>
      <c r="BX478" s="488"/>
      <c r="BY478" s="488"/>
      <c r="BZ478" s="488"/>
    </row>
    <row r="479" spans="1:78" ht="24" customHeight="1">
      <c r="A479" s="3"/>
      <c r="B479" s="5" t="s">
        <v>3219</v>
      </c>
      <c r="C479" s="1"/>
      <c r="D479" s="1354" t="s">
        <v>796</v>
      </c>
      <c r="E479" s="1355"/>
      <c r="F479" s="1356"/>
      <c r="G479" s="716" t="s">
        <v>797</v>
      </c>
      <c r="H479" s="1021">
        <f>COUNTIF($BD$415:$BD$425,"○")+COUNTIF($BD$415:$BD$425,"□")</f>
        <v>0</v>
      </c>
      <c r="I479" s="1022" t="str">
        <f t="shared" si="145"/>
        <v>/</v>
      </c>
      <c r="J479" s="716">
        <f>11-COUNTIF($BD$415:$BD$425,"対象外")</f>
        <v>10</v>
      </c>
      <c r="K479" s="1023">
        <f>COUNTIF($BD$426:$BD$428,"○")+COUNTIF($BD$426:$BD$428,"□")</f>
        <v>0</v>
      </c>
      <c r="L479" s="1022" t="str">
        <f t="shared" si="146"/>
        <v>/</v>
      </c>
      <c r="M479" s="716">
        <f>2-COUNTIF($BD$426:$BD$428,"対象外")</f>
        <v>1</v>
      </c>
      <c r="N479" s="1"/>
      <c r="O479" s="1"/>
      <c r="P479" s="1"/>
      <c r="Q479" s="1"/>
      <c r="R479" s="1"/>
      <c r="S479" s="1"/>
      <c r="T479" s="1"/>
      <c r="U479" s="1"/>
      <c r="V479" s="1"/>
      <c r="W479" s="1"/>
      <c r="X479" s="1"/>
      <c r="Y479" s="1"/>
      <c r="Z479" s="1"/>
      <c r="AA479" s="495"/>
      <c r="AB479" s="495"/>
      <c r="AC479" s="495"/>
      <c r="AD479" s="495"/>
      <c r="AE479" s="495"/>
      <c r="AF479" s="495"/>
      <c r="AG479" s="495"/>
      <c r="AH479" s="495"/>
      <c r="AI479" s="495"/>
      <c r="AJ479" s="495"/>
      <c r="AK479" s="495"/>
      <c r="AL479" s="495"/>
      <c r="AM479" s="710"/>
      <c r="AN479" s="33"/>
      <c r="AO479" s="487"/>
      <c r="AP479" s="488"/>
      <c r="AQ479" s="487"/>
      <c r="AR479" s="488"/>
      <c r="AS479" s="488"/>
      <c r="AT479" s="487"/>
      <c r="AU479" s="487"/>
      <c r="AV479" s="488"/>
      <c r="AW479" s="488"/>
      <c r="AX479" s="488"/>
      <c r="AY479" s="488"/>
      <c r="AZ479" s="488"/>
      <c r="BA479" s="488"/>
      <c r="BB479" s="488"/>
      <c r="BC479" s="488"/>
      <c r="BD479" s="488"/>
      <c r="BE479" s="488"/>
      <c r="BF479" s="740"/>
      <c r="BG479" s="503"/>
      <c r="BH479" s="740"/>
      <c r="BI479" s="488"/>
      <c r="BJ479" s="488"/>
      <c r="BK479" s="488"/>
      <c r="BL479" s="488"/>
      <c r="BM479" s="488"/>
      <c r="BN479" s="488"/>
      <c r="BO479" s="488"/>
      <c r="BP479" s="488"/>
      <c r="BQ479" s="488"/>
      <c r="BR479" s="488"/>
      <c r="BS479" s="488"/>
      <c r="BT479" s="488"/>
      <c r="BU479" s="488"/>
      <c r="BV479" s="740"/>
      <c r="BW479" s="488"/>
      <c r="BX479" s="488"/>
      <c r="BY479" s="488"/>
      <c r="BZ479" s="488"/>
    </row>
    <row r="480" spans="1:78" ht="24" customHeight="1">
      <c r="A480" s="3"/>
      <c r="B480" s="5" t="s">
        <v>3220</v>
      </c>
      <c r="C480" s="1"/>
      <c r="D480" s="1354" t="s">
        <v>798</v>
      </c>
      <c r="E480" s="1355"/>
      <c r="F480" s="1356"/>
      <c r="G480" s="716" t="s">
        <v>799</v>
      </c>
      <c r="H480" s="1021">
        <f>COUNTIF($BD$429:$BD$435,"○")+COUNTIF($BD$429:$BD$435,"□")</f>
        <v>0</v>
      </c>
      <c r="I480" s="1022" t="str">
        <f t="shared" si="145"/>
        <v>/</v>
      </c>
      <c r="J480" s="716">
        <f>7-COUNTIF($BD$429:$BD$435,"対象外")</f>
        <v>7</v>
      </c>
      <c r="K480" s="1023">
        <f>COUNTIF($BD$436:$BD$441,"○")+COUNTIF($BD$436:$BD$441,"□")</f>
        <v>0</v>
      </c>
      <c r="L480" s="1022" t="str">
        <f t="shared" si="146"/>
        <v>/</v>
      </c>
      <c r="M480" s="716">
        <f>5-COUNTIF($BD$436:$BD$441,"対象外")</f>
        <v>5</v>
      </c>
      <c r="N480" s="1"/>
      <c r="O480" s="1"/>
      <c r="P480" s="1"/>
      <c r="Q480" s="1"/>
      <c r="R480" s="1"/>
      <c r="S480" s="1"/>
      <c r="T480" s="1"/>
      <c r="U480" s="1"/>
      <c r="V480" s="1"/>
      <c r="W480" s="1"/>
      <c r="X480" s="1"/>
      <c r="Y480" s="1"/>
      <c r="Z480" s="1"/>
      <c r="AA480" s="495"/>
      <c r="AB480" s="495"/>
      <c r="AC480" s="495"/>
      <c r="AD480" s="495"/>
      <c r="AE480" s="495"/>
      <c r="AF480" s="495"/>
      <c r="AG480" s="495"/>
      <c r="AH480" s="495"/>
      <c r="AI480" s="495"/>
      <c r="AJ480" s="495"/>
      <c r="AK480" s="495"/>
      <c r="AL480" s="495"/>
      <c r="AM480" s="710"/>
      <c r="AN480" s="33"/>
      <c r="AO480" s="487"/>
      <c r="AP480" s="488"/>
      <c r="AQ480" s="487"/>
      <c r="AR480" s="488"/>
      <c r="AS480" s="488"/>
      <c r="AT480" s="487"/>
      <c r="AU480" s="487"/>
      <c r="AV480" s="488"/>
      <c r="AW480" s="488"/>
      <c r="AX480" s="488"/>
      <c r="AY480" s="488"/>
      <c r="AZ480" s="488"/>
      <c r="BA480" s="488"/>
      <c r="BB480" s="488"/>
      <c r="BC480" s="488"/>
      <c r="BD480" s="488"/>
      <c r="BE480" s="488"/>
      <c r="BF480" s="740"/>
      <c r="BG480" s="503"/>
      <c r="BH480" s="740"/>
      <c r="BI480" s="488"/>
      <c r="BJ480" s="488"/>
      <c r="BK480" s="488"/>
      <c r="BL480" s="488"/>
      <c r="BM480" s="488"/>
      <c r="BN480" s="488"/>
      <c r="BO480" s="488"/>
      <c r="BP480" s="488"/>
      <c r="BQ480" s="488"/>
      <c r="BR480" s="488"/>
      <c r="BS480" s="488"/>
      <c r="BT480" s="488"/>
      <c r="BU480" s="488"/>
      <c r="BV480" s="740"/>
      <c r="BW480" s="488"/>
      <c r="BX480" s="488"/>
      <c r="BY480" s="488"/>
      <c r="BZ480" s="488"/>
    </row>
    <row r="481" spans="1:78" ht="24" customHeight="1">
      <c r="A481" s="3"/>
      <c r="B481" s="5" t="s">
        <v>3221</v>
      </c>
      <c r="C481" s="1"/>
      <c r="D481" s="495"/>
      <c r="E481" s="495"/>
      <c r="F481" s="495"/>
      <c r="G481" s="720" t="s">
        <v>800</v>
      </c>
      <c r="H481" s="720">
        <f>SUM(H445:H455)+SUM(H458:H461)+SUM(H464:H465)+SUM(H468:H480)</f>
        <v>0</v>
      </c>
      <c r="I481" s="740"/>
      <c r="J481" s="721" t="str">
        <f>CONCATENATE("対象外：",J443+J456+J462+J466)</f>
        <v>対象外：34</v>
      </c>
      <c r="K481" s="720">
        <f>SUM(K445:K455)+SUM(K458:K461)+SUM(K464:K465)+SUM(K468:K480)</f>
        <v>0</v>
      </c>
      <c r="L481" s="740"/>
      <c r="M481" s="503" t="str">
        <f>CONCATENATE("対象外：",M443+M456+M462+M466)</f>
        <v>対象外：9</v>
      </c>
      <c r="N481" s="1"/>
      <c r="O481" s="1"/>
      <c r="P481" s="1"/>
      <c r="Q481" s="1"/>
      <c r="R481" s="1"/>
      <c r="S481" s="1"/>
      <c r="T481" s="1"/>
      <c r="U481" s="1"/>
      <c r="V481" s="1"/>
      <c r="W481" s="1"/>
      <c r="X481" s="1"/>
      <c r="Y481" s="1"/>
      <c r="Z481" s="1"/>
      <c r="AA481" s="495"/>
      <c r="AB481" s="495"/>
      <c r="AC481" s="495"/>
      <c r="AD481" s="495"/>
      <c r="AE481" s="495"/>
      <c r="AF481" s="495"/>
      <c r="AG481" s="495"/>
      <c r="AH481" s="495"/>
      <c r="AI481" s="495"/>
      <c r="AJ481" s="495"/>
      <c r="AK481" s="495"/>
      <c r="AL481" s="495"/>
      <c r="AM481" s="710"/>
      <c r="AN481" s="33"/>
      <c r="AO481" s="487"/>
      <c r="AP481" s="488"/>
      <c r="AQ481" s="487"/>
      <c r="AR481" s="488"/>
      <c r="AS481" s="488"/>
      <c r="AT481" s="487"/>
      <c r="AU481" s="487"/>
      <c r="AV481" s="488"/>
      <c r="AW481" s="488"/>
      <c r="AX481" s="488"/>
      <c r="AY481" s="488"/>
      <c r="AZ481" s="488"/>
      <c r="BA481" s="488"/>
      <c r="BB481" s="488"/>
      <c r="BC481" s="488"/>
      <c r="BD481" s="488"/>
      <c r="BE481" s="488"/>
      <c r="BF481" s="740"/>
      <c r="BG481" s="503"/>
      <c r="BH481" s="740"/>
      <c r="BI481" s="488"/>
      <c r="BJ481" s="488"/>
      <c r="BK481" s="488"/>
      <c r="BL481" s="488"/>
      <c r="BM481" s="488"/>
      <c r="BN481" s="488"/>
      <c r="BO481" s="488"/>
      <c r="BP481" s="488"/>
      <c r="BQ481" s="488"/>
      <c r="BR481" s="488"/>
      <c r="BS481" s="488"/>
      <c r="BT481" s="488"/>
      <c r="BU481" s="488"/>
      <c r="BV481" s="740"/>
      <c r="BW481" s="488"/>
      <c r="BX481" s="488"/>
      <c r="BY481" s="488"/>
      <c r="BZ481" s="488"/>
    </row>
    <row r="482" spans="1:78" ht="24" customHeight="1">
      <c r="A482" s="3"/>
      <c r="B482" s="5" t="s">
        <v>3222</v>
      </c>
      <c r="C482" s="1"/>
      <c r="D482" s="495"/>
      <c r="E482" s="495"/>
      <c r="F482" s="495"/>
      <c r="G482" s="722"/>
      <c r="H482" s="723" t="s">
        <v>801</v>
      </c>
      <c r="I482" s="724" t="s">
        <v>9</v>
      </c>
      <c r="J482" s="725" t="s">
        <v>2155</v>
      </c>
      <c r="K482" s="495"/>
      <c r="L482" s="495"/>
      <c r="M482" s="495"/>
      <c r="N482" s="1"/>
      <c r="O482" s="1"/>
      <c r="P482" s="1"/>
      <c r="Q482" s="1"/>
      <c r="R482" s="1"/>
      <c r="S482" s="1"/>
      <c r="T482" s="1"/>
      <c r="U482" s="1"/>
      <c r="V482" s="1"/>
      <c r="W482" s="1"/>
      <c r="X482" s="1"/>
      <c r="Y482" s="1"/>
      <c r="Z482" s="1"/>
      <c r="AA482" s="495"/>
      <c r="AB482" s="495"/>
      <c r="AC482" s="495"/>
      <c r="AD482" s="495"/>
      <c r="AE482" s="495"/>
      <c r="AF482" s="495"/>
      <c r="AG482" s="495"/>
      <c r="AH482" s="495"/>
      <c r="AI482" s="495"/>
      <c r="AJ482" s="495"/>
      <c r="AK482" s="495"/>
      <c r="AL482" s="495"/>
      <c r="AM482" s="710"/>
      <c r="AN482" s="33"/>
      <c r="AO482" s="487"/>
      <c r="AP482" s="488"/>
      <c r="AQ482" s="487"/>
      <c r="AR482" s="488"/>
      <c r="AS482" s="488"/>
      <c r="AT482" s="487"/>
      <c r="AU482" s="487"/>
      <c r="AV482" s="488"/>
      <c r="AW482" s="488"/>
      <c r="AX482" s="488"/>
      <c r="AY482" s="488"/>
      <c r="AZ482" s="488"/>
      <c r="BA482" s="488"/>
      <c r="BB482" s="488"/>
      <c r="BC482" s="488"/>
      <c r="BD482" s="488"/>
      <c r="BE482" s="488"/>
      <c r="BF482" s="740"/>
      <c r="BG482" s="503"/>
      <c r="BH482" s="740"/>
      <c r="BI482" s="488"/>
      <c r="BJ482" s="488"/>
      <c r="BK482" s="488"/>
      <c r="BL482" s="488"/>
      <c r="BM482" s="488"/>
      <c r="BN482" s="488"/>
      <c r="BO482" s="488"/>
      <c r="BP482" s="488"/>
      <c r="BQ482" s="488"/>
      <c r="BR482" s="488"/>
      <c r="BS482" s="488"/>
      <c r="BT482" s="488"/>
      <c r="BU482" s="488"/>
      <c r="BV482" s="740"/>
      <c r="BW482" s="488"/>
      <c r="BX482" s="488"/>
      <c r="BY482" s="488"/>
      <c r="BZ482" s="488"/>
    </row>
    <row r="483" spans="1:78" ht="24" customHeight="1">
      <c r="A483" s="3"/>
      <c r="B483" s="5" t="s">
        <v>3223</v>
      </c>
      <c r="C483" s="1"/>
      <c r="D483" s="495"/>
      <c r="E483" s="495"/>
      <c r="F483" s="495"/>
      <c r="G483" s="726" t="s">
        <v>802</v>
      </c>
      <c r="H483" s="727">
        <v>100</v>
      </c>
      <c r="I483" s="728">
        <v>34</v>
      </c>
      <c r="J483" s="729">
        <v>134</v>
      </c>
      <c r="K483" s="495"/>
      <c r="L483" s="495"/>
      <c r="M483" s="495"/>
      <c r="N483" s="1"/>
      <c r="O483" s="1"/>
      <c r="P483" s="1"/>
      <c r="Q483" s="1"/>
      <c r="R483" s="1"/>
      <c r="S483" s="1"/>
      <c r="T483" s="1"/>
      <c r="U483" s="1"/>
      <c r="V483" s="1"/>
      <c r="W483" s="1"/>
      <c r="X483" s="1"/>
      <c r="Y483" s="1"/>
      <c r="Z483" s="1"/>
      <c r="AA483" s="495"/>
      <c r="AB483" s="495"/>
      <c r="AC483" s="495"/>
      <c r="AD483" s="495"/>
      <c r="AE483" s="495"/>
      <c r="AF483" s="495"/>
      <c r="AG483" s="495"/>
      <c r="AH483" s="495"/>
      <c r="AI483" s="495"/>
      <c r="AJ483" s="495"/>
      <c r="AK483" s="495"/>
      <c r="AL483" s="495"/>
      <c r="AM483" s="710"/>
      <c r="AN483" s="33"/>
      <c r="AO483" s="487"/>
      <c r="AP483" s="488"/>
      <c r="AQ483" s="487"/>
      <c r="AR483" s="488"/>
      <c r="AS483" s="488"/>
      <c r="AT483" s="487"/>
      <c r="AU483" s="487"/>
      <c r="AV483" s="488"/>
      <c r="AW483" s="488"/>
      <c r="AX483" s="488"/>
      <c r="AY483" s="488"/>
      <c r="AZ483" s="488"/>
      <c r="BA483" s="488"/>
      <c r="BB483" s="488"/>
      <c r="BC483" s="488"/>
      <c r="BD483" s="488"/>
      <c r="BE483" s="488"/>
      <c r="BF483" s="740"/>
      <c r="BG483" s="503"/>
      <c r="BH483" s="740"/>
      <c r="BI483" s="488"/>
      <c r="BJ483" s="488"/>
      <c r="BK483" s="488"/>
      <c r="BL483" s="488"/>
      <c r="BM483" s="488"/>
      <c r="BN483" s="488"/>
      <c r="BO483" s="488"/>
      <c r="BP483" s="488"/>
      <c r="BQ483" s="488"/>
      <c r="BR483" s="488"/>
      <c r="BS483" s="488"/>
      <c r="BT483" s="488"/>
      <c r="BU483" s="488"/>
      <c r="BV483" s="740"/>
      <c r="BW483" s="488"/>
      <c r="BX483" s="488"/>
      <c r="BY483" s="488"/>
      <c r="BZ483" s="488"/>
    </row>
    <row r="484" spans="1:78" ht="24" customHeight="1">
      <c r="A484" s="3"/>
      <c r="B484" s="5" t="s">
        <v>3224</v>
      </c>
      <c r="C484" s="1"/>
      <c r="D484" s="495"/>
      <c r="E484" s="495"/>
      <c r="F484" s="495"/>
      <c r="G484" s="730" t="s">
        <v>140</v>
      </c>
      <c r="H484" s="731">
        <v>49</v>
      </c>
      <c r="I484" s="732">
        <v>9</v>
      </c>
      <c r="J484" s="733">
        <v>58</v>
      </c>
      <c r="K484" s="495"/>
      <c r="L484" s="495"/>
      <c r="M484" s="495"/>
      <c r="N484" s="1"/>
      <c r="O484" s="1"/>
      <c r="P484" s="1"/>
      <c r="Q484" s="1"/>
      <c r="R484" s="1"/>
      <c r="S484" s="1"/>
      <c r="T484" s="1"/>
      <c r="U484" s="1"/>
      <c r="V484" s="1"/>
      <c r="W484" s="1"/>
      <c r="X484" s="1"/>
      <c r="Y484" s="1"/>
      <c r="Z484" s="1"/>
      <c r="AA484" s="495"/>
      <c r="AB484" s="495"/>
      <c r="AC484" s="495"/>
      <c r="AD484" s="495"/>
      <c r="AE484" s="495"/>
      <c r="AF484" s="495"/>
      <c r="AG484" s="495"/>
      <c r="AH484" s="495"/>
      <c r="AI484" s="495"/>
      <c r="AJ484" s="495"/>
      <c r="AK484" s="495"/>
      <c r="AL484" s="495"/>
      <c r="AM484" s="710"/>
      <c r="AN484" s="33"/>
      <c r="AO484" s="487"/>
      <c r="AP484" s="488"/>
      <c r="AQ484" s="487"/>
      <c r="AR484" s="488"/>
      <c r="AS484" s="488"/>
      <c r="AT484" s="487"/>
      <c r="AU484" s="487"/>
      <c r="AV484" s="488"/>
      <c r="AW484" s="488"/>
      <c r="AX484" s="488"/>
      <c r="AY484" s="488"/>
      <c r="AZ484" s="488"/>
      <c r="BA484" s="488"/>
      <c r="BB484" s="488"/>
      <c r="BC484" s="488"/>
      <c r="BD484" s="488"/>
      <c r="BE484" s="488"/>
      <c r="BF484" s="740"/>
      <c r="BG484" s="503"/>
      <c r="BH484" s="740"/>
      <c r="BI484" s="488"/>
      <c r="BJ484" s="488"/>
      <c r="BK484" s="488"/>
      <c r="BL484" s="488"/>
      <c r="BM484" s="488"/>
      <c r="BN484" s="488"/>
      <c r="BO484" s="488"/>
      <c r="BP484" s="488"/>
      <c r="BQ484" s="488"/>
      <c r="BR484" s="488"/>
      <c r="BS484" s="488"/>
      <c r="BT484" s="488"/>
      <c r="BU484" s="488"/>
      <c r="BV484" s="740"/>
      <c r="BW484" s="488"/>
      <c r="BX484" s="488"/>
      <c r="BY484" s="488"/>
      <c r="BZ484" s="488"/>
    </row>
    <row r="485" spans="1:78" ht="24" customHeight="1">
      <c r="A485" s="3"/>
      <c r="B485" s="5" t="s">
        <v>3225</v>
      </c>
      <c r="C485" s="1"/>
      <c r="D485" s="495"/>
      <c r="E485" s="495"/>
      <c r="F485" s="495"/>
      <c r="G485" s="722" t="s">
        <v>803</v>
      </c>
      <c r="H485" s="734">
        <v>149</v>
      </c>
      <c r="I485" s="735">
        <v>43</v>
      </c>
      <c r="J485" s="736">
        <v>192</v>
      </c>
      <c r="K485" s="495"/>
      <c r="L485" s="495"/>
      <c r="M485" s="495"/>
      <c r="N485" s="1"/>
      <c r="O485" s="1"/>
      <c r="P485" s="1"/>
      <c r="Q485" s="1"/>
      <c r="R485" s="1"/>
      <c r="S485" s="1"/>
      <c r="T485" s="1"/>
      <c r="U485" s="1"/>
      <c r="V485" s="1"/>
      <c r="W485" s="1"/>
      <c r="X485" s="1"/>
      <c r="Y485" s="1"/>
      <c r="Z485" s="1"/>
      <c r="AA485" s="495"/>
      <c r="AB485" s="495"/>
      <c r="AC485" s="495"/>
      <c r="AD485" s="495"/>
      <c r="AE485" s="495"/>
      <c r="AF485" s="495"/>
      <c r="AG485" s="495"/>
      <c r="AH485" s="495"/>
      <c r="AI485" s="495"/>
      <c r="AJ485" s="495"/>
      <c r="AK485" s="495"/>
      <c r="AL485" s="495"/>
      <c r="AM485" s="710"/>
      <c r="AN485" s="33"/>
      <c r="AO485" s="487"/>
      <c r="AP485" s="488"/>
      <c r="AQ485" s="487"/>
      <c r="AR485" s="488"/>
      <c r="AS485" s="488"/>
      <c r="AT485" s="487"/>
      <c r="AU485" s="487"/>
      <c r="AV485" s="488"/>
      <c r="AW485" s="488"/>
      <c r="AX485" s="488"/>
      <c r="AY485" s="488"/>
      <c r="AZ485" s="488"/>
      <c r="BA485" s="488"/>
      <c r="BB485" s="488"/>
      <c r="BC485" s="488"/>
      <c r="BD485" s="488"/>
      <c r="BE485" s="488"/>
      <c r="BF485" s="740"/>
      <c r="BG485" s="503"/>
      <c r="BH485" s="740"/>
      <c r="BI485" s="488"/>
      <c r="BJ485" s="488"/>
      <c r="BK485" s="488"/>
      <c r="BL485" s="488"/>
      <c r="BM485" s="488"/>
      <c r="BN485" s="488"/>
      <c r="BO485" s="488"/>
      <c r="BP485" s="488"/>
      <c r="BQ485" s="488"/>
      <c r="BR485" s="488"/>
      <c r="BS485" s="488"/>
      <c r="BT485" s="488"/>
      <c r="BU485" s="488"/>
      <c r="BV485" s="740"/>
      <c r="BW485" s="488"/>
      <c r="BX485" s="488"/>
      <c r="BY485" s="488"/>
      <c r="BZ485" s="488"/>
    </row>
    <row r="486" spans="1:78" ht="24" customHeight="1">
      <c r="A486" s="3"/>
      <c r="B486" s="5" t="s">
        <v>3226</v>
      </c>
      <c r="C486" s="1"/>
      <c r="D486" s="495"/>
      <c r="E486" s="495"/>
      <c r="F486" s="495"/>
      <c r="G486" s="495"/>
      <c r="H486" s="495"/>
      <c r="I486" s="495"/>
      <c r="J486" s="495"/>
      <c r="K486" s="495"/>
      <c r="L486" s="495"/>
      <c r="M486" s="495"/>
      <c r="N486" s="1"/>
      <c r="O486" s="1"/>
      <c r="P486" s="1"/>
      <c r="Q486" s="1"/>
      <c r="R486" s="1"/>
      <c r="S486" s="1"/>
      <c r="T486" s="1"/>
      <c r="U486" s="1"/>
      <c r="V486" s="1"/>
      <c r="W486" s="1"/>
      <c r="X486" s="1"/>
      <c r="Y486" s="1"/>
      <c r="Z486" s="1"/>
    </row>
  </sheetData>
  <sheetProtection password="DC6F" sheet="1" objects="1" scenarios="1" selectLockedCells="1"/>
  <mergeCells count="524">
    <mergeCell ref="D468:F477"/>
    <mergeCell ref="D478:F478"/>
    <mergeCell ref="D479:F479"/>
    <mergeCell ref="D480:F480"/>
    <mergeCell ref="K463:M463"/>
    <mergeCell ref="D464:F465"/>
    <mergeCell ref="D466:F466"/>
    <mergeCell ref="D467:F467"/>
    <mergeCell ref="H467:J467"/>
    <mergeCell ref="K467:M467"/>
    <mergeCell ref="D459:F459"/>
    <mergeCell ref="D460:F460"/>
    <mergeCell ref="D461:F461"/>
    <mergeCell ref="D462:F462"/>
    <mergeCell ref="D463:F463"/>
    <mergeCell ref="H463:J463"/>
    <mergeCell ref="D455:F455"/>
    <mergeCell ref="D456:F456"/>
    <mergeCell ref="D457:F457"/>
    <mergeCell ref="H457:J457"/>
    <mergeCell ref="K457:M457"/>
    <mergeCell ref="D458:F458"/>
    <mergeCell ref="AK441:AM441"/>
    <mergeCell ref="D443:F443"/>
    <mergeCell ref="D444:F444"/>
    <mergeCell ref="H444:J444"/>
    <mergeCell ref="K444:M444"/>
    <mergeCell ref="D445:F454"/>
    <mergeCell ref="AK435:AM435"/>
    <mergeCell ref="AB436:AB441"/>
    <mergeCell ref="AD436:AD441"/>
    <mergeCell ref="AF436:AF441"/>
    <mergeCell ref="AH436:AH441"/>
    <mergeCell ref="AK436:AM436"/>
    <mergeCell ref="AK437:AM437"/>
    <mergeCell ref="AK438:AM438"/>
    <mergeCell ref="AK439:AM439"/>
    <mergeCell ref="AK440:AM440"/>
    <mergeCell ref="AB429:AB435"/>
    <mergeCell ref="AD429:AD435"/>
    <mergeCell ref="AF429:AF435"/>
    <mergeCell ref="AH429:AH435"/>
    <mergeCell ref="AK429:AM429"/>
    <mergeCell ref="AK430:AM430"/>
    <mergeCell ref="AK431:AM431"/>
    <mergeCell ref="AK432:AM432"/>
    <mergeCell ref="AK433:AM433"/>
    <mergeCell ref="AK434:AM434"/>
    <mergeCell ref="AK424:AM424"/>
    <mergeCell ref="AK425:AM425"/>
    <mergeCell ref="AB426:AB428"/>
    <mergeCell ref="AD426:AD428"/>
    <mergeCell ref="AF426:AF428"/>
    <mergeCell ref="AH426:AH428"/>
    <mergeCell ref="AK426:AM426"/>
    <mergeCell ref="AK427:AM427"/>
    <mergeCell ref="AK428:AM428"/>
    <mergeCell ref="AB415:AB425"/>
    <mergeCell ref="AD415:AD425"/>
    <mergeCell ref="AF415:AF425"/>
    <mergeCell ref="AH415:AH425"/>
    <mergeCell ref="AK418:AM418"/>
    <mergeCell ref="AK419:AM419"/>
    <mergeCell ref="AK420:AM420"/>
    <mergeCell ref="AK421:AM421"/>
    <mergeCell ref="AK422:AM422"/>
    <mergeCell ref="AK423:AM423"/>
    <mergeCell ref="AK414:AM414"/>
    <mergeCell ref="AK415:AM415"/>
    <mergeCell ref="AK416:AM416"/>
    <mergeCell ref="AK417:AM417"/>
    <mergeCell ref="AK406:AM406"/>
    <mergeCell ref="AK407:AM407"/>
    <mergeCell ref="AK408:AM408"/>
    <mergeCell ref="AK409:AM409"/>
    <mergeCell ref="AL410:AM410"/>
    <mergeCell ref="AK411:AM411"/>
    <mergeCell ref="AB400:AB413"/>
    <mergeCell ref="AD400:AD413"/>
    <mergeCell ref="AF400:AF413"/>
    <mergeCell ref="AH400:AH413"/>
    <mergeCell ref="AK400:AM400"/>
    <mergeCell ref="AK401:AM401"/>
    <mergeCell ref="AK402:AM402"/>
    <mergeCell ref="AK403:AM403"/>
    <mergeCell ref="AK404:AM404"/>
    <mergeCell ref="AK405:AM405"/>
    <mergeCell ref="AK412:AM412"/>
    <mergeCell ref="AK413:AM413"/>
    <mergeCell ref="AB398:AB399"/>
    <mergeCell ref="AD398:AD399"/>
    <mergeCell ref="AF398:AF399"/>
    <mergeCell ref="AH398:AH399"/>
    <mergeCell ref="AL398:AM398"/>
    <mergeCell ref="AL399:AM399"/>
    <mergeCell ref="AL389:AM389"/>
    <mergeCell ref="AB391:AB397"/>
    <mergeCell ref="AD391:AD397"/>
    <mergeCell ref="AF391:AF397"/>
    <mergeCell ref="AH391:AH397"/>
    <mergeCell ref="AK391:AM391"/>
    <mergeCell ref="AL392:AM392"/>
    <mergeCell ref="AL382:AM382"/>
    <mergeCell ref="AF383:AF387"/>
    <mergeCell ref="AH383:AH387"/>
    <mergeCell ref="AK383:AM383"/>
    <mergeCell ref="AL384:AM384"/>
    <mergeCell ref="AK388:AM388"/>
    <mergeCell ref="AL372:AM372"/>
    <mergeCell ref="AK373:AM373"/>
    <mergeCell ref="AL374:AM374"/>
    <mergeCell ref="AK375:AM375"/>
    <mergeCell ref="AL376:AM376"/>
    <mergeCell ref="AF377:AF381"/>
    <mergeCell ref="AK377:AM377"/>
    <mergeCell ref="AL378:AM378"/>
    <mergeCell ref="AL362:AM362"/>
    <mergeCell ref="AB363:AB371"/>
    <mergeCell ref="AD363:AD371"/>
    <mergeCell ref="AF363:AF371"/>
    <mergeCell ref="AH363:AH371"/>
    <mergeCell ref="AK363:AM363"/>
    <mergeCell ref="AL364:AM364"/>
    <mergeCell ref="AL365:AM365"/>
    <mergeCell ref="AL369:AM369"/>
    <mergeCell ref="AL358:AM358"/>
    <mergeCell ref="AB359:AB361"/>
    <mergeCell ref="AD359:AD361"/>
    <mergeCell ref="AF359:AF361"/>
    <mergeCell ref="AH359:AH361"/>
    <mergeCell ref="AK359:AM359"/>
    <mergeCell ref="AL360:AM360"/>
    <mergeCell ref="AL361:AM361"/>
    <mergeCell ref="AB354:AB357"/>
    <mergeCell ref="AD354:AD357"/>
    <mergeCell ref="AF354:AF357"/>
    <mergeCell ref="AH354:AH357"/>
    <mergeCell ref="AK354:AM354"/>
    <mergeCell ref="AL355:AM355"/>
    <mergeCell ref="AL356:AM356"/>
    <mergeCell ref="AL357:AM357"/>
    <mergeCell ref="AB351:AB353"/>
    <mergeCell ref="AD351:AD353"/>
    <mergeCell ref="AF351:AF353"/>
    <mergeCell ref="AH351:AH353"/>
    <mergeCell ref="AK351:AM351"/>
    <mergeCell ref="AK352:AM352"/>
    <mergeCell ref="AK353:AM353"/>
    <mergeCell ref="AB349:AB350"/>
    <mergeCell ref="AD349:AD350"/>
    <mergeCell ref="AF349:AF350"/>
    <mergeCell ref="AH349:AH350"/>
    <mergeCell ref="AK349:AM349"/>
    <mergeCell ref="AK350:AM350"/>
    <mergeCell ref="AB337:AB345"/>
    <mergeCell ref="AD337:AD345"/>
    <mergeCell ref="AF337:AF345"/>
    <mergeCell ref="AH337:AH345"/>
    <mergeCell ref="AK337:AM337"/>
    <mergeCell ref="AL338:AM338"/>
    <mergeCell ref="AL339:AM339"/>
    <mergeCell ref="AB346:AB348"/>
    <mergeCell ref="AD346:AD348"/>
    <mergeCell ref="AF346:AF348"/>
    <mergeCell ref="AH346:AH348"/>
    <mergeCell ref="AK346:AM346"/>
    <mergeCell ref="AK347:AM347"/>
    <mergeCell ref="AK348:AM348"/>
    <mergeCell ref="AL340:AM340"/>
    <mergeCell ref="AK341:AM341"/>
    <mergeCell ref="AL342:AM342"/>
    <mergeCell ref="AL343:AM343"/>
    <mergeCell ref="AL344:AM344"/>
    <mergeCell ref="AL345:AM345"/>
    <mergeCell ref="AB332:AB333"/>
    <mergeCell ref="AD332:AD333"/>
    <mergeCell ref="AF332:AF333"/>
    <mergeCell ref="AH332:AH333"/>
    <mergeCell ref="AK332:AM332"/>
    <mergeCell ref="AK333:AM333"/>
    <mergeCell ref="AK334:AM334"/>
    <mergeCell ref="AK335:AM335"/>
    <mergeCell ref="AK336:AM336"/>
    <mergeCell ref="AK312:AM312"/>
    <mergeCell ref="AK313:AM313"/>
    <mergeCell ref="AL314:AM314"/>
    <mergeCell ref="AK319:AM319"/>
    <mergeCell ref="AL320:AM320"/>
    <mergeCell ref="AB323:AB331"/>
    <mergeCell ref="AD323:AD331"/>
    <mergeCell ref="AF323:AF331"/>
    <mergeCell ref="AH323:AH331"/>
    <mergeCell ref="AK323:AM323"/>
    <mergeCell ref="AB293:AB322"/>
    <mergeCell ref="AD293:AD322"/>
    <mergeCell ref="AF293:AF322"/>
    <mergeCell ref="AH293:AH322"/>
    <mergeCell ref="AL324:AM324"/>
    <mergeCell ref="AL330:AM330"/>
    <mergeCell ref="AK331:AM331"/>
    <mergeCell ref="AL306:AM306"/>
    <mergeCell ref="AK307:AM307"/>
    <mergeCell ref="AK308:AM308"/>
    <mergeCell ref="AK309:AM309"/>
    <mergeCell ref="AK310:AM310"/>
    <mergeCell ref="AK311:AM311"/>
    <mergeCell ref="AK300:AM300"/>
    <mergeCell ref="AK303:AM303"/>
    <mergeCell ref="AL304:AM304"/>
    <mergeCell ref="AL305:AM305"/>
    <mergeCell ref="AL294:AM294"/>
    <mergeCell ref="AL295:AM295"/>
    <mergeCell ref="AL296:AM296"/>
    <mergeCell ref="AL297:AM297"/>
    <mergeCell ref="AL298:AM298"/>
    <mergeCell ref="AL299:AM299"/>
    <mergeCell ref="AK293:AM293"/>
    <mergeCell ref="AL282:AM282"/>
    <mergeCell ref="AK283:AM283"/>
    <mergeCell ref="AK284:AM284"/>
    <mergeCell ref="AK285:AM285"/>
    <mergeCell ref="AK286:AM286"/>
    <mergeCell ref="AL287:AM287"/>
    <mergeCell ref="AK301:AM301"/>
    <mergeCell ref="AK302:AM302"/>
    <mergeCell ref="AK274:AM274"/>
    <mergeCell ref="AL275:AM275"/>
    <mergeCell ref="AB276:AB292"/>
    <mergeCell ref="AD276:AD292"/>
    <mergeCell ref="AK276:AM276"/>
    <mergeCell ref="AK277:AM277"/>
    <mergeCell ref="AK278:AM278"/>
    <mergeCell ref="AK279:AM279"/>
    <mergeCell ref="AK280:AM280"/>
    <mergeCell ref="AK281:AM281"/>
    <mergeCell ref="AL288:AM288"/>
    <mergeCell ref="AL289:AM289"/>
    <mergeCell ref="AL290:AM290"/>
    <mergeCell ref="AK291:AM291"/>
    <mergeCell ref="AK292:AM292"/>
    <mergeCell ref="AL264:AM264"/>
    <mergeCell ref="AK267:AM267"/>
    <mergeCell ref="AL268:AM268"/>
    <mergeCell ref="AK273:AM273"/>
    <mergeCell ref="AL256:AM256"/>
    <mergeCell ref="AL257:AM257"/>
    <mergeCell ref="AK258:AM258"/>
    <mergeCell ref="AK259:AM259"/>
    <mergeCell ref="AK260:AM260"/>
    <mergeCell ref="AK261:AM261"/>
    <mergeCell ref="AK238:AM238"/>
    <mergeCell ref="AK239:AM239"/>
    <mergeCell ref="AB240:AB275"/>
    <mergeCell ref="AD240:AD275"/>
    <mergeCell ref="AF240:AF275"/>
    <mergeCell ref="AH240:AH275"/>
    <mergeCell ref="AK240:AM240"/>
    <mergeCell ref="AL241:AM241"/>
    <mergeCell ref="AL242:AM242"/>
    <mergeCell ref="AL243:AM243"/>
    <mergeCell ref="AL250:AM250"/>
    <mergeCell ref="AL251:AM251"/>
    <mergeCell ref="AL252:AM252"/>
    <mergeCell ref="AL253:AM253"/>
    <mergeCell ref="AL254:AM254"/>
    <mergeCell ref="AL255:AM255"/>
    <mergeCell ref="AL244:AM244"/>
    <mergeCell ref="AL245:AM245"/>
    <mergeCell ref="AL246:AM246"/>
    <mergeCell ref="AL247:AM247"/>
    <mergeCell ref="AL248:AM248"/>
    <mergeCell ref="AL249:AM249"/>
    <mergeCell ref="AK262:AM262"/>
    <mergeCell ref="AL263:AM263"/>
    <mergeCell ref="AB213:AB219"/>
    <mergeCell ref="AD213:AD219"/>
    <mergeCell ref="AB236:AB237"/>
    <mergeCell ref="AD236:AD237"/>
    <mergeCell ref="AF236:AF237"/>
    <mergeCell ref="AH236:AH237"/>
    <mergeCell ref="AK236:AM236"/>
    <mergeCell ref="AK237:AM237"/>
    <mergeCell ref="AK232:AM232"/>
    <mergeCell ref="AK233:AM233"/>
    <mergeCell ref="AB234:AB235"/>
    <mergeCell ref="AD234:AD235"/>
    <mergeCell ref="AF234:AF235"/>
    <mergeCell ref="AH234:AH235"/>
    <mergeCell ref="AK234:AM234"/>
    <mergeCell ref="AK235:AM235"/>
    <mergeCell ref="AK226:AM226"/>
    <mergeCell ref="AB227:AB233"/>
    <mergeCell ref="AD227:AD233"/>
    <mergeCell ref="AF227:AF233"/>
    <mergeCell ref="AH227:AH233"/>
    <mergeCell ref="AK227:AM227"/>
    <mergeCell ref="AK228:AM228"/>
    <mergeCell ref="AK229:AM229"/>
    <mergeCell ref="AK230:AM230"/>
    <mergeCell ref="AK231:AM231"/>
    <mergeCell ref="AB220:AB226"/>
    <mergeCell ref="AD220:AD226"/>
    <mergeCell ref="AF220:AF226"/>
    <mergeCell ref="AH220:AH226"/>
    <mergeCell ref="AK220:AM220"/>
    <mergeCell ref="AK221:AM221"/>
    <mergeCell ref="AK222:AM222"/>
    <mergeCell ref="AK223:AM223"/>
    <mergeCell ref="AK224:AM224"/>
    <mergeCell ref="AK225:AM225"/>
    <mergeCell ref="AF213:AF219"/>
    <mergeCell ref="AH213:AH219"/>
    <mergeCell ref="AK213:AM213"/>
    <mergeCell ref="AB202:AB212"/>
    <mergeCell ref="AD202:AD212"/>
    <mergeCell ref="AF202:AF212"/>
    <mergeCell ref="AH202:AH212"/>
    <mergeCell ref="AK202:AM202"/>
    <mergeCell ref="AL203:AM203"/>
    <mergeCell ref="AL204:AM204"/>
    <mergeCell ref="AK205:AM205"/>
    <mergeCell ref="AL206:AM206"/>
    <mergeCell ref="AL207:AM207"/>
    <mergeCell ref="AK214:AM214"/>
    <mergeCell ref="AK215:AM215"/>
    <mergeCell ref="AK216:AM216"/>
    <mergeCell ref="AK217:AM217"/>
    <mergeCell ref="AK218:AM218"/>
    <mergeCell ref="AK219:AM219"/>
    <mergeCell ref="AK208:AM208"/>
    <mergeCell ref="AL209:AM209"/>
    <mergeCell ref="AL210:AM210"/>
    <mergeCell ref="AK211:AM211"/>
    <mergeCell ref="AK212:AM212"/>
    <mergeCell ref="AB196:AB201"/>
    <mergeCell ref="AD196:AD201"/>
    <mergeCell ref="AF196:AF201"/>
    <mergeCell ref="AH196:AH201"/>
    <mergeCell ref="AK196:AM196"/>
    <mergeCell ref="AK197:AM197"/>
    <mergeCell ref="AK198:AM198"/>
    <mergeCell ref="AK199:AM199"/>
    <mergeCell ref="AK200:AM200"/>
    <mergeCell ref="AK201:AM201"/>
    <mergeCell ref="AK191:AM191"/>
    <mergeCell ref="AF192:AF195"/>
    <mergeCell ref="AH192:AH195"/>
    <mergeCell ref="AK192:AM192"/>
    <mergeCell ref="AK193:AM193"/>
    <mergeCell ref="AK194:AM194"/>
    <mergeCell ref="AK195:AM195"/>
    <mergeCell ref="AB187:AB190"/>
    <mergeCell ref="AD187:AD190"/>
    <mergeCell ref="AF187:AF190"/>
    <mergeCell ref="AH187:AH190"/>
    <mergeCell ref="AK187:AM187"/>
    <mergeCell ref="AK188:AM188"/>
    <mergeCell ref="AK189:AM189"/>
    <mergeCell ref="AK190:AM190"/>
    <mergeCell ref="AB183:AB186"/>
    <mergeCell ref="AD183:AD186"/>
    <mergeCell ref="AF183:AF186"/>
    <mergeCell ref="AH183:AH186"/>
    <mergeCell ref="AK183:AM183"/>
    <mergeCell ref="AK184:AM184"/>
    <mergeCell ref="AL185:AM185"/>
    <mergeCell ref="AL186:AM186"/>
    <mergeCell ref="AL174:AM174"/>
    <mergeCell ref="AK179:AM179"/>
    <mergeCell ref="AK180:AM180"/>
    <mergeCell ref="AB181:AB182"/>
    <mergeCell ref="AD181:AD182"/>
    <mergeCell ref="AF181:AF182"/>
    <mergeCell ref="AH181:AH182"/>
    <mergeCell ref="AK181:AM181"/>
    <mergeCell ref="AK182:AM182"/>
    <mergeCell ref="AD165:AD180"/>
    <mergeCell ref="AF165:AF180"/>
    <mergeCell ref="AH165:AH180"/>
    <mergeCell ref="AK165:AM165"/>
    <mergeCell ref="AK166:AM166"/>
    <mergeCell ref="AL167:AM167"/>
    <mergeCell ref="AL170:AM170"/>
    <mergeCell ref="AK171:AM171"/>
    <mergeCell ref="AL172:AM172"/>
    <mergeCell ref="AK173:AM173"/>
    <mergeCell ref="AK162:AM162"/>
    <mergeCell ref="AB163:AB164"/>
    <mergeCell ref="AD163:AD164"/>
    <mergeCell ref="AF163:AF164"/>
    <mergeCell ref="AH163:AH164"/>
    <mergeCell ref="AK163:AM163"/>
    <mergeCell ref="AK164:AM164"/>
    <mergeCell ref="AK159:AM159"/>
    <mergeCell ref="AB160:AB161"/>
    <mergeCell ref="AD160:AD161"/>
    <mergeCell ref="AF160:AF161"/>
    <mergeCell ref="AH160:AH161"/>
    <mergeCell ref="AK160:AM160"/>
    <mergeCell ref="AK161:AM161"/>
    <mergeCell ref="AB157:AB158"/>
    <mergeCell ref="AD157:AD158"/>
    <mergeCell ref="AF157:AF158"/>
    <mergeCell ref="AH157:AH158"/>
    <mergeCell ref="AK157:AM157"/>
    <mergeCell ref="AK158:AM158"/>
    <mergeCell ref="AB145:AB156"/>
    <mergeCell ref="AD145:AD156"/>
    <mergeCell ref="AF145:AF156"/>
    <mergeCell ref="AH145:AH156"/>
    <mergeCell ref="AK145:AM145"/>
    <mergeCell ref="AL146:AM146"/>
    <mergeCell ref="AK155:AM155"/>
    <mergeCell ref="AK156:AM156"/>
    <mergeCell ref="AL139:AM139"/>
    <mergeCell ref="AL140:AM140"/>
    <mergeCell ref="AL141:AM141"/>
    <mergeCell ref="AK142:AM142"/>
    <mergeCell ref="AL143:AM143"/>
    <mergeCell ref="AK144:AM144"/>
    <mergeCell ref="AB122:AB143"/>
    <mergeCell ref="AD122:AD143"/>
    <mergeCell ref="AF122:AF143"/>
    <mergeCell ref="AH122:AH143"/>
    <mergeCell ref="AK122:AM122"/>
    <mergeCell ref="AL123:AM123"/>
    <mergeCell ref="AL124:AM124"/>
    <mergeCell ref="AL128:AM128"/>
    <mergeCell ref="AL131:AM131"/>
    <mergeCell ref="AL138:AM138"/>
    <mergeCell ref="AK115:AM115"/>
    <mergeCell ref="AL116:AM116"/>
    <mergeCell ref="AK119:AM119"/>
    <mergeCell ref="AB120:AB121"/>
    <mergeCell ref="AD120:AD121"/>
    <mergeCell ref="AF120:AF121"/>
    <mergeCell ref="AH120:AH121"/>
    <mergeCell ref="AK120:AM120"/>
    <mergeCell ref="AK121:AM121"/>
    <mergeCell ref="AB85:AB119"/>
    <mergeCell ref="AD85:AD119"/>
    <mergeCell ref="AF85:AF119"/>
    <mergeCell ref="AH85:AH119"/>
    <mergeCell ref="AL112:AM112"/>
    <mergeCell ref="AK113:AM113"/>
    <mergeCell ref="AK82:AM82"/>
    <mergeCell ref="AK83:AM83"/>
    <mergeCell ref="AK84:AM84"/>
    <mergeCell ref="AK85:AM85"/>
    <mergeCell ref="AL86:AM86"/>
    <mergeCell ref="AL98:AM98"/>
    <mergeCell ref="AK114:AM114"/>
    <mergeCell ref="AB81:AB84"/>
    <mergeCell ref="AD81:AD84"/>
    <mergeCell ref="AF81:AF84"/>
    <mergeCell ref="AH81:AH84"/>
    <mergeCell ref="AK81:AM81"/>
    <mergeCell ref="AL106:AM106"/>
    <mergeCell ref="AL109:AM109"/>
    <mergeCell ref="AL110:AM110"/>
    <mergeCell ref="AK111:AM111"/>
    <mergeCell ref="AB34:AB38"/>
    <mergeCell ref="AD34:AD38"/>
    <mergeCell ref="AF34:AF38"/>
    <mergeCell ref="AH34:AH38"/>
    <mergeCell ref="AK34:AM34"/>
    <mergeCell ref="AK35:AM35"/>
    <mergeCell ref="AK60:AM60"/>
    <mergeCell ref="AB61:AB80"/>
    <mergeCell ref="AD61:AD80"/>
    <mergeCell ref="AF61:AF80"/>
    <mergeCell ref="AH61:AH80"/>
    <mergeCell ref="AK61:AM61"/>
    <mergeCell ref="AL62:AM62"/>
    <mergeCell ref="AL66:AM66"/>
    <mergeCell ref="AL77:AM77"/>
    <mergeCell ref="AK78:AM78"/>
    <mergeCell ref="AK79:AM79"/>
    <mergeCell ref="AK80:AM80"/>
    <mergeCell ref="AB39:AB59"/>
    <mergeCell ref="AD39:AD59"/>
    <mergeCell ref="AF39:AF59"/>
    <mergeCell ref="AH39:AH59"/>
    <mergeCell ref="AK39:AM39"/>
    <mergeCell ref="AL40:AM40"/>
    <mergeCell ref="AL45:AM45"/>
    <mergeCell ref="AL46:AM46"/>
    <mergeCell ref="AK50:AM50"/>
    <mergeCell ref="AL57:AM57"/>
    <mergeCell ref="AL58:AM58"/>
    <mergeCell ref="AK59:AM59"/>
    <mergeCell ref="AL22:AM22"/>
    <mergeCell ref="AL23:AM23"/>
    <mergeCell ref="AK24:AM24"/>
    <mergeCell ref="AL52:AM52"/>
    <mergeCell ref="AL53:AM53"/>
    <mergeCell ref="AL54:AM54"/>
    <mergeCell ref="AK55:AM55"/>
    <mergeCell ref="AL56:AM56"/>
    <mergeCell ref="AK38:AM38"/>
    <mergeCell ref="AL25:AM25"/>
    <mergeCell ref="AK32:AM32"/>
    <mergeCell ref="AK33:AM33"/>
    <mergeCell ref="AK36:AM36"/>
    <mergeCell ref="AK37:AM37"/>
    <mergeCell ref="AL51:AM51"/>
    <mergeCell ref="BS8:BT8"/>
    <mergeCell ref="AA10:AB10"/>
    <mergeCell ref="AC10:AD10"/>
    <mergeCell ref="AE10:AF10"/>
    <mergeCell ref="AK11:AM11"/>
    <mergeCell ref="AB12:AB33"/>
    <mergeCell ref="AD12:AD33"/>
    <mergeCell ref="AF12:AF33"/>
    <mergeCell ref="AH12:AH33"/>
    <mergeCell ref="AK12:AM12"/>
    <mergeCell ref="AL26:AM26"/>
    <mergeCell ref="AL27:AM27"/>
    <mergeCell ref="AL28:AM28"/>
    <mergeCell ref="AL29:AM29"/>
    <mergeCell ref="AK30:AM30"/>
    <mergeCell ref="AK31:AM31"/>
    <mergeCell ref="AL13:AM13"/>
    <mergeCell ref="AL18:AM18"/>
  </mergeCells>
  <phoneticPr fontId="2"/>
  <conditionalFormatting sqref="AR117:BA118 AR115:BA115 AN115:AQ118">
    <cfRule type="expression" dxfId="715" priority="705">
      <formula>$T$115="対象外"</formula>
    </cfRule>
  </conditionalFormatting>
  <conditionalFormatting sqref="AR168:BA170 AR166:BA166 AN166:AQ170">
    <cfRule type="expression" dxfId="714" priority="706">
      <formula>$T$166="対象外"</formula>
    </cfRule>
  </conditionalFormatting>
  <conditionalFormatting sqref="AR175:BA178 AR173:BA173 AN173:AQ178">
    <cfRule type="expression" dxfId="713" priority="707">
      <formula>$T$173="対象外"</formula>
    </cfRule>
  </conditionalFormatting>
  <conditionalFormatting sqref="AR265:BA266 AR262:BA263 AN262:AQ266">
    <cfRule type="expression" dxfId="712" priority="708">
      <formula>$T$262="対象外"</formula>
    </cfRule>
  </conditionalFormatting>
  <conditionalFormatting sqref="AN269:BA272">
    <cfRule type="expression" dxfId="711" priority="709">
      <formula>$T$267="対象外"</formula>
    </cfRule>
  </conditionalFormatting>
  <conditionalFormatting sqref="AR315:BA318 AR313:BA313 AN313:AQ318">
    <cfRule type="expression" dxfId="710" priority="710">
      <formula>$T$313="対象外"</formula>
    </cfRule>
  </conditionalFormatting>
  <conditionalFormatting sqref="AR321:BA322 AR319:BA319 AN319:AQ322">
    <cfRule type="expression" dxfId="709" priority="711">
      <formula>$T$319="対象外"</formula>
    </cfRule>
  </conditionalFormatting>
  <conditionalFormatting sqref="AR325:BA330 AR323:BA323 AN323:AQ330">
    <cfRule type="expression" dxfId="708" priority="712">
      <formula>$T$323="対象外"</formula>
    </cfRule>
  </conditionalFormatting>
  <conditionalFormatting sqref="AR370:BA372 AR365:AU365 AR366:BA368 AR363:BA364 BA369 AN363:AQ372">
    <cfRule type="expression" dxfId="707" priority="713">
      <formula>$T$363="対象外"</formula>
    </cfRule>
  </conditionalFormatting>
  <conditionalFormatting sqref="AR379:BA379 AN377:AQ379 AR377:BA377 AN374:BA375 AN380:BA382 AN389:BA389">
    <cfRule type="expression" dxfId="706" priority="714">
      <formula>$T$377="対象外"</formula>
    </cfRule>
  </conditionalFormatting>
  <conditionalFormatting sqref="AR385:BA387 AR383:BA383 AN383:AQ387 AN390:BA390">
    <cfRule type="expression" dxfId="705" priority="715">
      <formula>$T$383="対象外"</formula>
    </cfRule>
  </conditionalFormatting>
  <conditionalFormatting sqref="AR393:BA399 AR391:BA391 AN391:AQ399">
    <cfRule type="expression" dxfId="704" priority="716">
      <formula>$T$391="対象外"</formula>
    </cfRule>
  </conditionalFormatting>
  <conditionalFormatting sqref="H445:H455">
    <cfRule type="expression" dxfId="703" priority="684">
      <formula>J445=0</formula>
    </cfRule>
  </conditionalFormatting>
  <conditionalFormatting sqref="H458:H461">
    <cfRule type="expression" dxfId="702" priority="682">
      <formula>J458=0</formula>
    </cfRule>
  </conditionalFormatting>
  <conditionalFormatting sqref="H464:H465">
    <cfRule type="expression" dxfId="701" priority="696">
      <formula>J464=0</formula>
    </cfRule>
  </conditionalFormatting>
  <conditionalFormatting sqref="H468:H480">
    <cfRule type="expression" dxfId="700" priority="680">
      <formula>J468=0</formula>
    </cfRule>
  </conditionalFormatting>
  <conditionalFormatting sqref="J445:J455">
    <cfRule type="expression" dxfId="699" priority="683">
      <formula>J445=0</formula>
    </cfRule>
  </conditionalFormatting>
  <conditionalFormatting sqref="J458:J461">
    <cfRule type="expression" dxfId="698" priority="681">
      <formula>J458=0</formula>
    </cfRule>
  </conditionalFormatting>
  <conditionalFormatting sqref="J464:J465">
    <cfRule type="expression" dxfId="697" priority="695">
      <formula>J464=0</formula>
    </cfRule>
  </conditionalFormatting>
  <conditionalFormatting sqref="J468:J480">
    <cfRule type="expression" dxfId="696" priority="679">
      <formula>J468=0</formula>
    </cfRule>
  </conditionalFormatting>
  <conditionalFormatting sqref="K445">
    <cfRule type="expression" dxfId="695" priority="704">
      <formula>M445=0</formula>
    </cfRule>
  </conditionalFormatting>
  <conditionalFormatting sqref="K447:K448">
    <cfRule type="expression" dxfId="694" priority="702">
      <formula>M447=0</formula>
    </cfRule>
  </conditionalFormatting>
  <conditionalFormatting sqref="K450:K455">
    <cfRule type="expression" dxfId="693" priority="700">
      <formula>M450=0</formula>
    </cfRule>
  </conditionalFormatting>
  <conditionalFormatting sqref="K458:K460">
    <cfRule type="expression" dxfId="692" priority="698">
      <formula>M458=0</formula>
    </cfRule>
  </conditionalFormatting>
  <conditionalFormatting sqref="K464:K465">
    <cfRule type="expression" dxfId="691" priority="694">
      <formula>M464=0</formula>
    </cfRule>
  </conditionalFormatting>
  <conditionalFormatting sqref="K470:K471">
    <cfRule type="expression" dxfId="690" priority="692">
      <formula>M470=0</formula>
    </cfRule>
  </conditionalFormatting>
  <conditionalFormatting sqref="K476">
    <cfRule type="expression" dxfId="689" priority="690">
      <formula>M476=0</formula>
    </cfRule>
  </conditionalFormatting>
  <conditionalFormatting sqref="K477">
    <cfRule type="expression" dxfId="688" priority="688">
      <formula>M477=0</formula>
    </cfRule>
  </conditionalFormatting>
  <conditionalFormatting sqref="K479:K480">
    <cfRule type="expression" dxfId="687" priority="686">
      <formula>M479=0</formula>
    </cfRule>
  </conditionalFormatting>
  <conditionalFormatting sqref="M445">
    <cfRule type="expression" dxfId="686" priority="703">
      <formula>M445=0</formula>
    </cfRule>
  </conditionalFormatting>
  <conditionalFormatting sqref="M447:M448">
    <cfRule type="expression" dxfId="685" priority="701">
      <formula>M447=0</formula>
    </cfRule>
  </conditionalFormatting>
  <conditionalFormatting sqref="M450:M455">
    <cfRule type="expression" dxfId="684" priority="699">
      <formula>M450=0</formula>
    </cfRule>
  </conditionalFormatting>
  <conditionalFormatting sqref="M458:M460">
    <cfRule type="expression" dxfId="683" priority="697">
      <formula>M458=0</formula>
    </cfRule>
  </conditionalFormatting>
  <conditionalFormatting sqref="M464:M465">
    <cfRule type="expression" dxfId="682" priority="693">
      <formula>M464=0</formula>
    </cfRule>
  </conditionalFormatting>
  <conditionalFormatting sqref="M470:M471">
    <cfRule type="expression" dxfId="681" priority="691">
      <formula>M470=0</formula>
    </cfRule>
  </conditionalFormatting>
  <conditionalFormatting sqref="M476">
    <cfRule type="expression" dxfId="680" priority="689">
      <formula>M476=0</formula>
    </cfRule>
  </conditionalFormatting>
  <conditionalFormatting sqref="M477">
    <cfRule type="expression" dxfId="679" priority="687">
      <formula>M477=0</formula>
    </cfRule>
  </conditionalFormatting>
  <conditionalFormatting sqref="M479:M480">
    <cfRule type="expression" dxfId="678" priority="685">
      <formula>M479=0</formula>
    </cfRule>
  </conditionalFormatting>
  <conditionalFormatting sqref="AR116:AU116">
    <cfRule type="expression" dxfId="677" priority="643">
      <formula>$T$115="対象外"</formula>
    </cfRule>
  </conditionalFormatting>
  <conditionalFormatting sqref="AR167:AU167">
    <cfRule type="expression" dxfId="676" priority="644">
      <formula>$T$166="対象外"</formula>
    </cfRule>
  </conditionalFormatting>
  <conditionalFormatting sqref="AR174:AU174">
    <cfRule type="expression" dxfId="675" priority="645">
      <formula>$T$173="対象外"</formula>
    </cfRule>
  </conditionalFormatting>
  <conditionalFormatting sqref="AR264:AU264">
    <cfRule type="expression" dxfId="674" priority="646">
      <formula>$T$262="対象外"</formula>
    </cfRule>
  </conditionalFormatting>
  <conditionalFormatting sqref="AN267:BA267">
    <cfRule type="expression" dxfId="673" priority="647">
      <formula>$T$267="対象外"</formula>
    </cfRule>
  </conditionalFormatting>
  <conditionalFormatting sqref="AR314:AU314">
    <cfRule type="expression" dxfId="672" priority="648">
      <formula>$T$313="対象外"</formula>
    </cfRule>
  </conditionalFormatting>
  <conditionalFormatting sqref="AR320:AU320">
    <cfRule type="expression" dxfId="671" priority="649">
      <formula>$T$319="対象外"</formula>
    </cfRule>
  </conditionalFormatting>
  <conditionalFormatting sqref="AR324:AU324">
    <cfRule type="expression" dxfId="670" priority="650">
      <formula>$T$323="対象外"</formula>
    </cfRule>
  </conditionalFormatting>
  <conditionalFormatting sqref="AR369:AU369">
    <cfRule type="expression" dxfId="669" priority="651">
      <formula>$T$363="対象外"</formula>
    </cfRule>
  </conditionalFormatting>
  <conditionalFormatting sqref="AR378:AU378">
    <cfRule type="expression" dxfId="668" priority="652">
      <formula>$T$377="対象外"</formula>
    </cfRule>
  </conditionalFormatting>
  <conditionalFormatting sqref="AR384:AU384">
    <cfRule type="expression" dxfId="667" priority="653">
      <formula>$T$383="対象外"</formula>
    </cfRule>
  </conditionalFormatting>
  <conditionalFormatting sqref="AR392:AU392">
    <cfRule type="expression" dxfId="666" priority="654">
      <formula>$T$391="対象外"</formula>
    </cfRule>
  </conditionalFormatting>
  <conditionalFormatting sqref="AN111:BA112">
    <cfRule type="expression" dxfId="665" priority="655">
      <formula>$T$111="対象外"</formula>
    </cfRule>
  </conditionalFormatting>
  <conditionalFormatting sqref="AN142:BA143">
    <cfRule type="expression" dxfId="664" priority="656">
      <formula>$T$142="対象外"</formula>
    </cfRule>
  </conditionalFormatting>
  <conditionalFormatting sqref="AN140:BA140">
    <cfRule type="expression" dxfId="663" priority="657">
      <formula>$T$140="3.対象外"</formula>
    </cfRule>
  </conditionalFormatting>
  <conditionalFormatting sqref="AN141:BA141">
    <cfRule type="expression" dxfId="662" priority="658">
      <formula>$T$141="3.対象外"</formula>
    </cfRule>
  </conditionalFormatting>
  <conditionalFormatting sqref="AN171:BA172">
    <cfRule type="expression" dxfId="661" priority="659">
      <formula>$T$171="対象外"</formula>
    </cfRule>
  </conditionalFormatting>
  <conditionalFormatting sqref="AN274:BA275">
    <cfRule type="expression" dxfId="660" priority="660">
      <formula>$T$274="対象外"</formula>
    </cfRule>
  </conditionalFormatting>
  <conditionalFormatting sqref="AN279:BA280">
    <cfRule type="expression" dxfId="659" priority="661">
      <formula>$T$279="対象外"</formula>
    </cfRule>
  </conditionalFormatting>
  <conditionalFormatting sqref="AN281:BA282">
    <cfRule type="expression" dxfId="658" priority="662">
      <formula>$T$281="対象外"</formula>
    </cfRule>
  </conditionalFormatting>
  <conditionalFormatting sqref="AN409:BA410">
    <cfRule type="expression" dxfId="657" priority="663">
      <formula>$T$409="対象外"</formula>
    </cfRule>
  </conditionalFormatting>
  <conditionalFormatting sqref="AN354:BA358">
    <cfRule type="expression" dxfId="656" priority="664">
      <formula>$T$354="対象外"</formula>
    </cfRule>
  </conditionalFormatting>
  <conditionalFormatting sqref="AN359:BA362">
    <cfRule type="expression" dxfId="655" priority="665">
      <formula>$T$359="対象外"</formula>
    </cfRule>
  </conditionalFormatting>
  <conditionalFormatting sqref="AN124:BA139 AN123:AU123">
    <cfRule type="expression" dxfId="654" priority="666">
      <formula>$T$123="3.対象外"</formula>
    </cfRule>
  </conditionalFormatting>
  <conditionalFormatting sqref="AJ24:BC29">
    <cfRule type="expression" dxfId="653" priority="678">
      <formula>$AZ$24="対象外"</formula>
    </cfRule>
  </conditionalFormatting>
  <conditionalFormatting sqref="BA116">
    <cfRule type="expression" dxfId="652" priority="677">
      <formula>$T$115="対象外"</formula>
    </cfRule>
  </conditionalFormatting>
  <conditionalFormatting sqref="BA167">
    <cfRule type="expression" dxfId="651" priority="676">
      <formula>$T$166="対象外"</formula>
    </cfRule>
  </conditionalFormatting>
  <conditionalFormatting sqref="BA174">
    <cfRule type="expression" dxfId="650" priority="675">
      <formula>$T$173="対象外"</formula>
    </cfRule>
  </conditionalFormatting>
  <conditionalFormatting sqref="BA264">
    <cfRule type="expression" dxfId="649" priority="674">
      <formula>$T$262="対象外"</formula>
    </cfRule>
  </conditionalFormatting>
  <conditionalFormatting sqref="BA314">
    <cfRule type="expression" dxfId="648" priority="673">
      <formula>$T$313="対象外"</formula>
    </cfRule>
  </conditionalFormatting>
  <conditionalFormatting sqref="BA320">
    <cfRule type="expression" dxfId="647" priority="672">
      <formula>$T$319="対象外"</formula>
    </cfRule>
  </conditionalFormatting>
  <conditionalFormatting sqref="BA324">
    <cfRule type="expression" dxfId="646" priority="671">
      <formula>$T$323="対象外"</formula>
    </cfRule>
  </conditionalFormatting>
  <conditionalFormatting sqref="BA365">
    <cfRule type="expression" dxfId="645" priority="670">
      <formula>$T$363="対象外"</formula>
    </cfRule>
  </conditionalFormatting>
  <conditionalFormatting sqref="BA378">
    <cfRule type="expression" dxfId="644" priority="669">
      <formula>$T$377="対象外"</formula>
    </cfRule>
  </conditionalFormatting>
  <conditionalFormatting sqref="BA384">
    <cfRule type="expression" dxfId="643" priority="668">
      <formula>$T$383="対象外"</formula>
    </cfRule>
  </conditionalFormatting>
  <conditionalFormatting sqref="BA392">
    <cfRule type="expression" dxfId="642" priority="667">
      <formula>$T$391="対象外"</formula>
    </cfRule>
  </conditionalFormatting>
  <conditionalFormatting sqref="BF63">
    <cfRule type="expression" dxfId="641" priority="630">
      <formula>$AH$63="対象外"</formula>
    </cfRule>
  </conditionalFormatting>
  <conditionalFormatting sqref="BF64">
    <cfRule type="expression" dxfId="640" priority="629">
      <formula>$AH$64="対象外"</formula>
    </cfRule>
  </conditionalFormatting>
  <conditionalFormatting sqref="BF65">
    <cfRule type="expression" dxfId="639" priority="628">
      <formula>$AH$65="対象外"</formula>
    </cfRule>
  </conditionalFormatting>
  <conditionalFormatting sqref="BF67">
    <cfRule type="expression" dxfId="638" priority="627">
      <formula>$AH$67="対象外"</formula>
    </cfRule>
  </conditionalFormatting>
  <conditionalFormatting sqref="BF68">
    <cfRule type="expression" dxfId="637" priority="626">
      <formula>$AH$68="対象外"</formula>
    </cfRule>
  </conditionalFormatting>
  <conditionalFormatting sqref="BF69">
    <cfRule type="expression" dxfId="636" priority="625">
      <formula>$AH$69="対象外"</formula>
    </cfRule>
  </conditionalFormatting>
  <conditionalFormatting sqref="BF70">
    <cfRule type="expression" dxfId="635" priority="624">
      <formula>$AH$70="対象外"</formula>
    </cfRule>
  </conditionalFormatting>
  <conditionalFormatting sqref="BF71">
    <cfRule type="expression" dxfId="634" priority="623">
      <formula>$AH$71="対象外"</formula>
    </cfRule>
  </conditionalFormatting>
  <conditionalFormatting sqref="BF72">
    <cfRule type="expression" dxfId="633" priority="622">
      <formula>$AH$72="対象外"</formula>
    </cfRule>
  </conditionalFormatting>
  <conditionalFormatting sqref="BF73">
    <cfRule type="expression" dxfId="632" priority="621">
      <formula>$AH$73="対象外"</formula>
    </cfRule>
  </conditionalFormatting>
  <conditionalFormatting sqref="BF74">
    <cfRule type="expression" dxfId="631" priority="620">
      <formula>$AH$74="対象外"</formula>
    </cfRule>
  </conditionalFormatting>
  <conditionalFormatting sqref="BF75">
    <cfRule type="expression" dxfId="630" priority="619">
      <formula>$AH$75="対象外"</formula>
    </cfRule>
  </conditionalFormatting>
  <conditionalFormatting sqref="BF76">
    <cfRule type="expression" dxfId="629" priority="618">
      <formula>$AH$76="対象外"</formula>
    </cfRule>
  </conditionalFormatting>
  <conditionalFormatting sqref="BF245">
    <cfRule type="expression" dxfId="628" priority="642">
      <formula>$AH$245="対象外"</formula>
    </cfRule>
  </conditionalFormatting>
  <conditionalFormatting sqref="BF253">
    <cfRule type="expression" dxfId="627" priority="641">
      <formula>$AH$253="対象外"</formula>
    </cfRule>
  </conditionalFormatting>
  <conditionalFormatting sqref="BF256">
    <cfRule type="expression" dxfId="626" priority="640">
      <formula>$AH$256="対象外"</formula>
    </cfRule>
  </conditionalFormatting>
  <conditionalFormatting sqref="BF257">
    <cfRule type="expression" dxfId="625" priority="639">
      <formula>$AH$257="対象外"</formula>
    </cfRule>
  </conditionalFormatting>
  <conditionalFormatting sqref="BF301">
    <cfRule type="expression" dxfId="624" priority="638">
      <formula>$AH$301="対象外"</formula>
    </cfRule>
  </conditionalFormatting>
  <conditionalFormatting sqref="BF309">
    <cfRule type="expression" dxfId="623" priority="637">
      <formula>$AH$309="対象外"</formula>
    </cfRule>
  </conditionalFormatting>
  <conditionalFormatting sqref="BF310">
    <cfRule type="expression" dxfId="622" priority="636">
      <formula>$AH$310="対象外"</formula>
    </cfRule>
  </conditionalFormatting>
  <conditionalFormatting sqref="BF352">
    <cfRule type="expression" dxfId="621" priority="635">
      <formula>$AH$352="対象外"</formula>
    </cfRule>
  </conditionalFormatting>
  <conditionalFormatting sqref="BF354:BF357">
    <cfRule type="expression" dxfId="620" priority="617">
      <formula>$AH$352="対象外"</formula>
    </cfRule>
  </conditionalFormatting>
  <conditionalFormatting sqref="BF360:BF361">
    <cfRule type="expression" dxfId="619" priority="616">
      <formula>$AH$352="対象外"</formula>
    </cfRule>
  </conditionalFormatting>
  <conditionalFormatting sqref="BF364:BF365">
    <cfRule type="expression" dxfId="618" priority="615">
      <formula>$AH$352="対象外"</formula>
    </cfRule>
  </conditionalFormatting>
  <conditionalFormatting sqref="BF369">
    <cfRule type="expression" dxfId="617" priority="614">
      <formula>$AH$352="対象外"</formula>
    </cfRule>
  </conditionalFormatting>
  <conditionalFormatting sqref="BF378:BF382 BF374:BF375 BK378:BK382 BK375">
    <cfRule type="expression" dxfId="616" priority="634">
      <formula>$AH$378="対象外"</formula>
    </cfRule>
  </conditionalFormatting>
  <conditionalFormatting sqref="BF384:BF387">
    <cfRule type="expression" dxfId="615" priority="633">
      <formula>$AH$384="対象外"</formula>
    </cfRule>
  </conditionalFormatting>
  <conditionalFormatting sqref="BF392:BF398">
    <cfRule type="expression" dxfId="614" priority="632">
      <formula>$AH$392="対象外"</formula>
    </cfRule>
  </conditionalFormatting>
  <conditionalFormatting sqref="BF427">
    <cfRule type="expression" dxfId="613" priority="631">
      <formula>$AH$427="対象外"</formula>
    </cfRule>
  </conditionalFormatting>
  <conditionalFormatting sqref="BK63">
    <cfRule type="expression" dxfId="612" priority="602">
      <formula>$AH$63="対象外"</formula>
    </cfRule>
  </conditionalFormatting>
  <conditionalFormatting sqref="BK64">
    <cfRule type="expression" dxfId="611" priority="601">
      <formula>$AH$64="対象外"</formula>
    </cfRule>
  </conditionalFormatting>
  <conditionalFormatting sqref="BK65">
    <cfRule type="expression" dxfId="610" priority="600">
      <formula>$AH$65="対象外"</formula>
    </cfRule>
  </conditionalFormatting>
  <conditionalFormatting sqref="BK67">
    <cfRule type="expression" dxfId="609" priority="599">
      <formula>$AH$67="対象外"</formula>
    </cfRule>
  </conditionalFormatting>
  <conditionalFormatting sqref="BK68">
    <cfRule type="expression" dxfId="608" priority="598">
      <formula>$AH$68="対象外"</formula>
    </cfRule>
  </conditionalFormatting>
  <conditionalFormatting sqref="BK69">
    <cfRule type="expression" dxfId="607" priority="597">
      <formula>$AH$69="対象外"</formula>
    </cfRule>
  </conditionalFormatting>
  <conditionalFormatting sqref="BK70">
    <cfRule type="expression" dxfId="606" priority="596">
      <formula>$AH$70="対象外"</formula>
    </cfRule>
  </conditionalFormatting>
  <conditionalFormatting sqref="BK71">
    <cfRule type="expression" dxfId="605" priority="595">
      <formula>$AH$71="対象外"</formula>
    </cfRule>
  </conditionalFormatting>
  <conditionalFormatting sqref="BK72">
    <cfRule type="expression" dxfId="604" priority="594">
      <formula>$AH$72="対象外"</formula>
    </cfRule>
  </conditionalFormatting>
  <conditionalFormatting sqref="BK73">
    <cfRule type="expression" dxfId="603" priority="593">
      <formula>$AH$73="対象外"</formula>
    </cfRule>
  </conditionalFormatting>
  <conditionalFormatting sqref="BK74">
    <cfRule type="expression" dxfId="602" priority="592">
      <formula>$AH$74="対象外"</formula>
    </cfRule>
  </conditionalFormatting>
  <conditionalFormatting sqref="BK75">
    <cfRule type="expression" dxfId="601" priority="591">
      <formula>$AH$75="対象外"</formula>
    </cfRule>
  </conditionalFormatting>
  <conditionalFormatting sqref="BK76">
    <cfRule type="expression" dxfId="600" priority="590">
      <formula>$AH$76="対象外"</formula>
    </cfRule>
  </conditionalFormatting>
  <conditionalFormatting sqref="BK245">
    <cfRule type="expression" dxfId="599" priority="613">
      <formula>$AH$245="対象外"</formula>
    </cfRule>
  </conditionalFormatting>
  <conditionalFormatting sqref="BK253">
    <cfRule type="expression" dxfId="598" priority="612">
      <formula>$AH$253="対象外"</formula>
    </cfRule>
  </conditionalFormatting>
  <conditionalFormatting sqref="BK256">
    <cfRule type="expression" dxfId="597" priority="611">
      <formula>$AH$256="対象外"</formula>
    </cfRule>
  </conditionalFormatting>
  <conditionalFormatting sqref="BK257">
    <cfRule type="expression" dxfId="596" priority="610">
      <formula>$AH$257="対象外"</formula>
    </cfRule>
  </conditionalFormatting>
  <conditionalFormatting sqref="BK301">
    <cfRule type="expression" dxfId="595" priority="609">
      <formula>$AH$301="対象外"</formula>
    </cfRule>
  </conditionalFormatting>
  <conditionalFormatting sqref="BK309">
    <cfRule type="expression" dxfId="594" priority="608">
      <formula>$AH$309="対象外"</formula>
    </cfRule>
  </conditionalFormatting>
  <conditionalFormatting sqref="BK310">
    <cfRule type="expression" dxfId="593" priority="607">
      <formula>$AH$310="対象外"</formula>
    </cfRule>
  </conditionalFormatting>
  <conditionalFormatting sqref="BK352">
    <cfRule type="expression" dxfId="592" priority="606">
      <formula>$AH$352="対象外"</formula>
    </cfRule>
  </conditionalFormatting>
  <conditionalFormatting sqref="BK354:BK357">
    <cfRule type="expression" dxfId="591" priority="589">
      <formula>$AH$352="対象外"</formula>
    </cfRule>
  </conditionalFormatting>
  <conditionalFormatting sqref="BK360:BK361">
    <cfRule type="expression" dxfId="590" priority="588">
      <formula>$AH$352="対象外"</formula>
    </cfRule>
  </conditionalFormatting>
  <conditionalFormatting sqref="BK364:BK365">
    <cfRule type="expression" dxfId="589" priority="587">
      <formula>$AH$352="対象外"</formula>
    </cfRule>
  </conditionalFormatting>
  <conditionalFormatting sqref="BK369">
    <cfRule type="expression" dxfId="588" priority="586">
      <formula>$AH$352="対象外"</formula>
    </cfRule>
  </conditionalFormatting>
  <conditionalFormatting sqref="BK384:BK387">
    <cfRule type="expression" dxfId="587" priority="605">
      <formula>$AH$384="対象外"</formula>
    </cfRule>
  </conditionalFormatting>
  <conditionalFormatting sqref="BK392:BK398">
    <cfRule type="expression" dxfId="586" priority="604">
      <formula>$AH$392="対象外"</formula>
    </cfRule>
  </conditionalFormatting>
  <conditionalFormatting sqref="BK427">
    <cfRule type="expression" dxfId="585" priority="603">
      <formula>$AH$427="対象外"</formula>
    </cfRule>
  </conditionalFormatting>
  <conditionalFormatting sqref="BK60">
    <cfRule type="expression" dxfId="584" priority="585">
      <formula>$AH$63="対象外"</formula>
    </cfRule>
  </conditionalFormatting>
  <conditionalFormatting sqref="AT12:AT121 AT374:AT375 AT377:AT387 AT389:AT411 AT413:AT441 AT123:AT372">
    <cfRule type="cellIs" dxfId="583" priority="584" operator="notEqual">
      <formula>"○"</formula>
    </cfRule>
  </conditionalFormatting>
  <conditionalFormatting sqref="AQ12:AQ121 AQ374:AQ375 AQ377:AQ387 AQ389:AQ411 AQ413:AQ441 AQ123:AQ372">
    <cfRule type="cellIs" dxfId="582" priority="578" operator="equal">
      <formula>"2.記載なし"</formula>
    </cfRule>
    <cfRule type="cellIs" dxfId="581" priority="579" operator="equal">
      <formula>"▼選択"</formula>
    </cfRule>
    <cfRule type="cellIs" dxfId="580" priority="580" operator="equal">
      <formula>"3.対象外"</formula>
    </cfRule>
    <cfRule type="cellIs" dxfId="579" priority="581" operator="equal">
      <formula>"2.非該当"</formula>
    </cfRule>
    <cfRule type="cellIs" dxfId="578" priority="582" operator="equal">
      <formula>"2.対象外"</formula>
    </cfRule>
    <cfRule type="cellIs" dxfId="577" priority="583" operator="equal">
      <formula>"2.いいえ"</formula>
    </cfRule>
  </conditionalFormatting>
  <conditionalFormatting sqref="AI363:BC365 AI368:BC372 AI366:BA367">
    <cfRule type="expression" dxfId="576" priority="569">
      <formula>$AZ$363="対象外"</formula>
    </cfRule>
  </conditionalFormatting>
  <conditionalFormatting sqref="AI373:BC374 AI376:BC376">
    <cfRule type="expression" dxfId="575" priority="568">
      <formula>$AZ$373="対象外"</formula>
    </cfRule>
  </conditionalFormatting>
  <conditionalFormatting sqref="AI383:BC387">
    <cfRule type="expression" dxfId="574" priority="567">
      <formula>$AZ$383="対象外"</formula>
    </cfRule>
  </conditionalFormatting>
  <conditionalFormatting sqref="AI391:BC399">
    <cfRule type="expression" dxfId="573" priority="566">
      <formula>$AZ$391="対象外"</formula>
    </cfRule>
  </conditionalFormatting>
  <conditionalFormatting sqref="AI115:BC118">
    <cfRule type="expression" dxfId="572" priority="577">
      <formula>$AZ$115="対象外"</formula>
    </cfRule>
  </conditionalFormatting>
  <conditionalFormatting sqref="AI166:BC170">
    <cfRule type="expression" dxfId="571" priority="576">
      <formula>$AZ$166="対象外"</formula>
    </cfRule>
  </conditionalFormatting>
  <conditionalFormatting sqref="AI173:BC178">
    <cfRule type="expression" dxfId="570" priority="575">
      <formula>$AZ$173="対象外"</formula>
    </cfRule>
  </conditionalFormatting>
  <conditionalFormatting sqref="AI262:BC266">
    <cfRule type="expression" dxfId="569" priority="574">
      <formula>$AZ$262="対象外"</formula>
    </cfRule>
  </conditionalFormatting>
  <conditionalFormatting sqref="AI313:BC318">
    <cfRule type="expression" dxfId="568" priority="572">
      <formula>$AZ$313="対象外"</formula>
    </cfRule>
  </conditionalFormatting>
  <conditionalFormatting sqref="AI319:BC322">
    <cfRule type="expression" dxfId="567" priority="571">
      <formula>$AZ$319="対象外"</formula>
    </cfRule>
  </conditionalFormatting>
  <conditionalFormatting sqref="AI323:BC330">
    <cfRule type="expression" dxfId="566" priority="570">
      <formula>$AZ$323="対象外"</formula>
    </cfRule>
  </conditionalFormatting>
  <conditionalFormatting sqref="AM69:BC69">
    <cfRule type="expression" dxfId="565" priority="548">
      <formula>$AZ$69="3.対象外"</formula>
    </cfRule>
  </conditionalFormatting>
  <conditionalFormatting sqref="AM70:BC70">
    <cfRule type="expression" dxfId="564" priority="547">
      <formula>$AZ$70="3.対象外"</formula>
    </cfRule>
  </conditionalFormatting>
  <conditionalFormatting sqref="AM71:BC71">
    <cfRule type="expression" dxfId="563" priority="546">
      <formula>$AZ$71="3.対象外"</formula>
    </cfRule>
  </conditionalFormatting>
  <conditionalFormatting sqref="AM72:BC72">
    <cfRule type="expression" dxfId="562" priority="545">
      <formula>$AZ$72="3.対象外"</formula>
    </cfRule>
  </conditionalFormatting>
  <conditionalFormatting sqref="AM73:BC73">
    <cfRule type="expression" dxfId="561" priority="544">
      <formula>$AZ$73="3.対象外"</formula>
    </cfRule>
  </conditionalFormatting>
  <conditionalFormatting sqref="AM74:BC74">
    <cfRule type="expression" dxfId="560" priority="543">
      <formula>$AZ$74="3.対象外"</formula>
    </cfRule>
  </conditionalFormatting>
  <conditionalFormatting sqref="AM76:BC76">
    <cfRule type="expression" dxfId="559" priority="542">
      <formula>$AZ$76="3.対象外"</formula>
    </cfRule>
  </conditionalFormatting>
  <conditionalFormatting sqref="AM93:BC93">
    <cfRule type="expression" dxfId="558" priority="541">
      <formula>$AZ$93="3.対象外"</formula>
    </cfRule>
  </conditionalFormatting>
  <conditionalFormatting sqref="AI111:BC111 AI112:BA112">
    <cfRule type="expression" dxfId="557" priority="565">
      <formula>$AZ$111="対象外"</formula>
    </cfRule>
  </conditionalFormatting>
  <conditionalFormatting sqref="AI122:BC137 AI139:BC141 AI138:BA138">
    <cfRule type="expression" dxfId="556" priority="535">
      <formula>$AZ$122="対象外"</formula>
    </cfRule>
  </conditionalFormatting>
  <conditionalFormatting sqref="AI142:BC143">
    <cfRule type="expression" dxfId="555" priority="564">
      <formula>$AZ$142="対象外"</formula>
    </cfRule>
  </conditionalFormatting>
  <conditionalFormatting sqref="BB140:BC140">
    <cfRule type="expression" dxfId="554" priority="563">
      <formula>$AZ$140="3.対象外"</formula>
    </cfRule>
  </conditionalFormatting>
  <conditionalFormatting sqref="BB141:BC141">
    <cfRule type="expression" dxfId="553" priority="562">
      <formula>$AZ$141="3.対象外"</formula>
    </cfRule>
  </conditionalFormatting>
  <conditionalFormatting sqref="AI171:BC172">
    <cfRule type="expression" dxfId="552" priority="561">
      <formula>$AZ$171="対象外"</formula>
    </cfRule>
  </conditionalFormatting>
  <conditionalFormatting sqref="AJ245:BA245">
    <cfRule type="expression" dxfId="551" priority="560">
      <formula>$AZ$245="3.対象外"</formula>
    </cfRule>
  </conditionalFormatting>
  <conditionalFormatting sqref="AJ253:BC253">
    <cfRule type="expression" dxfId="550" priority="559">
      <formula>$AZ$253="3.対象外"</formula>
    </cfRule>
  </conditionalFormatting>
  <conditionalFormatting sqref="AJ255:BC255">
    <cfRule type="expression" dxfId="549" priority="540">
      <formula>$AZ$255="3.対象外"</formula>
    </cfRule>
  </conditionalFormatting>
  <conditionalFormatting sqref="AJ256:BC256">
    <cfRule type="expression" dxfId="548" priority="558">
      <formula>$AZ$256="3.対象外"</formula>
    </cfRule>
  </conditionalFormatting>
  <conditionalFormatting sqref="AJ257:BA257">
    <cfRule type="expression" dxfId="547" priority="557">
      <formula>$AZ$257="3.対象外"</formula>
    </cfRule>
  </conditionalFormatting>
  <conditionalFormatting sqref="BB267:BC267">
    <cfRule type="expression" dxfId="546" priority="556">
      <formula>$AZ$267="対象外"</formula>
    </cfRule>
  </conditionalFormatting>
  <conditionalFormatting sqref="AI267:BC272">
    <cfRule type="expression" dxfId="545" priority="573">
      <formula>$AZ$267="対象外"</formula>
    </cfRule>
  </conditionalFormatting>
  <conditionalFormatting sqref="AI274:BC275">
    <cfRule type="expression" dxfId="544" priority="555">
      <formula>$AZ$274="対象外"</formula>
    </cfRule>
  </conditionalFormatting>
  <conditionalFormatting sqref="AI281:BC282">
    <cfRule type="expression" dxfId="543" priority="554">
      <formula>$AZ$281="対象外"</formula>
    </cfRule>
  </conditionalFormatting>
  <conditionalFormatting sqref="AI301:BA301">
    <cfRule type="expression" dxfId="542" priority="553">
      <formula>$AZ$301="3.対象外"</formula>
    </cfRule>
  </conditionalFormatting>
  <conditionalFormatting sqref="AI309:BA309">
    <cfRule type="expression" dxfId="541" priority="552">
      <formula>$AZ$309="3.対象外"</formula>
    </cfRule>
  </conditionalFormatting>
  <conditionalFormatting sqref="AI310:BA310 BC310">
    <cfRule type="expression" dxfId="540" priority="551">
      <formula>$AZ$310="3.対象外"</formula>
    </cfRule>
  </conditionalFormatting>
  <conditionalFormatting sqref="BB352:BC352">
    <cfRule type="expression" dxfId="539" priority="538">
      <formula>$AZ$352="3.対象外"</formula>
    </cfRule>
  </conditionalFormatting>
  <conditionalFormatting sqref="AI354:BC358">
    <cfRule type="expression" dxfId="538" priority="537">
      <formula>$AZ$354="対象外"</formula>
    </cfRule>
  </conditionalFormatting>
  <conditionalFormatting sqref="AI359:BC359 AI361:BC362 AI360:BA360">
    <cfRule type="expression" dxfId="537" priority="536">
      <formula>$AZ$359="対象外"</formula>
    </cfRule>
  </conditionalFormatting>
  <conditionalFormatting sqref="AI409:BC410">
    <cfRule type="expression" dxfId="536" priority="550">
      <formula>$AZ$409="対象外"</formula>
    </cfRule>
  </conditionalFormatting>
  <conditionalFormatting sqref="AI421:BA421 BC421">
    <cfRule type="expression" dxfId="535" priority="539">
      <formula>$AZ$421="3.対象外"</formula>
    </cfRule>
  </conditionalFormatting>
  <conditionalFormatting sqref="AI427:BC427">
    <cfRule type="expression" dxfId="534" priority="549">
      <formula>$AZ$427="3.対象外"</formula>
    </cfRule>
  </conditionalFormatting>
  <conditionalFormatting sqref="AZ12:AZ121 AZ124:AZ372 AZ374:AZ375 AZ377:AZ387 AZ389:AZ411 AZ413:AZ441">
    <cfRule type="cellIs" dxfId="533" priority="534" operator="equal">
      <formula>"2.いいえ"</formula>
    </cfRule>
  </conditionalFormatting>
  <conditionalFormatting sqref="T441">
    <cfRule type="cellIs" dxfId="532" priority="491" operator="notEqual">
      <formula>AK441</formula>
    </cfRule>
  </conditionalFormatting>
  <conditionalFormatting sqref="X441">
    <cfRule type="cellIs" dxfId="531" priority="490" operator="notEqual">
      <formula>"○"</formula>
    </cfRule>
  </conditionalFormatting>
  <conditionalFormatting sqref="AZ11">
    <cfRule type="cellIs" dxfId="530" priority="486" operator="equal">
      <formula>"2.いいえ"</formula>
    </cfRule>
  </conditionalFormatting>
  <conditionalFormatting sqref="BB3">
    <cfRule type="containsBlanks" dxfId="529" priority="489">
      <formula>LEN(TRIM(BB3))=0</formula>
    </cfRule>
  </conditionalFormatting>
  <conditionalFormatting sqref="BB5">
    <cfRule type="containsBlanks" dxfId="528" priority="488">
      <formula>LEN(TRIM(BB5))=0</formula>
    </cfRule>
  </conditionalFormatting>
  <conditionalFormatting sqref="BB7">
    <cfRule type="containsBlanks" dxfId="527" priority="487">
      <formula>LEN(TRIM(BB7))=0</formula>
    </cfRule>
  </conditionalFormatting>
  <conditionalFormatting sqref="T11:T440">
    <cfRule type="cellIs" dxfId="526" priority="485" operator="notEqual">
      <formula>AK11</formula>
    </cfRule>
  </conditionalFormatting>
  <conditionalFormatting sqref="X11:X440">
    <cfRule type="cellIs" dxfId="525" priority="484" operator="notEqual">
      <formula>"○"</formula>
    </cfRule>
  </conditionalFormatting>
  <conditionalFormatting sqref="BM116:BU118">
    <cfRule type="expression" dxfId="524" priority="530">
      <formula>$BL$116="対象外"</formula>
    </cfRule>
  </conditionalFormatting>
  <conditionalFormatting sqref="BM125:BU127 BM129:BU130 BM132:BU141">
    <cfRule type="expression" dxfId="523" priority="518">
      <formula>$BL$123="対象外"</formula>
    </cfRule>
  </conditionalFormatting>
  <conditionalFormatting sqref="AV122:BA122">
    <cfRule type="expression" dxfId="522" priority="483">
      <formula>$T$115="対象外"</formula>
    </cfRule>
  </conditionalFormatting>
  <conditionalFormatting sqref="BA123">
    <cfRule type="expression" dxfId="521" priority="482">
      <formula>$T$115="対象外"</formula>
    </cfRule>
  </conditionalFormatting>
  <conditionalFormatting sqref="AZ122:AZ123">
    <cfRule type="cellIs" dxfId="520" priority="481" operator="equal">
      <formula>"2.いいえ"</formula>
    </cfRule>
  </conditionalFormatting>
  <conditionalFormatting sqref="BM25:BU25">
    <cfRule type="expression" dxfId="519" priority="517">
      <formula>$BL$25="対象外"</formula>
    </cfRule>
  </conditionalFormatting>
  <conditionalFormatting sqref="BM76:BU76">
    <cfRule type="expression" dxfId="518" priority="533">
      <formula>$BL$76="対象外"</formula>
    </cfRule>
  </conditionalFormatting>
  <conditionalFormatting sqref="BM93:BU93">
    <cfRule type="expression" dxfId="517" priority="532">
      <formula>$BL$93="対象外"</formula>
    </cfRule>
  </conditionalFormatting>
  <conditionalFormatting sqref="BM112:BU112">
    <cfRule type="expression" dxfId="516" priority="531">
      <formula>$BL$112="対象外"</formula>
    </cfRule>
  </conditionalFormatting>
  <conditionalFormatting sqref="BM143:BU143">
    <cfRule type="expression" dxfId="515" priority="516">
      <formula>$BL143="対象外"</formula>
    </cfRule>
  </conditionalFormatting>
  <conditionalFormatting sqref="BM167:BU169">
    <cfRule type="expression" dxfId="514" priority="515">
      <formula>$BL$167="対象外"</formula>
    </cfRule>
  </conditionalFormatting>
  <conditionalFormatting sqref="BM170:BU170">
    <cfRule type="expression" dxfId="513" priority="514">
      <formula>$BL$170="対象外"</formula>
    </cfRule>
  </conditionalFormatting>
  <conditionalFormatting sqref="BM172:BU172">
    <cfRule type="expression" dxfId="512" priority="513">
      <formula>$BL$172="対象外"</formula>
    </cfRule>
  </conditionalFormatting>
  <conditionalFormatting sqref="BM174:BU178">
    <cfRule type="expression" dxfId="511" priority="512">
      <formula>$BL$174="対象外"</formula>
    </cfRule>
  </conditionalFormatting>
  <conditionalFormatting sqref="BM245:BU245">
    <cfRule type="expression" dxfId="510" priority="529">
      <formula>$BL$245="対象外"</formula>
    </cfRule>
  </conditionalFormatting>
  <conditionalFormatting sqref="BM253:BU253">
    <cfRule type="expression" dxfId="509" priority="528">
      <formula>$BL$253="対象外"</formula>
    </cfRule>
  </conditionalFormatting>
  <conditionalFormatting sqref="BM255:BU255">
    <cfRule type="expression" dxfId="508" priority="527">
      <formula>$BL255="対象外"</formula>
    </cfRule>
  </conditionalFormatting>
  <conditionalFormatting sqref="BM256:BU256">
    <cfRule type="expression" dxfId="507" priority="526">
      <formula>$BL256="対象外"</formula>
    </cfRule>
  </conditionalFormatting>
  <conditionalFormatting sqref="BM263:BU263">
    <cfRule type="expression" dxfId="506" priority="511">
      <formula>$BL263="対象外"</formula>
    </cfRule>
  </conditionalFormatting>
  <conditionalFormatting sqref="BM265:BU266">
    <cfRule type="expression" dxfId="505" priority="510">
      <formula>$BL$264="対象外"</formula>
    </cfRule>
  </conditionalFormatting>
  <conditionalFormatting sqref="BM269:BU272">
    <cfRule type="expression" dxfId="504" priority="496">
      <formula>$BL$268="対象外"</formula>
    </cfRule>
  </conditionalFormatting>
  <conditionalFormatting sqref="BM275:BU275">
    <cfRule type="expression" dxfId="503" priority="509">
      <formula>$BL$275="対象外"</formula>
    </cfRule>
  </conditionalFormatting>
  <conditionalFormatting sqref="BM309:BU309">
    <cfRule type="expression" dxfId="502" priority="525">
      <formula>$BL$309="対象外"</formula>
    </cfRule>
  </conditionalFormatting>
  <conditionalFormatting sqref="BM310:BU310">
    <cfRule type="expression" dxfId="501" priority="524">
      <formula>$BL$310="対象外"</formula>
    </cfRule>
  </conditionalFormatting>
  <conditionalFormatting sqref="BM315:BU318">
    <cfRule type="expression" dxfId="500" priority="508">
      <formula>$BL$314="対象外"</formula>
    </cfRule>
  </conditionalFormatting>
  <conditionalFormatting sqref="BM321:BU322">
    <cfRule type="expression" dxfId="499" priority="507">
      <formula>$BL$320="対象外"</formula>
    </cfRule>
  </conditionalFormatting>
  <conditionalFormatting sqref="BM352:BU352">
    <cfRule type="expression" dxfId="498" priority="506">
      <formula>$BL$352="対象外"</formula>
    </cfRule>
  </conditionalFormatting>
  <conditionalFormatting sqref="BM355:BU355">
    <cfRule type="expression" dxfId="497" priority="505">
      <formula>$BL$355="対象外"</formula>
    </cfRule>
  </conditionalFormatting>
  <conditionalFormatting sqref="BM356:BU356">
    <cfRule type="expression" dxfId="496" priority="504">
      <formula>$BL$356="対象外"</formula>
    </cfRule>
  </conditionalFormatting>
  <conditionalFormatting sqref="BM357:BU357">
    <cfRule type="expression" dxfId="495" priority="503">
      <formula>$BL$357="対象外"</formula>
    </cfRule>
  </conditionalFormatting>
  <conditionalFormatting sqref="BM358:BU358">
    <cfRule type="expression" dxfId="494" priority="495">
      <formula>$BL$358="対象外"</formula>
    </cfRule>
  </conditionalFormatting>
  <conditionalFormatting sqref="BM360:BU360">
    <cfRule type="expression" dxfId="493" priority="502">
      <formula>$BL$360="対象外"</formula>
    </cfRule>
  </conditionalFormatting>
  <conditionalFormatting sqref="BM361:BU361">
    <cfRule type="expression" dxfId="492" priority="501">
      <formula>$BL$361="対象外"</formula>
    </cfRule>
  </conditionalFormatting>
  <conditionalFormatting sqref="BM364:BU364">
    <cfRule type="expression" dxfId="491" priority="500">
      <formula>$BL$364="対象外"</formula>
    </cfRule>
  </conditionalFormatting>
  <conditionalFormatting sqref="BM366:BU368">
    <cfRule type="expression" dxfId="490" priority="499">
      <formula>$BL$365="対象外"</formula>
    </cfRule>
  </conditionalFormatting>
  <conditionalFormatting sqref="BM370:BU371">
    <cfRule type="expression" dxfId="489" priority="498">
      <formula>$BL$369="対象外"</formula>
    </cfRule>
  </conditionalFormatting>
  <conditionalFormatting sqref="BM372:BU372">
    <cfRule type="expression" dxfId="488" priority="494">
      <formula>$BL$372="対象外"</formula>
    </cfRule>
  </conditionalFormatting>
  <conditionalFormatting sqref="BM382:BR382">
    <cfRule type="expression" dxfId="487" priority="523">
      <formula>$BL$382="対象外"</formula>
    </cfRule>
  </conditionalFormatting>
  <conditionalFormatting sqref="BM389:BU389">
    <cfRule type="expression" dxfId="486" priority="493">
      <formula>$BL$389="対象外"</formula>
    </cfRule>
  </conditionalFormatting>
  <conditionalFormatting sqref="BM385:BU387">
    <cfRule type="expression" dxfId="485" priority="522">
      <formula>$BL$384="対象外"</formula>
    </cfRule>
  </conditionalFormatting>
  <conditionalFormatting sqref="BM393:BU397">
    <cfRule type="expression" dxfId="484" priority="521">
      <formula>$BL$392="対象外"</formula>
    </cfRule>
  </conditionalFormatting>
  <conditionalFormatting sqref="BM398:BU398">
    <cfRule type="expression" dxfId="483" priority="497">
      <formula>$BL$398="対象外"</formula>
    </cfRule>
  </conditionalFormatting>
  <conditionalFormatting sqref="BM399:BU399">
    <cfRule type="expression" dxfId="482" priority="492">
      <formula>$BL$399="対象外"</formula>
    </cfRule>
  </conditionalFormatting>
  <conditionalFormatting sqref="BM410:BU410">
    <cfRule type="expression" dxfId="481" priority="520">
      <formula>$BL$410="対象外"</formula>
    </cfRule>
  </conditionalFormatting>
  <conditionalFormatting sqref="BM427:BU427">
    <cfRule type="expression" dxfId="480" priority="519">
      <formula>$BL$427="対象外"</formula>
    </cfRule>
  </conditionalFormatting>
  <conditionalFormatting sqref="BB373:BC373">
    <cfRule type="expression" dxfId="479" priority="480">
      <formula>$AZ$363="対象外"</formula>
    </cfRule>
  </conditionalFormatting>
  <conditionalFormatting sqref="AV373:AZ373">
    <cfRule type="expression" dxfId="478" priority="479">
      <formula>$T$363="対象外"</formula>
    </cfRule>
  </conditionalFormatting>
  <conditionalFormatting sqref="AZ373">
    <cfRule type="cellIs" dxfId="477" priority="478" operator="equal">
      <formula>"2.いいえ"</formula>
    </cfRule>
  </conditionalFormatting>
  <conditionalFormatting sqref="AN373:AU373">
    <cfRule type="expression" dxfId="476" priority="477">
      <formula>$T$363="対象外"</formula>
    </cfRule>
  </conditionalFormatting>
  <conditionalFormatting sqref="AT373">
    <cfRule type="cellIs" dxfId="475" priority="476" operator="notEqual">
      <formula>"○"</formula>
    </cfRule>
  </conditionalFormatting>
  <conditionalFormatting sqref="AQ373">
    <cfRule type="cellIs" dxfId="474" priority="470" operator="equal">
      <formula>"2.記載なし"</formula>
    </cfRule>
    <cfRule type="cellIs" dxfId="473" priority="471" operator="equal">
      <formula>"▼選択"</formula>
    </cfRule>
    <cfRule type="cellIs" dxfId="472" priority="472" operator="equal">
      <formula>"3.対象外"</formula>
    </cfRule>
    <cfRule type="cellIs" dxfId="471" priority="473" operator="equal">
      <formula>"2.非該当"</formula>
    </cfRule>
    <cfRule type="cellIs" dxfId="470" priority="474" operator="equal">
      <formula>"2.対象外"</formula>
    </cfRule>
    <cfRule type="cellIs" dxfId="469" priority="475" operator="equal">
      <formula>"2.いいえ"</formula>
    </cfRule>
  </conditionalFormatting>
  <conditionalFormatting sqref="BA373">
    <cfRule type="expression" dxfId="468" priority="469">
      <formula>$T$363="対象外"</formula>
    </cfRule>
  </conditionalFormatting>
  <conditionalFormatting sqref="AN376:BA376">
    <cfRule type="expression" dxfId="467" priority="468">
      <formula>$T$363="対象外"</formula>
    </cfRule>
  </conditionalFormatting>
  <conditionalFormatting sqref="AT376">
    <cfRule type="cellIs" dxfId="466" priority="467" operator="notEqual">
      <formula>"○"</formula>
    </cfRule>
  </conditionalFormatting>
  <conditionalFormatting sqref="AQ376">
    <cfRule type="cellIs" dxfId="465" priority="461" operator="equal">
      <formula>"2.記載なし"</formula>
    </cfRule>
    <cfRule type="cellIs" dxfId="464" priority="462" operator="equal">
      <formula>"▼選択"</formula>
    </cfRule>
    <cfRule type="cellIs" dxfId="463" priority="463" operator="equal">
      <formula>"3.対象外"</formula>
    </cfRule>
    <cfRule type="cellIs" dxfId="462" priority="464" operator="equal">
      <formula>"2.非該当"</formula>
    </cfRule>
    <cfRule type="cellIs" dxfId="461" priority="465" operator="equal">
      <formula>"2.対象外"</formula>
    </cfRule>
    <cfRule type="cellIs" dxfId="460" priority="466" operator="equal">
      <formula>"2.いいえ"</formula>
    </cfRule>
  </conditionalFormatting>
  <conditionalFormatting sqref="BB376:BC376">
    <cfRule type="expression" dxfId="459" priority="460">
      <formula>$AZ$363="4.--"</formula>
    </cfRule>
  </conditionalFormatting>
  <conditionalFormatting sqref="AZ376">
    <cfRule type="cellIs" dxfId="458" priority="459" operator="equal">
      <formula>"2.いいえ"</formula>
    </cfRule>
  </conditionalFormatting>
  <conditionalFormatting sqref="BM376:BU376">
    <cfRule type="expression" dxfId="457" priority="458">
      <formula>$BL$376="対象外"</formula>
    </cfRule>
  </conditionalFormatting>
  <conditionalFormatting sqref="AN388:BA388">
    <cfRule type="expression" dxfId="456" priority="457">
      <formula>$T$383="対象外"</formula>
    </cfRule>
  </conditionalFormatting>
  <conditionalFormatting sqref="AT388">
    <cfRule type="cellIs" dxfId="455" priority="456" operator="notEqual">
      <formula>"○"</formula>
    </cfRule>
  </conditionalFormatting>
  <conditionalFormatting sqref="AQ388">
    <cfRule type="cellIs" dxfId="454" priority="450" operator="equal">
      <formula>"2.記載なし"</formula>
    </cfRule>
    <cfRule type="cellIs" dxfId="453" priority="451" operator="equal">
      <formula>"▼選択"</formula>
    </cfRule>
    <cfRule type="cellIs" dxfId="452" priority="452" operator="equal">
      <formula>"3.対象外"</formula>
    </cfRule>
    <cfRule type="cellIs" dxfId="451" priority="453" operator="equal">
      <formula>"2.非該当"</formula>
    </cfRule>
    <cfRule type="cellIs" dxfId="450" priority="454" operator="equal">
      <formula>"2.対象外"</formula>
    </cfRule>
    <cfRule type="cellIs" dxfId="449" priority="455" operator="equal">
      <formula>"2.いいえ"</formula>
    </cfRule>
  </conditionalFormatting>
  <conditionalFormatting sqref="BB388:BC388">
    <cfRule type="expression" dxfId="448" priority="449">
      <formula>$AZ$383="対象外"</formula>
    </cfRule>
  </conditionalFormatting>
  <conditionalFormatting sqref="AZ388">
    <cfRule type="cellIs" dxfId="447" priority="448" operator="equal">
      <formula>"2.いいえ"</formula>
    </cfRule>
  </conditionalFormatting>
  <conditionalFormatting sqref="AT412">
    <cfRule type="cellIs" dxfId="446" priority="447" operator="notEqual">
      <formula>"○"</formula>
    </cfRule>
  </conditionalFormatting>
  <conditionalFormatting sqref="AQ412">
    <cfRule type="cellIs" dxfId="445" priority="441" operator="equal">
      <formula>"2.記載なし"</formula>
    </cfRule>
    <cfRule type="cellIs" dxfId="444" priority="442" operator="equal">
      <formula>"▼選択"</formula>
    </cfRule>
    <cfRule type="cellIs" dxfId="443" priority="443" operator="equal">
      <formula>"3.対象外"</formula>
    </cfRule>
    <cfRule type="cellIs" dxfId="442" priority="444" operator="equal">
      <formula>"2.非該当"</formula>
    </cfRule>
    <cfRule type="cellIs" dxfId="441" priority="445" operator="equal">
      <formula>"2.対象外"</formula>
    </cfRule>
    <cfRule type="cellIs" dxfId="440" priority="446" operator="equal">
      <formula>"2.いいえ"</formula>
    </cfRule>
  </conditionalFormatting>
  <conditionalFormatting sqref="AZ412">
    <cfRule type="cellIs" dxfId="439" priority="440" operator="equal">
      <formula>"2.いいえ"</formula>
    </cfRule>
  </conditionalFormatting>
  <conditionalFormatting sqref="AN122:AU122">
    <cfRule type="expression" dxfId="438" priority="439">
      <formula>$T$115="対象外"</formula>
    </cfRule>
  </conditionalFormatting>
  <conditionalFormatting sqref="AT122">
    <cfRule type="cellIs" dxfId="437" priority="438" operator="notEqual">
      <formula>"○"</formula>
    </cfRule>
  </conditionalFormatting>
  <conditionalFormatting sqref="AQ122">
    <cfRule type="cellIs" dxfId="436" priority="432" operator="equal">
      <formula>"2.記載なし"</formula>
    </cfRule>
    <cfRule type="cellIs" dxfId="435" priority="433" operator="equal">
      <formula>"▼選択"</formula>
    </cfRule>
    <cfRule type="cellIs" dxfId="434" priority="434" operator="equal">
      <formula>"3.対象外"</formula>
    </cfRule>
    <cfRule type="cellIs" dxfId="433" priority="435" operator="equal">
      <formula>"2.非該当"</formula>
    </cfRule>
    <cfRule type="cellIs" dxfId="432" priority="436" operator="equal">
      <formula>"2.対象外"</formula>
    </cfRule>
    <cfRule type="cellIs" dxfId="431" priority="437" operator="equal">
      <formula>"2.いいえ"</formula>
    </cfRule>
  </conditionalFormatting>
  <conditionalFormatting sqref="AI377:BC382">
    <cfRule type="expression" dxfId="430" priority="431">
      <formula>$AZ$377="対象外"</formula>
    </cfRule>
  </conditionalFormatting>
  <conditionalFormatting sqref="AI388:BC389">
    <cfRule type="expression" dxfId="429" priority="430">
      <formula>$AZ$388="対象外"</formula>
    </cfRule>
  </conditionalFormatting>
  <conditionalFormatting sqref="BM74:BU74">
    <cfRule type="expression" dxfId="428" priority="429">
      <formula>$BL74="対象外"</formula>
    </cfRule>
  </conditionalFormatting>
  <conditionalFormatting sqref="BM73:BU73">
    <cfRule type="expression" dxfId="427" priority="428">
      <formula>$BL73="対象外"</formula>
    </cfRule>
  </conditionalFormatting>
  <conditionalFormatting sqref="BM72:BU72">
    <cfRule type="expression" dxfId="426" priority="427">
      <formula>$BL72="対象外"</formula>
    </cfRule>
  </conditionalFormatting>
  <conditionalFormatting sqref="BM71:BU71">
    <cfRule type="expression" dxfId="425" priority="426">
      <formula>$BL71="対象外"</formula>
    </cfRule>
  </conditionalFormatting>
  <conditionalFormatting sqref="BM70:BU70">
    <cfRule type="expression" dxfId="424" priority="425">
      <formula>$BL70="対象外"</formula>
    </cfRule>
  </conditionalFormatting>
  <conditionalFormatting sqref="BM69:BU69">
    <cfRule type="expression" dxfId="423" priority="424">
      <formula>$BL69="対象外"</formula>
    </cfRule>
  </conditionalFormatting>
  <conditionalFormatting sqref="BM68:BU68">
    <cfRule type="expression" dxfId="422" priority="423">
      <formula>$BL68="対象外"</formula>
    </cfRule>
  </conditionalFormatting>
  <conditionalFormatting sqref="BM67:BU67">
    <cfRule type="expression" dxfId="421" priority="422">
      <formula>$BL67="対象外"</formula>
    </cfRule>
  </conditionalFormatting>
  <conditionalFormatting sqref="BM63:BU63">
    <cfRule type="expression" dxfId="420" priority="421">
      <formula>$BL63="対象外"</formula>
    </cfRule>
  </conditionalFormatting>
  <conditionalFormatting sqref="BM64:BU64">
    <cfRule type="expression" dxfId="419" priority="420">
      <formula>$BL64="対象外"</formula>
    </cfRule>
  </conditionalFormatting>
  <conditionalFormatting sqref="BM65:BU65">
    <cfRule type="expression" dxfId="418" priority="419">
      <formula>$BL65="対象外"</formula>
    </cfRule>
  </conditionalFormatting>
  <conditionalFormatting sqref="BM25:BU25">
    <cfRule type="expression" dxfId="417" priority="418">
      <formula>$BL25="対象外"</formula>
    </cfRule>
  </conditionalFormatting>
  <conditionalFormatting sqref="BM26:BU26">
    <cfRule type="expression" dxfId="416" priority="417">
      <formula>$BL26="対象外"</formula>
    </cfRule>
  </conditionalFormatting>
  <conditionalFormatting sqref="BM27:BU27">
    <cfRule type="expression" dxfId="415" priority="416">
      <formula>$BL27="対象外"</formula>
    </cfRule>
  </conditionalFormatting>
  <conditionalFormatting sqref="BM28:BU28">
    <cfRule type="expression" dxfId="414" priority="415">
      <formula>$BL28="対象外"</formula>
    </cfRule>
  </conditionalFormatting>
  <conditionalFormatting sqref="BM29:BU29">
    <cfRule type="expression" dxfId="413" priority="414">
      <formula>$BL29="対象外"</formula>
    </cfRule>
  </conditionalFormatting>
  <conditionalFormatting sqref="BM144:BU144">
    <cfRule type="expression" dxfId="412" priority="413">
      <formula>$BL144="対象外"</formula>
    </cfRule>
  </conditionalFormatting>
  <conditionalFormatting sqref="BM159:BU159">
    <cfRule type="expression" dxfId="411" priority="412">
      <formula>$BL159="対象外"</formula>
    </cfRule>
  </conditionalFormatting>
  <conditionalFormatting sqref="BM160:BU160">
    <cfRule type="expression" dxfId="410" priority="411">
      <formula>$BL$160="対象外"</formula>
    </cfRule>
  </conditionalFormatting>
  <conditionalFormatting sqref="BM282:BU282">
    <cfRule type="expression" dxfId="409" priority="410">
      <formula>$BL$282="対象外"</formula>
    </cfRule>
  </conditionalFormatting>
  <conditionalFormatting sqref="BM284:BU284">
    <cfRule type="expression" dxfId="408" priority="409">
      <formula>$BL$284="対象外"</formula>
    </cfRule>
  </conditionalFormatting>
  <conditionalFormatting sqref="BM325:BU329">
    <cfRule type="expression" dxfId="407" priority="408">
      <formula>$BL$324="対象外"</formula>
    </cfRule>
  </conditionalFormatting>
  <conditionalFormatting sqref="BM330:BU330">
    <cfRule type="expression" dxfId="406" priority="407">
      <formula>$BL$330="対象外"</formula>
    </cfRule>
  </conditionalFormatting>
  <conditionalFormatting sqref="BM362:BU362">
    <cfRule type="expression" dxfId="405" priority="406">
      <formula>$BL$362="対象外"</formula>
    </cfRule>
  </conditionalFormatting>
  <conditionalFormatting sqref="BM374:BU374">
    <cfRule type="expression" dxfId="404" priority="405">
      <formula>$BL$374="対象外"</formula>
    </cfRule>
  </conditionalFormatting>
  <conditionalFormatting sqref="BM379:BU381">
    <cfRule type="expression" dxfId="403" priority="404">
      <formula>$BL$378="対象外"</formula>
    </cfRule>
  </conditionalFormatting>
  <conditionalFormatting sqref="BM382:BU382">
    <cfRule type="expression" dxfId="402" priority="403">
      <formula>$BL$382="対象外"</formula>
    </cfRule>
  </conditionalFormatting>
  <conditionalFormatting sqref="BY11">
    <cfRule type="cellIs" dxfId="401" priority="402" operator="notEqual">
      <formula>$BM11&lt;&gt;$BZ11</formula>
    </cfRule>
  </conditionalFormatting>
  <conditionalFormatting sqref="BY14">
    <cfRule type="cellIs" dxfId="400" priority="401" operator="notEqual">
      <formula>$BM14&lt;&gt;$BZ14</formula>
    </cfRule>
  </conditionalFormatting>
  <conditionalFormatting sqref="BY15">
    <cfRule type="cellIs" dxfId="399" priority="400" operator="notEqual">
      <formula>$BM15&lt;&gt;$BZ15</formula>
    </cfRule>
  </conditionalFormatting>
  <conditionalFormatting sqref="BY16">
    <cfRule type="cellIs" dxfId="398" priority="399" operator="notEqual">
      <formula>$BM16&lt;&gt;$BZ16</formula>
    </cfRule>
  </conditionalFormatting>
  <conditionalFormatting sqref="BY17">
    <cfRule type="cellIs" dxfId="397" priority="398" operator="notEqual">
      <formula>$BM17&lt;&gt;$BZ17</formula>
    </cfRule>
  </conditionalFormatting>
  <conditionalFormatting sqref="BY19">
    <cfRule type="cellIs" dxfId="396" priority="397" operator="notEqual">
      <formula>$BM19&lt;&gt;$BZ19</formula>
    </cfRule>
  </conditionalFormatting>
  <conditionalFormatting sqref="BY20">
    <cfRule type="cellIs" dxfId="395" priority="396" operator="notEqual">
      <formula>$BM20&lt;&gt;$BZ20</formula>
    </cfRule>
  </conditionalFormatting>
  <conditionalFormatting sqref="BY21">
    <cfRule type="cellIs" dxfId="394" priority="395" operator="notEqual">
      <formula>$BM21&lt;&gt;$BZ21</formula>
    </cfRule>
  </conditionalFormatting>
  <conditionalFormatting sqref="BY22">
    <cfRule type="cellIs" dxfId="393" priority="394" operator="notEqual">
      <formula>$BM22&lt;&gt;$BZ22</formula>
    </cfRule>
  </conditionalFormatting>
  <conditionalFormatting sqref="BY23">
    <cfRule type="cellIs" dxfId="392" priority="393" operator="notEqual">
      <formula>$BM23&lt;&gt;$BZ23</formula>
    </cfRule>
  </conditionalFormatting>
  <conditionalFormatting sqref="BY25">
    <cfRule type="cellIs" dxfId="391" priority="392" operator="notEqual">
      <formula>$BM25&lt;&gt;$BZ25</formula>
    </cfRule>
  </conditionalFormatting>
  <conditionalFormatting sqref="BY26">
    <cfRule type="cellIs" dxfId="390" priority="391" operator="notEqual">
      <formula>$BM26&lt;&gt;$BZ26</formula>
    </cfRule>
  </conditionalFormatting>
  <conditionalFormatting sqref="BY27">
    <cfRule type="cellIs" dxfId="389" priority="390" operator="notEqual">
      <formula>$BM27&lt;&gt;$BZ27</formula>
    </cfRule>
  </conditionalFormatting>
  <conditionalFormatting sqref="BY28">
    <cfRule type="cellIs" dxfId="388" priority="389" operator="notEqual">
      <formula>$BM28&lt;&gt;$BZ28</formula>
    </cfRule>
  </conditionalFormatting>
  <conditionalFormatting sqref="BY29">
    <cfRule type="cellIs" dxfId="387" priority="388" operator="notEqual">
      <formula>$BM29&lt;&gt;$BZ29</formula>
    </cfRule>
  </conditionalFormatting>
  <conditionalFormatting sqref="BY30">
    <cfRule type="cellIs" dxfId="386" priority="387" operator="notEqual">
      <formula>$BM30&lt;&gt;$BZ30</formula>
    </cfRule>
  </conditionalFormatting>
  <conditionalFormatting sqref="BY31">
    <cfRule type="cellIs" dxfId="385" priority="386" operator="notEqual">
      <formula>$BM31&lt;&gt;$BZ31</formula>
    </cfRule>
  </conditionalFormatting>
  <conditionalFormatting sqref="BY32">
    <cfRule type="cellIs" dxfId="384" priority="385" operator="notEqual">
      <formula>$BM32&lt;&gt;$BZ32</formula>
    </cfRule>
  </conditionalFormatting>
  <conditionalFormatting sqref="BY33">
    <cfRule type="cellIs" dxfId="383" priority="384" operator="notEqual">
      <formula>$BM33&lt;&gt;$BZ33</formula>
    </cfRule>
  </conditionalFormatting>
  <conditionalFormatting sqref="BY34">
    <cfRule type="cellIs" dxfId="382" priority="383" operator="notEqual">
      <formula>$BM34&lt;&gt;$BZ34</formula>
    </cfRule>
  </conditionalFormatting>
  <conditionalFormatting sqref="BY35">
    <cfRule type="cellIs" dxfId="381" priority="382" operator="notEqual">
      <formula>$BM35&lt;&gt;$BZ35</formula>
    </cfRule>
  </conditionalFormatting>
  <conditionalFormatting sqref="BY36">
    <cfRule type="cellIs" dxfId="380" priority="381" operator="notEqual">
      <formula>$BM36&lt;&gt;$BZ36</formula>
    </cfRule>
  </conditionalFormatting>
  <conditionalFormatting sqref="BY37">
    <cfRule type="cellIs" dxfId="379" priority="380" operator="notEqual">
      <formula>$BM37&lt;&gt;$BZ37</formula>
    </cfRule>
  </conditionalFormatting>
  <conditionalFormatting sqref="BY38">
    <cfRule type="cellIs" dxfId="378" priority="379" operator="notEqual">
      <formula>$BM38&lt;&gt;$BZ38</formula>
    </cfRule>
  </conditionalFormatting>
  <conditionalFormatting sqref="BY41">
    <cfRule type="cellIs" dxfId="377" priority="378" operator="notEqual">
      <formula>$BM41&lt;&gt;$BZ41</formula>
    </cfRule>
  </conditionalFormatting>
  <conditionalFormatting sqref="BY42">
    <cfRule type="cellIs" dxfId="376" priority="377" operator="notEqual">
      <formula>$BM42&lt;&gt;$BZ42</formula>
    </cfRule>
  </conditionalFormatting>
  <conditionalFormatting sqref="BY43">
    <cfRule type="cellIs" dxfId="375" priority="376" operator="notEqual">
      <formula>$BM43&lt;&gt;$BZ43</formula>
    </cfRule>
  </conditionalFormatting>
  <conditionalFormatting sqref="BY44">
    <cfRule type="cellIs" dxfId="374" priority="375" operator="notEqual">
      <formula>$BM44&lt;&gt;$BZ44</formula>
    </cfRule>
  </conditionalFormatting>
  <conditionalFormatting sqref="BY45">
    <cfRule type="cellIs" dxfId="373" priority="374" operator="notEqual">
      <formula>$BM45&lt;&gt;$BZ45</formula>
    </cfRule>
  </conditionalFormatting>
  <conditionalFormatting sqref="BY47">
    <cfRule type="cellIs" dxfId="372" priority="373" operator="notEqual">
      <formula>$BM47&lt;&gt;$BZ47</formula>
    </cfRule>
  </conditionalFormatting>
  <conditionalFormatting sqref="BY48">
    <cfRule type="cellIs" dxfId="371" priority="372" operator="notEqual">
      <formula>$BM48&lt;&gt;$BZ48</formula>
    </cfRule>
  </conditionalFormatting>
  <conditionalFormatting sqref="BY49">
    <cfRule type="cellIs" dxfId="370" priority="371" operator="notEqual">
      <formula>$BM49&lt;&gt;$BZ49</formula>
    </cfRule>
  </conditionalFormatting>
  <conditionalFormatting sqref="BY51">
    <cfRule type="cellIs" dxfId="369" priority="370" operator="notEqual">
      <formula>$BM51&lt;&gt;$BZ51</formula>
    </cfRule>
  </conditionalFormatting>
  <conditionalFormatting sqref="BY52">
    <cfRule type="cellIs" dxfId="368" priority="369" operator="notEqual">
      <formula>$BM52&lt;&gt;$BZ52</formula>
    </cfRule>
  </conditionalFormatting>
  <conditionalFormatting sqref="BY53">
    <cfRule type="cellIs" dxfId="367" priority="368" operator="notEqual">
      <formula>$BM53&lt;&gt;$BZ53</formula>
    </cfRule>
  </conditionalFormatting>
  <conditionalFormatting sqref="BY54">
    <cfRule type="cellIs" dxfId="366" priority="367" operator="notEqual">
      <formula>$BM54&lt;&gt;$BZ54</formula>
    </cfRule>
  </conditionalFormatting>
  <conditionalFormatting sqref="BY56">
    <cfRule type="cellIs" dxfId="365" priority="366" operator="notEqual">
      <formula>$BM56&lt;&gt;$BZ56</formula>
    </cfRule>
  </conditionalFormatting>
  <conditionalFormatting sqref="BY57">
    <cfRule type="cellIs" dxfId="364" priority="365" operator="notEqual">
      <formula>$BM57&lt;&gt;$BZ57</formula>
    </cfRule>
  </conditionalFormatting>
  <conditionalFormatting sqref="BY58">
    <cfRule type="cellIs" dxfId="363" priority="364" operator="notEqual">
      <formula>$BM58&lt;&gt;$BZ58</formula>
    </cfRule>
  </conditionalFormatting>
  <conditionalFormatting sqref="BY59">
    <cfRule type="cellIs" dxfId="362" priority="363" operator="notEqual">
      <formula>$BM59&lt;&gt;$BZ59</formula>
    </cfRule>
  </conditionalFormatting>
  <conditionalFormatting sqref="BY60">
    <cfRule type="cellIs" dxfId="361" priority="362" operator="notEqual">
      <formula>$BM60&lt;&gt;$BZ60</formula>
    </cfRule>
  </conditionalFormatting>
  <conditionalFormatting sqref="BY63">
    <cfRule type="cellIs" dxfId="360" priority="361" operator="notEqual">
      <formula>$BM63&lt;&gt;$BZ63</formula>
    </cfRule>
  </conditionalFormatting>
  <conditionalFormatting sqref="BY64">
    <cfRule type="cellIs" dxfId="359" priority="360" operator="notEqual">
      <formula>$BM64&lt;&gt;$BZ64</formula>
    </cfRule>
  </conditionalFormatting>
  <conditionalFormatting sqref="BY65">
    <cfRule type="cellIs" dxfId="358" priority="359" operator="notEqual">
      <formula>$BM65&lt;&gt;$BZ65</formula>
    </cfRule>
  </conditionalFormatting>
  <conditionalFormatting sqref="BY67">
    <cfRule type="cellIs" dxfId="357" priority="358" operator="notEqual">
      <formula>$BM67&lt;&gt;$BZ67</formula>
    </cfRule>
  </conditionalFormatting>
  <conditionalFormatting sqref="BY68">
    <cfRule type="cellIs" dxfId="356" priority="357" operator="notEqual">
      <formula>$BM68&lt;&gt;$BZ68</formula>
    </cfRule>
  </conditionalFormatting>
  <conditionalFormatting sqref="BY69">
    <cfRule type="cellIs" dxfId="355" priority="356" operator="notEqual">
      <formula>$BM69&lt;&gt;$BZ69</formula>
    </cfRule>
  </conditionalFormatting>
  <conditionalFormatting sqref="BY70">
    <cfRule type="cellIs" dxfId="354" priority="355" operator="notEqual">
      <formula>$BM70&lt;&gt;$BZ70</formula>
    </cfRule>
  </conditionalFormatting>
  <conditionalFormatting sqref="BY71">
    <cfRule type="cellIs" dxfId="353" priority="354" operator="notEqual">
      <formula>$BM71&lt;&gt;$BZ71</formula>
    </cfRule>
  </conditionalFormatting>
  <conditionalFormatting sqref="BY72">
    <cfRule type="cellIs" dxfId="352" priority="353" operator="notEqual">
      <formula>$BM72&lt;&gt;$BZ72</formula>
    </cfRule>
  </conditionalFormatting>
  <conditionalFormatting sqref="BY73">
    <cfRule type="cellIs" dxfId="351" priority="352" operator="notEqual">
      <formula>$BM73&lt;&gt;$BZ73</formula>
    </cfRule>
  </conditionalFormatting>
  <conditionalFormatting sqref="BY74">
    <cfRule type="cellIs" dxfId="350" priority="351" operator="notEqual">
      <formula>$BM74&lt;&gt;$BZ74</formula>
    </cfRule>
  </conditionalFormatting>
  <conditionalFormatting sqref="BY75">
    <cfRule type="cellIs" dxfId="349" priority="350" operator="notEqual">
      <formula>$BM75&lt;&gt;$BZ75</formula>
    </cfRule>
  </conditionalFormatting>
  <conditionalFormatting sqref="BY76">
    <cfRule type="cellIs" dxfId="348" priority="349" operator="notEqual">
      <formula>$BM76&lt;&gt;$BZ76</formula>
    </cfRule>
  </conditionalFormatting>
  <conditionalFormatting sqref="BY77">
    <cfRule type="cellIs" dxfId="347" priority="348" operator="notEqual">
      <formula>$BM77&lt;&gt;$BZ77</formula>
    </cfRule>
  </conditionalFormatting>
  <conditionalFormatting sqref="BY78">
    <cfRule type="cellIs" dxfId="346" priority="347" operator="notEqual">
      <formula>$BM78&lt;&gt;$BZ78</formula>
    </cfRule>
  </conditionalFormatting>
  <conditionalFormatting sqref="BY79">
    <cfRule type="cellIs" dxfId="345" priority="346" operator="notEqual">
      <formula>$BM79&lt;&gt;$BZ79</formula>
    </cfRule>
  </conditionalFormatting>
  <conditionalFormatting sqref="BY80">
    <cfRule type="cellIs" dxfId="344" priority="345" operator="notEqual">
      <formula>$BM80&lt;&gt;$BZ80</formula>
    </cfRule>
  </conditionalFormatting>
  <conditionalFormatting sqref="BY81">
    <cfRule type="cellIs" dxfId="343" priority="344" operator="notEqual">
      <formula>$BM81&lt;&gt;$BZ81</formula>
    </cfRule>
  </conditionalFormatting>
  <conditionalFormatting sqref="BY82">
    <cfRule type="cellIs" dxfId="342" priority="343" operator="notEqual">
      <formula>$BM82&lt;&gt;$BZ82</formula>
    </cfRule>
  </conditionalFormatting>
  <conditionalFormatting sqref="BY83">
    <cfRule type="cellIs" dxfId="341" priority="342" operator="notEqual">
      <formula>$BM83&lt;&gt;$BZ83</formula>
    </cfRule>
  </conditionalFormatting>
  <conditionalFormatting sqref="BY84">
    <cfRule type="cellIs" dxfId="340" priority="341" operator="notEqual">
      <formula>$BM84&lt;&gt;$BZ84</formula>
    </cfRule>
  </conditionalFormatting>
  <conditionalFormatting sqref="BY87">
    <cfRule type="cellIs" dxfId="339" priority="340" operator="notEqual">
      <formula>$BM87&lt;&gt;$BZ87</formula>
    </cfRule>
  </conditionalFormatting>
  <conditionalFormatting sqref="BY88">
    <cfRule type="cellIs" dxfId="338" priority="339" operator="notEqual">
      <formula>$BM88&lt;&gt;$BZ88</formula>
    </cfRule>
  </conditionalFormatting>
  <conditionalFormatting sqref="BY89">
    <cfRule type="cellIs" dxfId="337" priority="338" operator="notEqual">
      <formula>$BM89&lt;&gt;$BZ89</formula>
    </cfRule>
  </conditionalFormatting>
  <conditionalFormatting sqref="BY90">
    <cfRule type="cellIs" dxfId="336" priority="337" operator="notEqual">
      <formula>$BM90&lt;&gt;$BZ90</formula>
    </cfRule>
  </conditionalFormatting>
  <conditionalFormatting sqref="BY91">
    <cfRule type="cellIs" dxfId="335" priority="336" operator="notEqual">
      <formula>$BM91&lt;&gt;$BZ91</formula>
    </cfRule>
  </conditionalFormatting>
  <conditionalFormatting sqref="BY92">
    <cfRule type="cellIs" dxfId="334" priority="335" operator="notEqual">
      <formula>$BM92&lt;&gt;$BZ92</formula>
    </cfRule>
  </conditionalFormatting>
  <conditionalFormatting sqref="BY93">
    <cfRule type="cellIs" dxfId="333" priority="334" operator="notEqual">
      <formula>$BM93&lt;&gt;$BZ93</formula>
    </cfRule>
  </conditionalFormatting>
  <conditionalFormatting sqref="BY94">
    <cfRule type="cellIs" dxfId="332" priority="333" operator="notEqual">
      <formula>$BM94&lt;&gt;$BZ94</formula>
    </cfRule>
  </conditionalFormatting>
  <conditionalFormatting sqref="BY95">
    <cfRule type="cellIs" dxfId="331" priority="332" operator="notEqual">
      <formula>$BM95&lt;&gt;$BZ95</formula>
    </cfRule>
  </conditionalFormatting>
  <conditionalFormatting sqref="BY96">
    <cfRule type="cellIs" dxfId="330" priority="331" operator="notEqual">
      <formula>$BM96&lt;&gt;$BZ96</formula>
    </cfRule>
  </conditionalFormatting>
  <conditionalFormatting sqref="BY97">
    <cfRule type="cellIs" dxfId="329" priority="330" operator="notEqual">
      <formula>$BM97&lt;&gt;$BZ97</formula>
    </cfRule>
  </conditionalFormatting>
  <conditionalFormatting sqref="BY99">
    <cfRule type="cellIs" dxfId="328" priority="329" operator="notEqual">
      <formula>$BM99&lt;&gt;$BZ99</formula>
    </cfRule>
  </conditionalFormatting>
  <conditionalFormatting sqref="BY100">
    <cfRule type="cellIs" dxfId="327" priority="328" operator="notEqual">
      <formula>$BM100&lt;&gt;$BZ100</formula>
    </cfRule>
  </conditionalFormatting>
  <conditionalFormatting sqref="BY101">
    <cfRule type="cellIs" dxfId="326" priority="327" operator="notEqual">
      <formula>$BM101&lt;&gt;$BZ101</formula>
    </cfRule>
  </conditionalFormatting>
  <conditionalFormatting sqref="BY102">
    <cfRule type="cellIs" dxfId="325" priority="326" operator="notEqual">
      <formula>$BM102&lt;&gt;$BZ102</formula>
    </cfRule>
  </conditionalFormatting>
  <conditionalFormatting sqref="BY103">
    <cfRule type="cellIs" dxfId="324" priority="325" operator="notEqual">
      <formula>$BM103&lt;&gt;$BZ103</formula>
    </cfRule>
  </conditionalFormatting>
  <conditionalFormatting sqref="BY104">
    <cfRule type="cellIs" dxfId="323" priority="324" operator="notEqual">
      <formula>$BM104&lt;&gt;$BZ104</formula>
    </cfRule>
  </conditionalFormatting>
  <conditionalFormatting sqref="BY105">
    <cfRule type="cellIs" dxfId="322" priority="323" operator="notEqual">
      <formula>$BM105&lt;&gt;$BZ105</formula>
    </cfRule>
  </conditionalFormatting>
  <conditionalFormatting sqref="BY107">
    <cfRule type="cellIs" dxfId="321" priority="322" operator="notEqual">
      <formula>$BM107&lt;&gt;$BZ107</formula>
    </cfRule>
  </conditionalFormatting>
  <conditionalFormatting sqref="BY108">
    <cfRule type="cellIs" dxfId="320" priority="321" operator="notEqual">
      <formula>$BM108&lt;&gt;$BZ108</formula>
    </cfRule>
  </conditionalFormatting>
  <conditionalFormatting sqref="BY109">
    <cfRule type="cellIs" dxfId="319" priority="320" operator="notEqual">
      <formula>$BM109&lt;&gt;$BZ109</formula>
    </cfRule>
  </conditionalFormatting>
  <conditionalFormatting sqref="BY110">
    <cfRule type="cellIs" dxfId="318" priority="319" operator="notEqual">
      <formula>$BM110&lt;&gt;$BZ110</formula>
    </cfRule>
  </conditionalFormatting>
  <conditionalFormatting sqref="BY112">
    <cfRule type="cellIs" dxfId="317" priority="318" operator="notEqual">
      <formula>$BM112&lt;&gt;$BZ112</formula>
    </cfRule>
  </conditionalFormatting>
  <conditionalFormatting sqref="BY113">
    <cfRule type="cellIs" dxfId="316" priority="317" operator="notEqual">
      <formula>$BM113&lt;&gt;$BZ113</formula>
    </cfRule>
  </conditionalFormatting>
  <conditionalFormatting sqref="BY114">
    <cfRule type="cellIs" dxfId="315" priority="316" operator="notEqual">
      <formula>$BM114&lt;&gt;$BZ114</formula>
    </cfRule>
  </conditionalFormatting>
  <conditionalFormatting sqref="BY117">
    <cfRule type="cellIs" dxfId="314" priority="315" operator="notEqual">
      <formula>$BM117&lt;&gt;$BZ117</formula>
    </cfRule>
  </conditionalFormatting>
  <conditionalFormatting sqref="BY118">
    <cfRule type="cellIs" dxfId="313" priority="314" operator="notEqual">
      <formula>$BM118&lt;&gt;$BZ118</formula>
    </cfRule>
  </conditionalFormatting>
  <conditionalFormatting sqref="BY119">
    <cfRule type="cellIs" dxfId="312" priority="313" operator="notEqual">
      <formula>$BM119&lt;&gt;$BZ119</formula>
    </cfRule>
  </conditionalFormatting>
  <conditionalFormatting sqref="BY120">
    <cfRule type="cellIs" dxfId="311" priority="312" operator="notEqual">
      <formula>$BM120&lt;&gt;$BZ120</formula>
    </cfRule>
  </conditionalFormatting>
  <conditionalFormatting sqref="BY121">
    <cfRule type="cellIs" dxfId="310" priority="311" operator="notEqual">
      <formula>$BM121&lt;&gt;$BZ121</formula>
    </cfRule>
  </conditionalFormatting>
  <conditionalFormatting sqref="BY122">
    <cfRule type="cellIs" dxfId="309" priority="310" operator="notEqual">
      <formula>$BM122&lt;&gt;$BZ122</formula>
    </cfRule>
  </conditionalFormatting>
  <conditionalFormatting sqref="BY125">
    <cfRule type="cellIs" dxfId="308" priority="309" operator="notEqual">
      <formula>$BM125&lt;&gt;$BZ125</formula>
    </cfRule>
  </conditionalFormatting>
  <conditionalFormatting sqref="BY126">
    <cfRule type="cellIs" dxfId="307" priority="308" operator="notEqual">
      <formula>$BM126&lt;&gt;$BZ126</formula>
    </cfRule>
  </conditionalFormatting>
  <conditionalFormatting sqref="BY127">
    <cfRule type="cellIs" dxfId="306" priority="307" operator="notEqual">
      <formula>$BM127&lt;&gt;$BZ127</formula>
    </cfRule>
  </conditionalFormatting>
  <conditionalFormatting sqref="BY129">
    <cfRule type="cellIs" dxfId="305" priority="306" operator="notEqual">
      <formula>$BM129&lt;&gt;$BZ129</formula>
    </cfRule>
  </conditionalFormatting>
  <conditionalFormatting sqref="BY130">
    <cfRule type="cellIs" dxfId="304" priority="305" operator="notEqual">
      <formula>$BM130&lt;&gt;$BZ130</formula>
    </cfRule>
  </conditionalFormatting>
  <conditionalFormatting sqref="BY132">
    <cfRule type="cellIs" dxfId="303" priority="304" operator="notEqual">
      <formula>$BM132&lt;&gt;$BZ132</formula>
    </cfRule>
  </conditionalFormatting>
  <conditionalFormatting sqref="BY133">
    <cfRule type="cellIs" dxfId="302" priority="303" operator="notEqual">
      <formula>$BM133&lt;&gt;$BZ133</formula>
    </cfRule>
  </conditionalFormatting>
  <conditionalFormatting sqref="BY134">
    <cfRule type="cellIs" dxfId="301" priority="302" operator="notEqual">
      <formula>$BM134&lt;&gt;$BZ134</formula>
    </cfRule>
  </conditionalFormatting>
  <conditionalFormatting sqref="BY135">
    <cfRule type="cellIs" dxfId="300" priority="301" operator="notEqual">
      <formula>$BM135&lt;&gt;$BZ135</formula>
    </cfRule>
  </conditionalFormatting>
  <conditionalFormatting sqref="BY136">
    <cfRule type="cellIs" dxfId="299" priority="300" operator="notEqual">
      <formula>$BM136&lt;&gt;$BZ136</formula>
    </cfRule>
  </conditionalFormatting>
  <conditionalFormatting sqref="BY137">
    <cfRule type="cellIs" dxfId="298" priority="299" operator="notEqual">
      <formula>$BM137&lt;&gt;$BZ137</formula>
    </cfRule>
  </conditionalFormatting>
  <conditionalFormatting sqref="BY138">
    <cfRule type="cellIs" dxfId="297" priority="298" operator="notEqual">
      <formula>$BM138&lt;&gt;$BZ138</formula>
    </cfRule>
  </conditionalFormatting>
  <conditionalFormatting sqref="BY139">
    <cfRule type="cellIs" dxfId="296" priority="297" operator="notEqual">
      <formula>$BM139&lt;&gt;$BZ139</formula>
    </cfRule>
  </conditionalFormatting>
  <conditionalFormatting sqref="BY140">
    <cfRule type="cellIs" dxfId="295" priority="296" operator="notEqual">
      <formula>$BM140&lt;&gt;$BZ140</formula>
    </cfRule>
  </conditionalFormatting>
  <conditionalFormatting sqref="BY141">
    <cfRule type="cellIs" dxfId="294" priority="295" operator="notEqual">
      <formula>$BM141&lt;&gt;$BZ141</formula>
    </cfRule>
  </conditionalFormatting>
  <conditionalFormatting sqref="BY143">
    <cfRule type="cellIs" dxfId="293" priority="294" operator="notEqual">
      <formula>$BM143&lt;&gt;$BZ143</formula>
    </cfRule>
  </conditionalFormatting>
  <conditionalFormatting sqref="BY144">
    <cfRule type="cellIs" dxfId="292" priority="293" operator="notEqual">
      <formula>$BM144&lt;&gt;$BZ144</formula>
    </cfRule>
  </conditionalFormatting>
  <conditionalFormatting sqref="BY147">
    <cfRule type="cellIs" dxfId="291" priority="292" operator="notEqual">
      <formula>$BM147&lt;&gt;$BZ147</formula>
    </cfRule>
  </conditionalFormatting>
  <conditionalFormatting sqref="BY148">
    <cfRule type="cellIs" dxfId="290" priority="291" operator="notEqual">
      <formula>$BM148&lt;&gt;$BZ148</formula>
    </cfRule>
  </conditionalFormatting>
  <conditionalFormatting sqref="BY149">
    <cfRule type="cellIs" dxfId="289" priority="290" operator="notEqual">
      <formula>$BM149&lt;&gt;$BZ149</formula>
    </cfRule>
  </conditionalFormatting>
  <conditionalFormatting sqref="BY150">
    <cfRule type="cellIs" dxfId="288" priority="289" operator="notEqual">
      <formula>$BM150&lt;&gt;$BZ150</formula>
    </cfRule>
  </conditionalFormatting>
  <conditionalFormatting sqref="BY151">
    <cfRule type="cellIs" dxfId="287" priority="288" operator="notEqual">
      <formula>$BM151&lt;&gt;$BZ151</formula>
    </cfRule>
  </conditionalFormatting>
  <conditionalFormatting sqref="BY152">
    <cfRule type="cellIs" dxfId="286" priority="287" operator="notEqual">
      <formula>$BM152&lt;&gt;$BZ152</formula>
    </cfRule>
  </conditionalFormatting>
  <conditionalFormatting sqref="BY153">
    <cfRule type="cellIs" dxfId="285" priority="286" operator="notEqual">
      <formula>$BM153&lt;&gt;$BZ153</formula>
    </cfRule>
  </conditionalFormatting>
  <conditionalFormatting sqref="BY154">
    <cfRule type="cellIs" dxfId="284" priority="285" operator="notEqual">
      <formula>$BM154&lt;&gt;$BZ154</formula>
    </cfRule>
  </conditionalFormatting>
  <conditionalFormatting sqref="BY155">
    <cfRule type="cellIs" dxfId="283" priority="284" operator="notEqual">
      <formula>$BM155&lt;&gt;$BZ155</formula>
    </cfRule>
  </conditionalFormatting>
  <conditionalFormatting sqref="BY156">
    <cfRule type="cellIs" dxfId="282" priority="283" operator="notEqual">
      <formula>$BM156&lt;&gt;$BZ156</formula>
    </cfRule>
  </conditionalFormatting>
  <conditionalFormatting sqref="BY157">
    <cfRule type="cellIs" dxfId="281" priority="282" operator="notEqual">
      <formula>$BM157&lt;&gt;$BZ157</formula>
    </cfRule>
  </conditionalFormatting>
  <conditionalFormatting sqref="BY158">
    <cfRule type="cellIs" dxfId="280" priority="281" operator="notEqual">
      <formula>$BM158&lt;&gt;$BZ158</formula>
    </cfRule>
  </conditionalFormatting>
  <conditionalFormatting sqref="BY159">
    <cfRule type="cellIs" dxfId="279" priority="280" operator="notEqual">
      <formula>$BM159&lt;&gt;$BZ159</formula>
    </cfRule>
  </conditionalFormatting>
  <conditionalFormatting sqref="BY160">
    <cfRule type="cellIs" dxfId="278" priority="279" operator="notEqual">
      <formula>$BM160&lt;&gt;$BZ160</formula>
    </cfRule>
  </conditionalFormatting>
  <conditionalFormatting sqref="BY161">
    <cfRule type="cellIs" dxfId="277" priority="278" operator="notEqual">
      <formula>$BM161&lt;&gt;$BZ161</formula>
    </cfRule>
  </conditionalFormatting>
  <conditionalFormatting sqref="BY162">
    <cfRule type="cellIs" dxfId="276" priority="277" operator="notEqual">
      <formula>$BM162&lt;&gt;$BZ162</formula>
    </cfRule>
  </conditionalFormatting>
  <conditionalFormatting sqref="BY163">
    <cfRule type="cellIs" dxfId="275" priority="276" operator="notEqual">
      <formula>$BM163&lt;&gt;$BZ163</formula>
    </cfRule>
  </conditionalFormatting>
  <conditionalFormatting sqref="BY164">
    <cfRule type="cellIs" dxfId="274" priority="275" operator="notEqual">
      <formula>$BM164&lt;&gt;$BZ164</formula>
    </cfRule>
  </conditionalFormatting>
  <conditionalFormatting sqref="BY165">
    <cfRule type="cellIs" dxfId="273" priority="274" operator="notEqual">
      <formula>$BM165&lt;&gt;$BZ165</formula>
    </cfRule>
  </conditionalFormatting>
  <conditionalFormatting sqref="BY168">
    <cfRule type="cellIs" dxfId="272" priority="273" operator="notEqual">
      <formula>$BM168&lt;&gt;$BZ168</formula>
    </cfRule>
  </conditionalFormatting>
  <conditionalFormatting sqref="BY169">
    <cfRule type="cellIs" dxfId="271" priority="272" operator="notEqual">
      <formula>$BM169&lt;&gt;$BZ169</formula>
    </cfRule>
  </conditionalFormatting>
  <conditionalFormatting sqref="BY170">
    <cfRule type="cellIs" dxfId="270" priority="271" operator="notEqual">
      <formula>$BM170&lt;&gt;$BZ170</formula>
    </cfRule>
  </conditionalFormatting>
  <conditionalFormatting sqref="BY172">
    <cfRule type="cellIs" dxfId="269" priority="270" operator="notEqual">
      <formula>$BM172&lt;&gt;$BZ172</formula>
    </cfRule>
  </conditionalFormatting>
  <conditionalFormatting sqref="BY175">
    <cfRule type="cellIs" dxfId="268" priority="269" operator="notEqual">
      <formula>$BM175&lt;&gt;$BZ175</formula>
    </cfRule>
  </conditionalFormatting>
  <conditionalFormatting sqref="BY176">
    <cfRule type="cellIs" dxfId="267" priority="268" operator="notEqual">
      <formula>$BM176&lt;&gt;$BZ176</formula>
    </cfRule>
  </conditionalFormatting>
  <conditionalFormatting sqref="BY177">
    <cfRule type="cellIs" dxfId="266" priority="267" operator="notEqual">
      <formula>$BM177&lt;&gt;$BZ177</formula>
    </cfRule>
  </conditionalFormatting>
  <conditionalFormatting sqref="BY178">
    <cfRule type="cellIs" dxfId="265" priority="266" operator="notEqual">
      <formula>$BM178&lt;&gt;$BZ178</formula>
    </cfRule>
  </conditionalFormatting>
  <conditionalFormatting sqref="BY179">
    <cfRule type="cellIs" dxfId="264" priority="265" operator="notEqual">
      <formula>$BM179&lt;&gt;$BZ179</formula>
    </cfRule>
  </conditionalFormatting>
  <conditionalFormatting sqref="BY180">
    <cfRule type="cellIs" dxfId="263" priority="264" operator="notEqual">
      <formula>$BM180&lt;&gt;$BZ180</formula>
    </cfRule>
  </conditionalFormatting>
  <conditionalFormatting sqref="BY181">
    <cfRule type="cellIs" dxfId="262" priority="263" operator="notEqual">
      <formula>$BM181&lt;&gt;$BZ181</formula>
    </cfRule>
  </conditionalFormatting>
  <conditionalFormatting sqref="BY182">
    <cfRule type="cellIs" dxfId="261" priority="262" operator="notEqual">
      <formula>$BM182&lt;&gt;$BZ182</formula>
    </cfRule>
  </conditionalFormatting>
  <conditionalFormatting sqref="BY183">
    <cfRule type="cellIs" dxfId="260" priority="261" operator="notEqual">
      <formula>$BM183&lt;&gt;$BZ183</formula>
    </cfRule>
  </conditionalFormatting>
  <conditionalFormatting sqref="BY185">
    <cfRule type="cellIs" dxfId="259" priority="260" operator="notEqual">
      <formula>$BM185&lt;&gt;$BZ185</formula>
    </cfRule>
  </conditionalFormatting>
  <conditionalFormatting sqref="BY186">
    <cfRule type="cellIs" dxfId="258" priority="259" operator="notEqual">
      <formula>$BM186&lt;&gt;$BZ186</formula>
    </cfRule>
  </conditionalFormatting>
  <conditionalFormatting sqref="BY187">
    <cfRule type="cellIs" dxfId="257" priority="258" operator="notEqual">
      <formula>$BM187&lt;&gt;$BZ187</formula>
    </cfRule>
  </conditionalFormatting>
  <conditionalFormatting sqref="BY188">
    <cfRule type="cellIs" dxfId="256" priority="257" operator="notEqual">
      <formula>$BM188&lt;&gt;$BZ188</formula>
    </cfRule>
  </conditionalFormatting>
  <conditionalFormatting sqref="BY189">
    <cfRule type="cellIs" dxfId="255" priority="256" operator="notEqual">
      <formula>$BM189&lt;&gt;$BZ189</formula>
    </cfRule>
  </conditionalFormatting>
  <conditionalFormatting sqref="BY190">
    <cfRule type="cellIs" dxfId="254" priority="255" operator="notEqual">
      <formula>$BM190&lt;&gt;$BZ190</formula>
    </cfRule>
  </conditionalFormatting>
  <conditionalFormatting sqref="BY192">
    <cfRule type="cellIs" dxfId="253" priority="254" operator="notEqual">
      <formula>$BM192&lt;&gt;$BZ192</formula>
    </cfRule>
  </conditionalFormatting>
  <conditionalFormatting sqref="BY193">
    <cfRule type="cellIs" dxfId="252" priority="253" operator="notEqual">
      <formula>$BM193&lt;&gt;$BZ193</formula>
    </cfRule>
  </conditionalFormatting>
  <conditionalFormatting sqref="BY194">
    <cfRule type="cellIs" dxfId="251" priority="252" operator="notEqual">
      <formula>$BM194&lt;&gt;$BZ194</formula>
    </cfRule>
  </conditionalFormatting>
  <conditionalFormatting sqref="BY195">
    <cfRule type="cellIs" dxfId="250" priority="251" operator="notEqual">
      <formula>$BM195&lt;&gt;$BZ195</formula>
    </cfRule>
  </conditionalFormatting>
  <conditionalFormatting sqref="BY196">
    <cfRule type="cellIs" dxfId="249" priority="250" operator="notEqual">
      <formula>$BM196&lt;&gt;$BZ196</formula>
    </cfRule>
  </conditionalFormatting>
  <conditionalFormatting sqref="BY197">
    <cfRule type="cellIs" dxfId="248" priority="249" operator="notEqual">
      <formula>$BM197&lt;&gt;$BZ197</formula>
    </cfRule>
  </conditionalFormatting>
  <conditionalFormatting sqref="BY198">
    <cfRule type="cellIs" dxfId="247" priority="248" operator="notEqual">
      <formula>$BM198&lt;&gt;$BZ198</formula>
    </cfRule>
  </conditionalFormatting>
  <conditionalFormatting sqref="BY199">
    <cfRule type="cellIs" dxfId="246" priority="247" operator="notEqual">
      <formula>$BM199&lt;&gt;$BZ199</formula>
    </cfRule>
  </conditionalFormatting>
  <conditionalFormatting sqref="BY200">
    <cfRule type="cellIs" dxfId="245" priority="246" operator="notEqual">
      <formula>$BM200&lt;&gt;$BZ200</formula>
    </cfRule>
  </conditionalFormatting>
  <conditionalFormatting sqref="BY201">
    <cfRule type="cellIs" dxfId="244" priority="245" operator="notEqual">
      <formula>$BM201&lt;&gt;$BZ201</formula>
    </cfRule>
  </conditionalFormatting>
  <conditionalFormatting sqref="BY203">
    <cfRule type="cellIs" dxfId="243" priority="244" operator="notEqual">
      <formula>$BM203&lt;&gt;$BZ203</formula>
    </cfRule>
  </conditionalFormatting>
  <conditionalFormatting sqref="BY204">
    <cfRule type="cellIs" dxfId="242" priority="243" operator="notEqual">
      <formula>$BM204&lt;&gt;$BZ204</formula>
    </cfRule>
  </conditionalFormatting>
  <conditionalFormatting sqref="BY206">
    <cfRule type="cellIs" dxfId="241" priority="242" operator="notEqual">
      <formula>$BM206&lt;&gt;$BZ206</formula>
    </cfRule>
  </conditionalFormatting>
  <conditionalFormatting sqref="BY207">
    <cfRule type="cellIs" dxfId="240" priority="241" operator="notEqual">
      <formula>$BM207&lt;&gt;$BZ207</formula>
    </cfRule>
  </conditionalFormatting>
  <conditionalFormatting sqref="BY209">
    <cfRule type="cellIs" dxfId="239" priority="240" operator="notEqual">
      <formula>$BM209&lt;&gt;$BZ209</formula>
    </cfRule>
  </conditionalFormatting>
  <conditionalFormatting sqref="BY210">
    <cfRule type="cellIs" dxfId="238" priority="239" operator="notEqual">
      <formula>$BM210&lt;&gt;$BZ210</formula>
    </cfRule>
  </conditionalFormatting>
  <conditionalFormatting sqref="BY211">
    <cfRule type="cellIs" dxfId="237" priority="238" operator="notEqual">
      <formula>$BM211&lt;&gt;$BZ211</formula>
    </cfRule>
  </conditionalFormatting>
  <conditionalFormatting sqref="BY212">
    <cfRule type="cellIs" dxfId="236" priority="237" operator="notEqual">
      <formula>$BM212&lt;&gt;$BZ212</formula>
    </cfRule>
  </conditionalFormatting>
  <conditionalFormatting sqref="BY213">
    <cfRule type="cellIs" dxfId="235" priority="236" operator="notEqual">
      <formula>$BM213&lt;&gt;$BZ213</formula>
    </cfRule>
  </conditionalFormatting>
  <conditionalFormatting sqref="BY214">
    <cfRule type="cellIs" dxfId="234" priority="235" operator="notEqual">
      <formula>$BM214&lt;&gt;$BZ214</formula>
    </cfRule>
  </conditionalFormatting>
  <conditionalFormatting sqref="BY215">
    <cfRule type="cellIs" dxfId="233" priority="234" operator="notEqual">
      <formula>$BM215&lt;&gt;$BZ215</formula>
    </cfRule>
  </conditionalFormatting>
  <conditionalFormatting sqref="BY216">
    <cfRule type="cellIs" dxfId="232" priority="233" operator="notEqual">
      <formula>$BM216&lt;&gt;$BZ216</formula>
    </cfRule>
  </conditionalFormatting>
  <conditionalFormatting sqref="BY217">
    <cfRule type="cellIs" dxfId="231" priority="232" operator="notEqual">
      <formula>$BM217&lt;&gt;$BZ217</formula>
    </cfRule>
  </conditionalFormatting>
  <conditionalFormatting sqref="BY218">
    <cfRule type="cellIs" dxfId="230" priority="231" operator="notEqual">
      <formula>$BM218&lt;&gt;$BZ218</formula>
    </cfRule>
  </conditionalFormatting>
  <conditionalFormatting sqref="BY219">
    <cfRule type="cellIs" dxfId="229" priority="230" operator="notEqual">
      <formula>$BM219&lt;&gt;$BZ219</formula>
    </cfRule>
  </conditionalFormatting>
  <conditionalFormatting sqref="BY220">
    <cfRule type="cellIs" dxfId="228" priority="229" operator="notEqual">
      <formula>$BM220&lt;&gt;$BZ220</formula>
    </cfRule>
  </conditionalFormatting>
  <conditionalFormatting sqref="BY221">
    <cfRule type="cellIs" dxfId="227" priority="228" operator="notEqual">
      <formula>$BM221&lt;&gt;$BZ221</formula>
    </cfRule>
  </conditionalFormatting>
  <conditionalFormatting sqref="BY222">
    <cfRule type="cellIs" dxfId="226" priority="227" operator="notEqual">
      <formula>$BM222&lt;&gt;$BZ222</formula>
    </cfRule>
  </conditionalFormatting>
  <conditionalFormatting sqref="BY223">
    <cfRule type="cellIs" dxfId="225" priority="226" operator="notEqual">
      <formula>$BM223&lt;&gt;$BZ223</formula>
    </cfRule>
  </conditionalFormatting>
  <conditionalFormatting sqref="BY224">
    <cfRule type="cellIs" dxfId="224" priority="225" operator="notEqual">
      <formula>$BM224&lt;&gt;$BZ224</formula>
    </cfRule>
  </conditionalFormatting>
  <conditionalFormatting sqref="BY225">
    <cfRule type="cellIs" dxfId="223" priority="224" operator="notEqual">
      <formula>$BM225&lt;&gt;$BZ225</formula>
    </cfRule>
  </conditionalFormatting>
  <conditionalFormatting sqref="BY226">
    <cfRule type="cellIs" dxfId="222" priority="223" operator="notEqual">
      <formula>$BM226&lt;&gt;$BZ226</formula>
    </cfRule>
  </conditionalFormatting>
  <conditionalFormatting sqref="BY227">
    <cfRule type="cellIs" dxfId="221" priority="222" operator="notEqual">
      <formula>$BM227&lt;&gt;$BZ227</formula>
    </cfRule>
  </conditionalFormatting>
  <conditionalFormatting sqref="BY228">
    <cfRule type="cellIs" dxfId="220" priority="221" operator="notEqual">
      <formula>$BM228&lt;&gt;$BZ228</formula>
    </cfRule>
  </conditionalFormatting>
  <conditionalFormatting sqref="BY229">
    <cfRule type="cellIs" dxfId="219" priority="220" operator="notEqual">
      <formula>$BM229&lt;&gt;$BZ229</formula>
    </cfRule>
  </conditionalFormatting>
  <conditionalFormatting sqref="BY230">
    <cfRule type="cellIs" dxfId="218" priority="219" operator="notEqual">
      <formula>$BM230&lt;&gt;$BZ230</formula>
    </cfRule>
  </conditionalFormatting>
  <conditionalFormatting sqref="BY231">
    <cfRule type="cellIs" dxfId="217" priority="218" operator="notEqual">
      <formula>$BM231&lt;&gt;$BZ231</formula>
    </cfRule>
  </conditionalFormatting>
  <conditionalFormatting sqref="BY232">
    <cfRule type="cellIs" dxfId="216" priority="217" operator="notEqual">
      <formula>$BM232&lt;&gt;$BZ232</formula>
    </cfRule>
  </conditionalFormatting>
  <conditionalFormatting sqref="BY233">
    <cfRule type="cellIs" dxfId="215" priority="216" operator="notEqual">
      <formula>$BM233&lt;&gt;$BZ233</formula>
    </cfRule>
  </conditionalFormatting>
  <conditionalFormatting sqref="BY234">
    <cfRule type="cellIs" dxfId="214" priority="215" operator="notEqual">
      <formula>$BM234&lt;&gt;$BZ234</formula>
    </cfRule>
  </conditionalFormatting>
  <conditionalFormatting sqref="BY235">
    <cfRule type="cellIs" dxfId="213" priority="214" operator="notEqual">
      <formula>$BM235&lt;&gt;$BZ235</formula>
    </cfRule>
  </conditionalFormatting>
  <conditionalFormatting sqref="BY236">
    <cfRule type="cellIs" dxfId="212" priority="213" operator="notEqual">
      <formula>$BM236&lt;&gt;$BZ236</formula>
    </cfRule>
  </conditionalFormatting>
  <conditionalFormatting sqref="BY237">
    <cfRule type="cellIs" dxfId="211" priority="212" operator="notEqual">
      <formula>$BM237&lt;&gt;$BZ237</formula>
    </cfRule>
  </conditionalFormatting>
  <conditionalFormatting sqref="BY238">
    <cfRule type="cellIs" dxfId="210" priority="211" operator="notEqual">
      <formula>$BM238&lt;&gt;$BZ238</formula>
    </cfRule>
  </conditionalFormatting>
  <conditionalFormatting sqref="BY239">
    <cfRule type="cellIs" dxfId="209" priority="210" operator="notEqual">
      <formula>$BM239&lt;&gt;$BZ239</formula>
    </cfRule>
  </conditionalFormatting>
  <conditionalFormatting sqref="BY241">
    <cfRule type="cellIs" dxfId="208" priority="209" operator="notEqual">
      <formula>$BM241&lt;&gt;$BZ241</formula>
    </cfRule>
  </conditionalFormatting>
  <conditionalFormatting sqref="BY242">
    <cfRule type="cellIs" dxfId="207" priority="208" operator="notEqual">
      <formula>$BM242&lt;&gt;$BZ242</formula>
    </cfRule>
  </conditionalFormatting>
  <conditionalFormatting sqref="BY243">
    <cfRule type="cellIs" dxfId="206" priority="207" operator="notEqual">
      <formula>$BM243&lt;&gt;$BZ243</formula>
    </cfRule>
  </conditionalFormatting>
  <conditionalFormatting sqref="BY244">
    <cfRule type="cellIs" dxfId="205" priority="206" operator="notEqual">
      <formula>$BM244&lt;&gt;$BZ244</formula>
    </cfRule>
  </conditionalFormatting>
  <conditionalFormatting sqref="BY245">
    <cfRule type="cellIs" dxfId="204" priority="205" operator="notEqual">
      <formula>$BM245&lt;&gt;$BZ245</formula>
    </cfRule>
  </conditionalFormatting>
  <conditionalFormatting sqref="BY246">
    <cfRule type="cellIs" dxfId="203" priority="204" operator="notEqual">
      <formula>$BM246&lt;&gt;$BZ246</formula>
    </cfRule>
  </conditionalFormatting>
  <conditionalFormatting sqref="BY247">
    <cfRule type="cellIs" dxfId="202" priority="203" operator="notEqual">
      <formula>$BM247&lt;&gt;$BZ247</formula>
    </cfRule>
  </conditionalFormatting>
  <conditionalFormatting sqref="BY248">
    <cfRule type="cellIs" dxfId="201" priority="202" operator="notEqual">
      <formula>$BM248&lt;&gt;$BZ248</formula>
    </cfRule>
  </conditionalFormatting>
  <conditionalFormatting sqref="BY249">
    <cfRule type="cellIs" dxfId="200" priority="201" operator="notEqual">
      <formula>$BM249&lt;&gt;$BZ249</formula>
    </cfRule>
  </conditionalFormatting>
  <conditionalFormatting sqref="BY250">
    <cfRule type="cellIs" dxfId="199" priority="200" operator="notEqual">
      <formula>$BM250&lt;&gt;$BZ250</formula>
    </cfRule>
  </conditionalFormatting>
  <conditionalFormatting sqref="BY251">
    <cfRule type="cellIs" dxfId="198" priority="199" operator="notEqual">
      <formula>$BM251&lt;&gt;$BZ251</formula>
    </cfRule>
  </conditionalFormatting>
  <conditionalFormatting sqref="BY252">
    <cfRule type="cellIs" dxfId="197" priority="198" operator="notEqual">
      <formula>$BM252&lt;&gt;$BZ252</formula>
    </cfRule>
  </conditionalFormatting>
  <conditionalFormatting sqref="BY253">
    <cfRule type="cellIs" dxfId="196" priority="197" operator="notEqual">
      <formula>$BM253&lt;&gt;$BZ253</formula>
    </cfRule>
  </conditionalFormatting>
  <conditionalFormatting sqref="BY254">
    <cfRule type="cellIs" dxfId="195" priority="196" operator="notEqual">
      <formula>$BM254&lt;&gt;$BZ254</formula>
    </cfRule>
  </conditionalFormatting>
  <conditionalFormatting sqref="BY255">
    <cfRule type="cellIs" dxfId="194" priority="195" operator="notEqual">
      <formula>$BM255&lt;&gt;$BZ255</formula>
    </cfRule>
  </conditionalFormatting>
  <conditionalFormatting sqref="BY256">
    <cfRule type="cellIs" dxfId="193" priority="194" operator="notEqual">
      <formula>$BM256&lt;&gt;$BZ256</formula>
    </cfRule>
  </conditionalFormatting>
  <conditionalFormatting sqref="BY257">
    <cfRule type="cellIs" dxfId="192" priority="193" operator="notEqual">
      <formula>$BM257&lt;&gt;$BZ257</formula>
    </cfRule>
  </conditionalFormatting>
  <conditionalFormatting sqref="BY258">
    <cfRule type="cellIs" dxfId="191" priority="192" operator="notEqual">
      <formula>$BM258&lt;&gt;$BZ258</formula>
    </cfRule>
  </conditionalFormatting>
  <conditionalFormatting sqref="BY259">
    <cfRule type="cellIs" dxfId="190" priority="191" operator="notEqual">
      <formula>$BM259&lt;&gt;$BZ259</formula>
    </cfRule>
  </conditionalFormatting>
  <conditionalFormatting sqref="BY260">
    <cfRule type="cellIs" dxfId="189" priority="190" operator="notEqual">
      <formula>$BM260&lt;&gt;$BZ260</formula>
    </cfRule>
  </conditionalFormatting>
  <conditionalFormatting sqref="BY261">
    <cfRule type="cellIs" dxfId="188" priority="189" operator="notEqual">
      <formula>$BM261&lt;&gt;$BZ261</formula>
    </cfRule>
  </conditionalFormatting>
  <conditionalFormatting sqref="BY263">
    <cfRule type="cellIs" dxfId="187" priority="188" operator="notEqual">
      <formula>$BM263&lt;&gt;$BZ263</formula>
    </cfRule>
  </conditionalFormatting>
  <conditionalFormatting sqref="BY265">
    <cfRule type="cellIs" dxfId="186" priority="187" operator="notEqual">
      <formula>$BM265&lt;&gt;$BZ265</formula>
    </cfRule>
  </conditionalFormatting>
  <conditionalFormatting sqref="BY266">
    <cfRule type="cellIs" dxfId="185" priority="186" operator="notEqual">
      <formula>$BM266&lt;&gt;$BZ266</formula>
    </cfRule>
  </conditionalFormatting>
  <conditionalFormatting sqref="BY269">
    <cfRule type="cellIs" dxfId="184" priority="185" operator="notEqual">
      <formula>$BM269&lt;&gt;$BZ269</formula>
    </cfRule>
  </conditionalFormatting>
  <conditionalFormatting sqref="BY270">
    <cfRule type="cellIs" dxfId="183" priority="184" operator="notEqual">
      <formula>$BM270&lt;&gt;$BZ270</formula>
    </cfRule>
  </conditionalFormatting>
  <conditionalFormatting sqref="BY271">
    <cfRule type="cellIs" dxfId="182" priority="183" operator="notEqual">
      <formula>$BM271&lt;&gt;$BZ271</formula>
    </cfRule>
  </conditionalFormatting>
  <conditionalFormatting sqref="BY272">
    <cfRule type="cellIs" dxfId="181" priority="182" operator="notEqual">
      <formula>$BM272&lt;&gt;$BZ272</formula>
    </cfRule>
  </conditionalFormatting>
  <conditionalFormatting sqref="BY273">
    <cfRule type="cellIs" dxfId="180" priority="181" operator="notEqual">
      <formula>$BM273&lt;&gt;$BZ273</formula>
    </cfRule>
  </conditionalFormatting>
  <conditionalFormatting sqref="BY275">
    <cfRule type="cellIs" dxfId="179" priority="180" operator="notEqual">
      <formula>$BM275&lt;&gt;$BZ275</formula>
    </cfRule>
  </conditionalFormatting>
  <conditionalFormatting sqref="BY276">
    <cfRule type="cellIs" dxfId="178" priority="179" operator="notEqual">
      <formula>$BM276&lt;&gt;$BZ276</formula>
    </cfRule>
  </conditionalFormatting>
  <conditionalFormatting sqref="BY277">
    <cfRule type="cellIs" dxfId="177" priority="178" operator="notEqual">
      <formula>$BM277&lt;&gt;$BZ277</formula>
    </cfRule>
  </conditionalFormatting>
  <conditionalFormatting sqref="BY278">
    <cfRule type="cellIs" dxfId="176" priority="177" operator="notEqual">
      <formula>$BM278&lt;&gt;$BZ278</formula>
    </cfRule>
  </conditionalFormatting>
  <conditionalFormatting sqref="BY280">
    <cfRule type="cellIs" dxfId="175" priority="176" operator="notEqual">
      <formula>$BM280&lt;&gt;$BZ280</formula>
    </cfRule>
  </conditionalFormatting>
  <conditionalFormatting sqref="BY282">
    <cfRule type="cellIs" dxfId="174" priority="175" operator="notEqual">
      <formula>$BM282&lt;&gt;$BZ282</formula>
    </cfRule>
  </conditionalFormatting>
  <conditionalFormatting sqref="BY283">
    <cfRule type="cellIs" dxfId="173" priority="174" operator="notEqual">
      <formula>$BM283&lt;&gt;$BZ283</formula>
    </cfRule>
  </conditionalFormatting>
  <conditionalFormatting sqref="BY284">
    <cfRule type="cellIs" dxfId="172" priority="173" operator="notEqual">
      <formula>$BM284&lt;&gt;$BZ284</formula>
    </cfRule>
  </conditionalFormatting>
  <conditionalFormatting sqref="BY285">
    <cfRule type="cellIs" dxfId="171" priority="172" operator="notEqual">
      <formula>$BM285&lt;&gt;$BZ285</formula>
    </cfRule>
  </conditionalFormatting>
  <conditionalFormatting sqref="BY287">
    <cfRule type="cellIs" dxfId="170" priority="171" operator="notEqual">
      <formula>$BM287&lt;&gt;$BZ287</formula>
    </cfRule>
  </conditionalFormatting>
  <conditionalFormatting sqref="BY288">
    <cfRule type="cellIs" dxfId="169" priority="170" operator="notEqual">
      <formula>$BM288&lt;&gt;$BZ288</formula>
    </cfRule>
  </conditionalFormatting>
  <conditionalFormatting sqref="BY289">
    <cfRule type="cellIs" dxfId="168" priority="169" operator="notEqual">
      <formula>$BM289&lt;&gt;$BZ289</formula>
    </cfRule>
  </conditionalFormatting>
  <conditionalFormatting sqref="BY290">
    <cfRule type="cellIs" dxfId="167" priority="168" operator="notEqual">
      <formula>$BM290&lt;&gt;$BZ290</formula>
    </cfRule>
  </conditionalFormatting>
  <conditionalFormatting sqref="BY291">
    <cfRule type="cellIs" dxfId="166" priority="167" operator="notEqual">
      <formula>$BM291&lt;&gt;$BZ291</formula>
    </cfRule>
  </conditionalFormatting>
  <conditionalFormatting sqref="BY292">
    <cfRule type="cellIs" dxfId="165" priority="166" operator="notEqual">
      <formula>$BM292&lt;&gt;$BZ292</formula>
    </cfRule>
  </conditionalFormatting>
  <conditionalFormatting sqref="BY294">
    <cfRule type="cellIs" dxfId="164" priority="165" operator="notEqual">
      <formula>$BM294&lt;&gt;$BZ294</formula>
    </cfRule>
  </conditionalFormatting>
  <conditionalFormatting sqref="BY295">
    <cfRule type="cellIs" dxfId="163" priority="164" operator="notEqual">
      <formula>$BM295&lt;&gt;$BZ295</formula>
    </cfRule>
  </conditionalFormatting>
  <conditionalFormatting sqref="BY296">
    <cfRule type="cellIs" dxfId="162" priority="163" operator="notEqual">
      <formula>$BM296&lt;&gt;$BZ296</formula>
    </cfRule>
  </conditionalFormatting>
  <conditionalFormatting sqref="BY297">
    <cfRule type="cellIs" dxfId="161" priority="162" operator="notEqual">
      <formula>$BM297&lt;&gt;$BZ297</formula>
    </cfRule>
  </conditionalFormatting>
  <conditionalFormatting sqref="BY298">
    <cfRule type="cellIs" dxfId="160" priority="161" operator="notEqual">
      <formula>$BM298&lt;&gt;$BZ298</formula>
    </cfRule>
  </conditionalFormatting>
  <conditionalFormatting sqref="BY299">
    <cfRule type="cellIs" dxfId="159" priority="160" operator="notEqual">
      <formula>$BM299&lt;&gt;$BZ299</formula>
    </cfRule>
  </conditionalFormatting>
  <conditionalFormatting sqref="BY300">
    <cfRule type="cellIs" dxfId="158" priority="159" operator="notEqual">
      <formula>$BM300&lt;&gt;$BZ300</formula>
    </cfRule>
  </conditionalFormatting>
  <conditionalFormatting sqref="BY301">
    <cfRule type="cellIs" dxfId="157" priority="158" operator="notEqual">
      <formula>$BM301&lt;&gt;$BZ301</formula>
    </cfRule>
  </conditionalFormatting>
  <conditionalFormatting sqref="BY302">
    <cfRule type="cellIs" dxfId="156" priority="157" operator="notEqual">
      <formula>$BM302&lt;&gt;$BZ302</formula>
    </cfRule>
  </conditionalFormatting>
  <conditionalFormatting sqref="BY304">
    <cfRule type="cellIs" dxfId="155" priority="156" operator="notEqual">
      <formula>$BM304&lt;&gt;$BZ304</formula>
    </cfRule>
  </conditionalFormatting>
  <conditionalFormatting sqref="BY305">
    <cfRule type="cellIs" dxfId="154" priority="155" operator="notEqual">
      <formula>$BM305&lt;&gt;$BZ305</formula>
    </cfRule>
  </conditionalFormatting>
  <conditionalFormatting sqref="BY306">
    <cfRule type="cellIs" dxfId="153" priority="154" operator="notEqual">
      <formula>$BM306&lt;&gt;$BZ306</formula>
    </cfRule>
  </conditionalFormatting>
  <conditionalFormatting sqref="BY307">
    <cfRule type="cellIs" dxfId="152" priority="153" operator="notEqual">
      <formula>$BM307&lt;&gt;$BZ307</formula>
    </cfRule>
  </conditionalFormatting>
  <conditionalFormatting sqref="BY308">
    <cfRule type="cellIs" dxfId="151" priority="152" operator="notEqual">
      <formula>$BM308&lt;&gt;$BZ308</formula>
    </cfRule>
  </conditionalFormatting>
  <conditionalFormatting sqref="BY309">
    <cfRule type="cellIs" dxfId="150" priority="151" operator="notEqual">
      <formula>$BM309&lt;&gt;$BZ309</formula>
    </cfRule>
  </conditionalFormatting>
  <conditionalFormatting sqref="BY310">
    <cfRule type="cellIs" dxfId="149" priority="150" operator="notEqual">
      <formula>$BM310&lt;&gt;$BZ310</formula>
    </cfRule>
  </conditionalFormatting>
  <conditionalFormatting sqref="BY311">
    <cfRule type="cellIs" dxfId="148" priority="149" operator="notEqual">
      <formula>$BM311&lt;&gt;$BZ311</formula>
    </cfRule>
  </conditionalFormatting>
  <conditionalFormatting sqref="BY312">
    <cfRule type="cellIs" dxfId="147" priority="148" operator="notEqual">
      <formula>$BM312&lt;&gt;$BZ312</formula>
    </cfRule>
  </conditionalFormatting>
  <conditionalFormatting sqref="BY315">
    <cfRule type="cellIs" dxfId="146" priority="147" operator="notEqual">
      <formula>$BM315&lt;&gt;$BZ315</formula>
    </cfRule>
  </conditionalFormatting>
  <conditionalFormatting sqref="BY316">
    <cfRule type="cellIs" dxfId="145" priority="146" operator="notEqual">
      <formula>$BM316&lt;&gt;$BZ316</formula>
    </cfRule>
  </conditionalFormatting>
  <conditionalFormatting sqref="BY317">
    <cfRule type="cellIs" dxfId="144" priority="145" operator="notEqual">
      <formula>$BM317&lt;&gt;$BZ317</formula>
    </cfRule>
  </conditionalFormatting>
  <conditionalFormatting sqref="BY318">
    <cfRule type="cellIs" dxfId="143" priority="144" operator="notEqual">
      <formula>$BM318&lt;&gt;$BZ318</formula>
    </cfRule>
  </conditionalFormatting>
  <conditionalFormatting sqref="BY321">
    <cfRule type="cellIs" dxfId="142" priority="143" operator="notEqual">
      <formula>$BM321&lt;&gt;$BZ321</formula>
    </cfRule>
  </conditionalFormatting>
  <conditionalFormatting sqref="BY322">
    <cfRule type="cellIs" dxfId="141" priority="142" operator="notEqual">
      <formula>$BM322&lt;&gt;$BZ322</formula>
    </cfRule>
  </conditionalFormatting>
  <conditionalFormatting sqref="BY325">
    <cfRule type="cellIs" dxfId="140" priority="141" operator="notEqual">
      <formula>$BM325&lt;&gt;$BZ325</formula>
    </cfRule>
  </conditionalFormatting>
  <conditionalFormatting sqref="BY326">
    <cfRule type="cellIs" dxfId="139" priority="140" operator="notEqual">
      <formula>$BM326&lt;&gt;$BZ326</formula>
    </cfRule>
  </conditionalFormatting>
  <conditionalFormatting sqref="BY327">
    <cfRule type="cellIs" dxfId="138" priority="139" operator="notEqual">
      <formula>$BM327&lt;&gt;$BZ327</formula>
    </cfRule>
  </conditionalFormatting>
  <conditionalFormatting sqref="BY328">
    <cfRule type="cellIs" dxfId="137" priority="138" operator="notEqual">
      <formula>$BM328&lt;&gt;$BZ328</formula>
    </cfRule>
  </conditionalFormatting>
  <conditionalFormatting sqref="BY329">
    <cfRule type="cellIs" dxfId="136" priority="137" operator="notEqual">
      <formula>$BM329&lt;&gt;$BZ329</formula>
    </cfRule>
  </conditionalFormatting>
  <conditionalFormatting sqref="BY330">
    <cfRule type="cellIs" dxfId="135" priority="136" operator="notEqual">
      <formula>$BM330&lt;&gt;$BZ330</formula>
    </cfRule>
  </conditionalFormatting>
  <conditionalFormatting sqref="BY331">
    <cfRule type="cellIs" dxfId="134" priority="135" operator="notEqual">
      <formula>$BM331&lt;&gt;$BZ331</formula>
    </cfRule>
  </conditionalFormatting>
  <conditionalFormatting sqref="BY332">
    <cfRule type="cellIs" dxfId="133" priority="134" operator="notEqual">
      <formula>$BM332&lt;&gt;$BZ332</formula>
    </cfRule>
  </conditionalFormatting>
  <conditionalFormatting sqref="BY333">
    <cfRule type="cellIs" dxfId="132" priority="133" operator="notEqual">
      <formula>$BM333&lt;&gt;$BZ333</formula>
    </cfRule>
  </conditionalFormatting>
  <conditionalFormatting sqref="BY334">
    <cfRule type="cellIs" dxfId="131" priority="132" operator="notEqual">
      <formula>$BM334&lt;&gt;$BZ334</formula>
    </cfRule>
  </conditionalFormatting>
  <conditionalFormatting sqref="BY335">
    <cfRule type="cellIs" dxfId="130" priority="131" operator="notEqual">
      <formula>$BM335&lt;&gt;$BZ335</formula>
    </cfRule>
  </conditionalFormatting>
  <conditionalFormatting sqref="BY336">
    <cfRule type="cellIs" dxfId="129" priority="130" operator="notEqual">
      <formula>$BM336&lt;&gt;$BZ336</formula>
    </cfRule>
  </conditionalFormatting>
  <conditionalFormatting sqref="BY338">
    <cfRule type="cellIs" dxfId="128" priority="129" operator="notEqual">
      <formula>$BM338&lt;&gt;$BZ338</formula>
    </cfRule>
  </conditionalFormatting>
  <conditionalFormatting sqref="BY339">
    <cfRule type="cellIs" dxfId="127" priority="128" operator="notEqual">
      <formula>$BM339&lt;&gt;$BZ339</formula>
    </cfRule>
  </conditionalFormatting>
  <conditionalFormatting sqref="BY340">
    <cfRule type="cellIs" dxfId="126" priority="127" operator="notEqual">
      <formula>$BM340&lt;&gt;$BZ340</formula>
    </cfRule>
  </conditionalFormatting>
  <conditionalFormatting sqref="BY342">
    <cfRule type="cellIs" dxfId="125" priority="126" operator="notEqual">
      <formula>$BM342&lt;&gt;$BZ342</formula>
    </cfRule>
  </conditionalFormatting>
  <conditionalFormatting sqref="BY343">
    <cfRule type="cellIs" dxfId="124" priority="125" operator="notEqual">
      <formula>$BM343&lt;&gt;$BZ343</formula>
    </cfRule>
  </conditionalFormatting>
  <conditionalFormatting sqref="BY344">
    <cfRule type="cellIs" dxfId="123" priority="124" operator="notEqual">
      <formula>$BM344&lt;&gt;$BZ344</formula>
    </cfRule>
  </conditionalFormatting>
  <conditionalFormatting sqref="BY345">
    <cfRule type="cellIs" dxfId="122" priority="123" operator="notEqual">
      <formula>$BM345&lt;&gt;$BZ345</formula>
    </cfRule>
  </conditionalFormatting>
  <conditionalFormatting sqref="BY346">
    <cfRule type="cellIs" dxfId="121" priority="122" operator="notEqual">
      <formula>$BM346&lt;&gt;$BZ346</formula>
    </cfRule>
  </conditionalFormatting>
  <conditionalFormatting sqref="BY347">
    <cfRule type="cellIs" dxfId="120" priority="121" operator="notEqual">
      <formula>$BM347&lt;&gt;$BZ347</formula>
    </cfRule>
  </conditionalFormatting>
  <conditionalFormatting sqref="BY348">
    <cfRule type="cellIs" dxfId="119" priority="120" operator="notEqual">
      <formula>$BM348&lt;&gt;$BZ348</formula>
    </cfRule>
  </conditionalFormatting>
  <conditionalFormatting sqref="BY349">
    <cfRule type="cellIs" dxfId="118" priority="119" operator="notEqual">
      <formula>$BM349&lt;&gt;$BZ349</formula>
    </cfRule>
  </conditionalFormatting>
  <conditionalFormatting sqref="BY350">
    <cfRule type="cellIs" dxfId="117" priority="118" operator="notEqual">
      <formula>$BM350&lt;&gt;$BZ350</formula>
    </cfRule>
  </conditionalFormatting>
  <conditionalFormatting sqref="BY351">
    <cfRule type="cellIs" dxfId="116" priority="117" operator="notEqual">
      <formula>$BM351&lt;&gt;$BZ351</formula>
    </cfRule>
  </conditionalFormatting>
  <conditionalFormatting sqref="BY352">
    <cfRule type="cellIs" dxfId="115" priority="116" operator="notEqual">
      <formula>$BM352&lt;&gt;$BZ352</formula>
    </cfRule>
  </conditionalFormatting>
  <conditionalFormatting sqref="BY353">
    <cfRule type="cellIs" dxfId="114" priority="115" operator="notEqual">
      <formula>$BM353&lt;&gt;$BZ353</formula>
    </cfRule>
  </conditionalFormatting>
  <conditionalFormatting sqref="BY355">
    <cfRule type="cellIs" dxfId="113" priority="114" operator="notEqual">
      <formula>$BM355&lt;&gt;$BZ355</formula>
    </cfRule>
  </conditionalFormatting>
  <conditionalFormatting sqref="BY356">
    <cfRule type="cellIs" dxfId="112" priority="113" operator="notEqual">
      <formula>$BM356&lt;&gt;$BZ356</formula>
    </cfRule>
  </conditionalFormatting>
  <conditionalFormatting sqref="BY357">
    <cfRule type="cellIs" dxfId="111" priority="112" operator="notEqual">
      <formula>$BM357&lt;&gt;$BZ357</formula>
    </cfRule>
  </conditionalFormatting>
  <conditionalFormatting sqref="BY358">
    <cfRule type="cellIs" dxfId="110" priority="111" operator="notEqual">
      <formula>$BM358&lt;&gt;$BZ358</formula>
    </cfRule>
  </conditionalFormatting>
  <conditionalFormatting sqref="BY360">
    <cfRule type="cellIs" dxfId="109" priority="110" operator="notEqual">
      <formula>$BM360&lt;&gt;$BZ360</formula>
    </cfRule>
  </conditionalFormatting>
  <conditionalFormatting sqref="BY361">
    <cfRule type="cellIs" dxfId="108" priority="109" operator="notEqual">
      <formula>$BM361&lt;&gt;$BZ361</formula>
    </cfRule>
  </conditionalFormatting>
  <conditionalFormatting sqref="BY362">
    <cfRule type="cellIs" dxfId="107" priority="108" operator="notEqual">
      <formula>$BM362&lt;&gt;$BZ362</formula>
    </cfRule>
  </conditionalFormatting>
  <conditionalFormatting sqref="BY364">
    <cfRule type="cellIs" dxfId="106" priority="107" operator="notEqual">
      <formula>$BM364&lt;&gt;$BZ364</formula>
    </cfRule>
  </conditionalFormatting>
  <conditionalFormatting sqref="BY366">
    <cfRule type="cellIs" dxfId="105" priority="106" operator="notEqual">
      <formula>$BM366&lt;&gt;$BZ366</formula>
    </cfRule>
  </conditionalFormatting>
  <conditionalFormatting sqref="BY367">
    <cfRule type="cellIs" dxfId="104" priority="105" operator="notEqual">
      <formula>$BM367&lt;&gt;$BZ367</formula>
    </cfRule>
  </conditionalFormatting>
  <conditionalFormatting sqref="BY368">
    <cfRule type="cellIs" dxfId="103" priority="104" operator="notEqual">
      <formula>$BM368&lt;&gt;$BZ368</formula>
    </cfRule>
  </conditionalFormatting>
  <conditionalFormatting sqref="BY370">
    <cfRule type="cellIs" dxfId="102" priority="103" operator="notEqual">
      <formula>$BM370&lt;&gt;$BZ370</formula>
    </cfRule>
  </conditionalFormatting>
  <conditionalFormatting sqref="BY371">
    <cfRule type="cellIs" dxfId="101" priority="102" operator="notEqual">
      <formula>$BM371&lt;&gt;$BZ371</formula>
    </cfRule>
  </conditionalFormatting>
  <conditionalFormatting sqref="BY372">
    <cfRule type="cellIs" dxfId="100" priority="101" operator="notEqual">
      <formula>$BM372&lt;&gt;$BZ372</formula>
    </cfRule>
  </conditionalFormatting>
  <conditionalFormatting sqref="BY374">
    <cfRule type="cellIs" dxfId="99" priority="100" operator="notEqual">
      <formula>$BM374&lt;&gt;$BZ374</formula>
    </cfRule>
  </conditionalFormatting>
  <conditionalFormatting sqref="BY376">
    <cfRule type="cellIs" dxfId="98" priority="99" operator="notEqual">
      <formula>$BM376&lt;&gt;$BZ376</formula>
    </cfRule>
  </conditionalFormatting>
  <conditionalFormatting sqref="BY379">
    <cfRule type="cellIs" dxfId="97" priority="98" operator="notEqual">
      <formula>$BM379&lt;&gt;$BZ379</formula>
    </cfRule>
  </conditionalFormatting>
  <conditionalFormatting sqref="BY380">
    <cfRule type="cellIs" dxfId="96" priority="97" operator="notEqual">
      <formula>$BM380&lt;&gt;$BZ380</formula>
    </cfRule>
  </conditionalFormatting>
  <conditionalFormatting sqref="BY381">
    <cfRule type="cellIs" dxfId="95" priority="96" operator="notEqual">
      <formula>$BM381&lt;&gt;$BZ381</formula>
    </cfRule>
  </conditionalFormatting>
  <conditionalFormatting sqref="BY382">
    <cfRule type="cellIs" dxfId="94" priority="95" operator="notEqual">
      <formula>$BM382&lt;&gt;$BZ382</formula>
    </cfRule>
  </conditionalFormatting>
  <conditionalFormatting sqref="BY385">
    <cfRule type="cellIs" dxfId="93" priority="94" operator="notEqual">
      <formula>$BM385&lt;&gt;$BZ385</formula>
    </cfRule>
  </conditionalFormatting>
  <conditionalFormatting sqref="BY386">
    <cfRule type="cellIs" dxfId="92" priority="93" operator="notEqual">
      <formula>$BM386&lt;&gt;$BZ386</formula>
    </cfRule>
  </conditionalFormatting>
  <conditionalFormatting sqref="BY387">
    <cfRule type="cellIs" dxfId="91" priority="92" operator="notEqual">
      <formula>$BM387&lt;&gt;$BZ387</formula>
    </cfRule>
  </conditionalFormatting>
  <conditionalFormatting sqref="BY389">
    <cfRule type="cellIs" dxfId="90" priority="91" operator="notEqual">
      <formula>$BM389&lt;&gt;$BZ389</formula>
    </cfRule>
  </conditionalFormatting>
  <conditionalFormatting sqref="BY391">
    <cfRule type="cellIs" dxfId="89" priority="90" operator="notEqual">
      <formula>$BM391&lt;&gt;$BZ391</formula>
    </cfRule>
  </conditionalFormatting>
  <conditionalFormatting sqref="BY393">
    <cfRule type="cellIs" dxfId="88" priority="89" operator="notEqual">
      <formula>$BM393&lt;&gt;$BZ393</formula>
    </cfRule>
  </conditionalFormatting>
  <conditionalFormatting sqref="BY394">
    <cfRule type="cellIs" dxfId="87" priority="88" operator="notEqual">
      <formula>$BM394&lt;&gt;$BZ394</formula>
    </cfRule>
  </conditionalFormatting>
  <conditionalFormatting sqref="BY395">
    <cfRule type="cellIs" dxfId="86" priority="87" operator="notEqual">
      <formula>$BM395&lt;&gt;$BZ395</formula>
    </cfRule>
  </conditionalFormatting>
  <conditionalFormatting sqref="BY396">
    <cfRule type="cellIs" dxfId="85" priority="86" operator="notEqual">
      <formula>$BM396&lt;&gt;$BZ396</formula>
    </cfRule>
  </conditionalFormatting>
  <conditionalFormatting sqref="BY397">
    <cfRule type="cellIs" dxfId="84" priority="85" operator="notEqual">
      <formula>$BM397&lt;&gt;$BZ397</formula>
    </cfRule>
  </conditionalFormatting>
  <conditionalFormatting sqref="BY398">
    <cfRule type="cellIs" dxfId="83" priority="84" operator="notEqual">
      <formula>$BM398&lt;&gt;$BZ398</formula>
    </cfRule>
  </conditionalFormatting>
  <conditionalFormatting sqref="BY399">
    <cfRule type="cellIs" dxfId="82" priority="83" operator="notEqual">
      <formula>$BM399&lt;&gt;$BZ399</formula>
    </cfRule>
  </conditionalFormatting>
  <conditionalFormatting sqref="BY400">
    <cfRule type="cellIs" dxfId="81" priority="82" operator="notEqual">
      <formula>$BM400&lt;&gt;$BZ400</formula>
    </cfRule>
  </conditionalFormatting>
  <conditionalFormatting sqref="BY401">
    <cfRule type="cellIs" dxfId="80" priority="81" operator="notEqual">
      <formula>$BM401&lt;&gt;$BZ401</formula>
    </cfRule>
  </conditionalFormatting>
  <conditionalFormatting sqref="BY402">
    <cfRule type="cellIs" dxfId="79" priority="80" operator="notEqual">
      <formula>$BM402&lt;&gt;$BZ402</formula>
    </cfRule>
  </conditionalFormatting>
  <conditionalFormatting sqref="BY403">
    <cfRule type="cellIs" dxfId="78" priority="79" operator="notEqual">
      <formula>$BM403&lt;&gt;$BZ403</formula>
    </cfRule>
  </conditionalFormatting>
  <conditionalFormatting sqref="BY404">
    <cfRule type="cellIs" dxfId="77" priority="78" operator="notEqual">
      <formula>$BM404&lt;&gt;$BZ404</formula>
    </cfRule>
  </conditionalFormatting>
  <conditionalFormatting sqref="BY405">
    <cfRule type="cellIs" dxfId="76" priority="77" operator="notEqual">
      <formula>$BM405&lt;&gt;$BZ405</formula>
    </cfRule>
  </conditionalFormatting>
  <conditionalFormatting sqref="BY406">
    <cfRule type="cellIs" dxfId="75" priority="76" operator="notEqual">
      <formula>$BM406&lt;&gt;$BZ406</formula>
    </cfRule>
  </conditionalFormatting>
  <conditionalFormatting sqref="BY407">
    <cfRule type="cellIs" dxfId="74" priority="75" operator="notEqual">
      <formula>$BM407&lt;&gt;$BZ407</formula>
    </cfRule>
  </conditionalFormatting>
  <conditionalFormatting sqref="BY408">
    <cfRule type="cellIs" dxfId="73" priority="74" operator="notEqual">
      <formula>$BM408&lt;&gt;$BZ408</formula>
    </cfRule>
  </conditionalFormatting>
  <conditionalFormatting sqref="BY410">
    <cfRule type="cellIs" dxfId="72" priority="73" operator="notEqual">
      <formula>$BM410&lt;&gt;$BZ410</formula>
    </cfRule>
  </conditionalFormatting>
  <conditionalFormatting sqref="BY411">
    <cfRule type="cellIs" dxfId="71" priority="72" operator="notEqual">
      <formula>$BM411&lt;&gt;$BZ411</formula>
    </cfRule>
  </conditionalFormatting>
  <conditionalFormatting sqref="BY412">
    <cfRule type="cellIs" dxfId="70" priority="71" operator="notEqual">
      <formula>$BM412&lt;&gt;$BZ412</formula>
    </cfRule>
  </conditionalFormatting>
  <conditionalFormatting sqref="BY413">
    <cfRule type="cellIs" dxfId="69" priority="70" operator="notEqual">
      <formula>$BM413&lt;&gt;$BZ413</formula>
    </cfRule>
  </conditionalFormatting>
  <conditionalFormatting sqref="BY414">
    <cfRule type="cellIs" dxfId="68" priority="69" operator="notEqual">
      <formula>$BM414&lt;&gt;$BZ414</formula>
    </cfRule>
  </conditionalFormatting>
  <conditionalFormatting sqref="BY415">
    <cfRule type="cellIs" dxfId="67" priority="68" operator="notEqual">
      <formula>$BM415&lt;&gt;$BZ415</formula>
    </cfRule>
  </conditionalFormatting>
  <conditionalFormatting sqref="BY416">
    <cfRule type="cellIs" dxfId="66" priority="67" operator="notEqual">
      <formula>$BM416&lt;&gt;$BZ416</formula>
    </cfRule>
  </conditionalFormatting>
  <conditionalFormatting sqref="BY417">
    <cfRule type="cellIs" dxfId="65" priority="66" operator="notEqual">
      <formula>$BM417&lt;&gt;$BZ417</formula>
    </cfRule>
  </conditionalFormatting>
  <conditionalFormatting sqref="BY418">
    <cfRule type="cellIs" dxfId="64" priority="65" operator="notEqual">
      <formula>$BM418&lt;&gt;$BZ418</formula>
    </cfRule>
  </conditionalFormatting>
  <conditionalFormatting sqref="BY419">
    <cfRule type="cellIs" dxfId="63" priority="64" operator="notEqual">
      <formula>$BM419&lt;&gt;$BZ419</formula>
    </cfRule>
  </conditionalFormatting>
  <conditionalFormatting sqref="BY420">
    <cfRule type="cellIs" dxfId="62" priority="63" operator="notEqual">
      <formula>$BM420&lt;&gt;$BZ420</formula>
    </cfRule>
  </conditionalFormatting>
  <conditionalFormatting sqref="BY421">
    <cfRule type="cellIs" dxfId="61" priority="62" operator="notEqual">
      <formula>$BM421&lt;&gt;$BZ421</formula>
    </cfRule>
  </conditionalFormatting>
  <conditionalFormatting sqref="BY422">
    <cfRule type="cellIs" dxfId="60" priority="61" operator="notEqual">
      <formula>$BM422&lt;&gt;$BZ422</formula>
    </cfRule>
  </conditionalFormatting>
  <conditionalFormatting sqref="BY423">
    <cfRule type="cellIs" dxfId="59" priority="60" operator="notEqual">
      <formula>$BM423&lt;&gt;$BZ423</formula>
    </cfRule>
  </conditionalFormatting>
  <conditionalFormatting sqref="BY424">
    <cfRule type="cellIs" dxfId="58" priority="59" operator="notEqual">
      <formula>$BM424&lt;&gt;$BZ424</formula>
    </cfRule>
  </conditionalFormatting>
  <conditionalFormatting sqref="BY425">
    <cfRule type="cellIs" dxfId="57" priority="58" operator="notEqual">
      <formula>$BM425&lt;&gt;$BZ425</formula>
    </cfRule>
  </conditionalFormatting>
  <conditionalFormatting sqref="BY426">
    <cfRule type="cellIs" dxfId="56" priority="57" operator="notEqual">
      <formula>$BM426&lt;&gt;$BZ426</formula>
    </cfRule>
  </conditionalFormatting>
  <conditionalFormatting sqref="BY427">
    <cfRule type="cellIs" dxfId="55" priority="56" operator="notEqual">
      <formula>$BM427&lt;&gt;$BZ427</formula>
    </cfRule>
  </conditionalFormatting>
  <conditionalFormatting sqref="BY428">
    <cfRule type="cellIs" dxfId="54" priority="55" operator="notEqual">
      <formula>$BM428&lt;&gt;$BZ428</formula>
    </cfRule>
  </conditionalFormatting>
  <conditionalFormatting sqref="BY429">
    <cfRule type="cellIs" dxfId="53" priority="54" operator="notEqual">
      <formula>$BM429&lt;&gt;$BZ429</formula>
    </cfRule>
  </conditionalFormatting>
  <conditionalFormatting sqref="BY430">
    <cfRule type="cellIs" dxfId="52" priority="53" operator="notEqual">
      <formula>$BM430&lt;&gt;$BZ430</formula>
    </cfRule>
  </conditionalFormatting>
  <conditionalFormatting sqref="BY431">
    <cfRule type="cellIs" dxfId="51" priority="52" operator="notEqual">
      <formula>$BM431&lt;&gt;$BZ431</formula>
    </cfRule>
  </conditionalFormatting>
  <conditionalFormatting sqref="BY432">
    <cfRule type="cellIs" dxfId="50" priority="51" operator="notEqual">
      <formula>$BM432&lt;&gt;$BZ432</formula>
    </cfRule>
  </conditionalFormatting>
  <conditionalFormatting sqref="BY433">
    <cfRule type="cellIs" dxfId="49" priority="50" operator="notEqual">
      <formula>$BM433&lt;&gt;$BZ433</formula>
    </cfRule>
  </conditionalFormatting>
  <conditionalFormatting sqref="BY434">
    <cfRule type="cellIs" dxfId="48" priority="49" operator="notEqual">
      <formula>$BM434&lt;&gt;$BZ434</formula>
    </cfRule>
  </conditionalFormatting>
  <conditionalFormatting sqref="BY435">
    <cfRule type="cellIs" dxfId="47" priority="48" operator="notEqual">
      <formula>$BM435&lt;&gt;$BZ435</formula>
    </cfRule>
  </conditionalFormatting>
  <conditionalFormatting sqref="BY436">
    <cfRule type="cellIs" dxfId="46" priority="47" operator="notEqual">
      <formula>$BM436&lt;&gt;$BZ436</formula>
    </cfRule>
  </conditionalFormatting>
  <conditionalFormatting sqref="BY437">
    <cfRule type="cellIs" dxfId="45" priority="46" operator="notEqual">
      <formula>$BM437&lt;&gt;$BZ437</formula>
    </cfRule>
  </conditionalFormatting>
  <conditionalFormatting sqref="BY438">
    <cfRule type="cellIs" dxfId="44" priority="45" operator="notEqual">
      <formula>$BM438&lt;&gt;$BZ438</formula>
    </cfRule>
  </conditionalFormatting>
  <conditionalFormatting sqref="BY439">
    <cfRule type="cellIs" dxfId="43" priority="44" operator="notEqual">
      <formula>$BM439&lt;&gt;$BZ439</formula>
    </cfRule>
  </conditionalFormatting>
  <conditionalFormatting sqref="BY440">
    <cfRule type="cellIs" dxfId="42" priority="43" operator="notEqual">
      <formula>$BM440&lt;&gt;$BZ440</formula>
    </cfRule>
  </conditionalFormatting>
  <conditionalFormatting sqref="BY441">
    <cfRule type="cellIs" dxfId="41" priority="42" operator="notEqual">
      <formula>$BM441&lt;&gt;$BZ441</formula>
    </cfRule>
  </conditionalFormatting>
  <conditionalFormatting sqref="AI284:BA284 BC284">
    <cfRule type="expression" dxfId="40" priority="41">
      <formula>$AZ$284="3.対象外"</formula>
    </cfRule>
  </conditionalFormatting>
  <conditionalFormatting sqref="AM67:BA67">
    <cfRule type="expression" dxfId="39" priority="40">
      <formula>$AZ$67="3.対象外"</formula>
    </cfRule>
  </conditionalFormatting>
  <conditionalFormatting sqref="AM68:BA68">
    <cfRule type="expression" dxfId="38" priority="39">
      <formula>$AZ$68="3.対象外"</formula>
    </cfRule>
  </conditionalFormatting>
  <conditionalFormatting sqref="AM63:BC63">
    <cfRule type="expression" dxfId="37" priority="38">
      <formula>$AZ$63="3.対象外"</formula>
    </cfRule>
  </conditionalFormatting>
  <conditionalFormatting sqref="AM64:BC64">
    <cfRule type="expression" dxfId="36" priority="37">
      <formula>$AZ$64="3.対象外"</formula>
    </cfRule>
  </conditionalFormatting>
  <conditionalFormatting sqref="AM65:BC65">
    <cfRule type="expression" dxfId="35" priority="36">
      <formula>$AZ$65="3.対象外"</formula>
    </cfRule>
  </conditionalFormatting>
  <conditionalFormatting sqref="BB38:BC38">
    <cfRule type="expression" dxfId="34" priority="35">
      <formula>$AZ38="4.--"</formula>
    </cfRule>
  </conditionalFormatting>
  <conditionalFormatting sqref="BB60:BC60">
    <cfRule type="expression" dxfId="33" priority="34">
      <formula>$AZ60="4.--"</formula>
    </cfRule>
  </conditionalFormatting>
  <conditionalFormatting sqref="BB84:BC84">
    <cfRule type="expression" dxfId="32" priority="33">
      <formula>$AZ84="4.--"</formula>
    </cfRule>
  </conditionalFormatting>
  <conditionalFormatting sqref="BB121:BC121">
    <cfRule type="expression" dxfId="31" priority="32">
      <formula>$AZ121="4.--"</formula>
    </cfRule>
  </conditionalFormatting>
  <conditionalFormatting sqref="BB144:BC144">
    <cfRule type="expression" dxfId="30" priority="31">
      <formula>$AZ144="4.--"</formula>
    </cfRule>
  </conditionalFormatting>
  <conditionalFormatting sqref="BB158:BC158">
    <cfRule type="expression" dxfId="29" priority="30">
      <formula>$AZ158="4.--"</formula>
    </cfRule>
  </conditionalFormatting>
  <conditionalFormatting sqref="BB161:BC161">
    <cfRule type="expression" dxfId="28" priority="29">
      <formula>$AZ161="4.--"</formula>
    </cfRule>
  </conditionalFormatting>
  <conditionalFormatting sqref="BB164:BC164">
    <cfRule type="expression" dxfId="27" priority="28">
      <formula>$AZ164="4.--"</formula>
    </cfRule>
  </conditionalFormatting>
  <conditionalFormatting sqref="BB182:BC182">
    <cfRule type="expression" dxfId="26" priority="27">
      <formula>$AZ182="4.--"</formula>
    </cfRule>
  </conditionalFormatting>
  <conditionalFormatting sqref="BB190:BC190">
    <cfRule type="expression" dxfId="25" priority="26">
      <formula>$AZ190="4.--"</formula>
    </cfRule>
  </conditionalFormatting>
  <conditionalFormatting sqref="BB201:BC201">
    <cfRule type="expression" dxfId="24" priority="25">
      <formula>$AZ201="4.--"</formula>
    </cfRule>
  </conditionalFormatting>
  <conditionalFormatting sqref="BB219:BC219">
    <cfRule type="expression" dxfId="23" priority="24">
      <formula>$AZ219="4.--"</formula>
    </cfRule>
  </conditionalFormatting>
  <conditionalFormatting sqref="BB233:BC233">
    <cfRule type="expression" dxfId="22" priority="23">
      <formula>$AZ233="4.--"</formula>
    </cfRule>
  </conditionalFormatting>
  <conditionalFormatting sqref="BB237:BC237">
    <cfRule type="expression" dxfId="21" priority="22">
      <formula>$AZ237="4.--"</formula>
    </cfRule>
  </conditionalFormatting>
  <conditionalFormatting sqref="BB239:BC239">
    <cfRule type="expression" dxfId="20" priority="21">
      <formula>$AZ239="4.--"</formula>
    </cfRule>
  </conditionalFormatting>
  <conditionalFormatting sqref="BB292:BC292">
    <cfRule type="expression" dxfId="19" priority="20">
      <formula>$AZ292="4.--"</formula>
    </cfRule>
  </conditionalFormatting>
  <conditionalFormatting sqref="BB331:BC331">
    <cfRule type="expression" dxfId="18" priority="19">
      <formula>$AZ331="4.--"</formula>
    </cfRule>
  </conditionalFormatting>
  <conditionalFormatting sqref="BB334:BC334">
    <cfRule type="expression" dxfId="17" priority="18">
      <formula>$AZ334="4.--"</formula>
    </cfRule>
  </conditionalFormatting>
  <conditionalFormatting sqref="BB336:BC336">
    <cfRule type="expression" dxfId="16" priority="17">
      <formula>$AZ336="4.--"</formula>
    </cfRule>
  </conditionalFormatting>
  <conditionalFormatting sqref="BB348:BC348">
    <cfRule type="expression" dxfId="15" priority="16">
      <formula>$AZ348="4.--"</formula>
    </cfRule>
  </conditionalFormatting>
  <conditionalFormatting sqref="BB353:BC353">
    <cfRule type="expression" dxfId="14" priority="15">
      <formula>$AZ353="4.--"</formula>
    </cfRule>
  </conditionalFormatting>
  <conditionalFormatting sqref="BB414:BC414">
    <cfRule type="expression" dxfId="13" priority="14">
      <formula>$AZ414="4.--"</formula>
    </cfRule>
  </conditionalFormatting>
  <conditionalFormatting sqref="BB428:BC428">
    <cfRule type="expression" dxfId="12" priority="13">
      <formula>$AZ428="4.--"</formula>
    </cfRule>
  </conditionalFormatting>
  <conditionalFormatting sqref="BB441:BC441">
    <cfRule type="expression" dxfId="11" priority="12">
      <formula>$AZ441="4.--"</formula>
    </cfRule>
  </conditionalFormatting>
  <conditionalFormatting sqref="BB399:BC399">
    <cfRule type="expression" dxfId="10" priority="11">
      <formula>$AZ$399="4.--"</formula>
    </cfRule>
  </conditionalFormatting>
  <conditionalFormatting sqref="BB389:BC389">
    <cfRule type="expression" dxfId="9" priority="10">
      <formula>$AZ$389="4.--"</formula>
    </cfRule>
  </conditionalFormatting>
  <conditionalFormatting sqref="BB372:BC372">
    <cfRule type="expression" dxfId="8" priority="9">
      <formula>$AZ$372="4.--"</formula>
    </cfRule>
  </conditionalFormatting>
  <conditionalFormatting sqref="BB362:BC362">
    <cfRule type="expression" dxfId="7" priority="8">
      <formula>$AZ$362="4.--"</formula>
    </cfRule>
  </conditionalFormatting>
  <conditionalFormatting sqref="BB358:BC358">
    <cfRule type="expression" dxfId="6" priority="7">
      <formula>$AZ$358="4.--"</formula>
    </cfRule>
  </conditionalFormatting>
  <conditionalFormatting sqref="BA159 BC159">
    <cfRule type="expression" dxfId="5" priority="6">
      <formula>$AZ159="3.対象外"</formula>
    </cfRule>
  </conditionalFormatting>
  <conditionalFormatting sqref="BA160 BC160">
    <cfRule type="expression" dxfId="4" priority="5">
      <formula>$AZ160="3.対象外"</formula>
    </cfRule>
  </conditionalFormatting>
  <conditionalFormatting sqref="BB112:BC112">
    <cfRule type="expression" dxfId="3" priority="4">
      <formula>$S$110="対象外"</formula>
    </cfRule>
  </conditionalFormatting>
  <conditionalFormatting sqref="BB138:BC138">
    <cfRule type="expression" dxfId="2" priority="3">
      <formula>$S$121="3.対象外"</formula>
    </cfRule>
  </conditionalFormatting>
  <conditionalFormatting sqref="BB360:BC360">
    <cfRule type="expression" dxfId="1" priority="2">
      <formula>$S$357="対象外"</formula>
    </cfRule>
  </conditionalFormatting>
  <conditionalFormatting sqref="BB366:BC367">
    <cfRule type="expression" dxfId="0" priority="1">
      <formula>$S$361="対象外"</formula>
    </cfRule>
  </conditionalFormatting>
  <dataValidations count="12">
    <dataValidation type="list" allowBlank="1" showInputMessage="1" showErrorMessage="1" sqref="AZ147:AZ166 AZ14:AZ17 AZ19:AZ38 AZ41:AZ45 AZ47:AZ49 AZ51:AZ54 AZ56:AZ60 AZ63:AZ65 AZ67:AZ84 AZ87:AZ97 AZ99:AZ105 AZ107:AZ115 AZ379:AZ383 AZ125:AZ127 AZ129:AZ130 AZ385:AZ391 AZ168:AZ173 AZ175:AZ183 AZ185:AZ201 AZ203:AZ204 AZ206:AZ207 AZ209:AZ239 AZ241:AZ263 AZ265:AZ267 AZ269:AZ285 AZ287:AZ292 AZ294:AZ302 AZ304:AZ313 AZ315:AZ319 AZ321:AZ323 AZ325:AZ364 AZ366:AZ368 AZ393:AZ441 AZ117:AZ122 AZ370:AZ377 AZ132:AZ139 AZ142:AZ144">
      <formula1>OFFSET(AV14,0,0,1,COUNTA(AV14:AY14))</formula1>
    </dataValidation>
    <dataValidation imeMode="on" allowBlank="1" showInputMessage="1" prompt="前年度判定結果(AT列)は｢○｣ではないが､新規取組みや改善等取組みにより当年度回答(AZ列)を｢はい｣にできる場合は､｢詳細説明｣｢証跡資料｣を必ず記入し､資料一式を提出してください。" sqref="BB390"/>
    <dataValidation imeMode="on" allowBlank="1" showInputMessage="1" prompt="更新調査用：前年度判定結果(AT列)は｢○｣ではないが､新規取組みや改善等取組みにより当年度回答(AZ列)を｢はい｣にできる場合は､｢詳細説明｣｢証跡資料｣を必ず記入し､資料一式を提出してください。" sqref="BB6"/>
    <dataValidation type="list" allowBlank="1" showInputMessage="1" sqref="BS11:BS441">
      <formula1>"従業員の閲覧方法確認,サンプル閲覧,実演,掲示の確認,自由入力"</formula1>
    </dataValidation>
    <dataValidation type="list" allowBlank="1" showInputMessage="1" showErrorMessage="1" sqref="BV11:BW441">
      <formula1>$BW$4:$BW$6</formula1>
    </dataValidation>
    <dataValidation type="textLength" imeMode="off" allowBlank="1" showInputMessage="1" showErrorMessage="1" prompt="いわゆる法人マイナンバー（国税庁 法人番号）を半角13桁で入力してください" sqref="BB7">
      <formula1>13</formula1>
      <formula2>13</formula2>
    </dataValidation>
    <dataValidation type="textLength" imeMode="off" allowBlank="1" showInputMessage="1" showErrorMessage="1" prompt="生保協会所定の代理店登録番号を半角大文字13桁で入力してください" sqref="BB5">
      <formula1>13</formula1>
      <formula2>13</formula2>
    </dataValidation>
    <dataValidation allowBlank="1" showInputMessage="1" prompt="通常記入不要（「顧客本位の業務運営」の観点で『達成』に相応しくない事情が見られた場合に当該事情を記載し審査会へ付議する）" sqref="BM11 BZ11"/>
    <dataValidation allowBlank="1" showInputMessage="1" prompt="過年度の代理店用評価レポート「改善を期待する事項」に、未改善の課題が記載されている場合には、ここへ記載する。" sqref="AU11"/>
    <dataValidation type="list" allowBlank="1" showInputMessage="1" showErrorMessage="1" sqref="BL132:BL141 BL338:BL340 BL67:BL85 BL129:BL130 BL125:BL127 BL378:BL382 BL99:BL105 BL87:BL97 BL47:BL61 BL63:BL65 BL41:BL45 BL410:BL441 BL14:BL17 BL107:BL110 BL263:BL266 BL146:BL165 BL174:BL261 BL282:BL312 BL324:BL336 BL342:BL353 BL123 BL392:BL408 BL389:BL390 BL360:BL362 BL355:BL358 BL320:BL322 BL314:BL318 BL280 BL275:BL278 BL19:BL23 BL172 BL167:BL170 BL11:BL12 BL268:BL273 BL112:BL114 BL143:BL144 BL364:BL376 BL116:BL121 BL384:BL387 BL25:BL39">
      <formula1>OFFSET(BE11,0,0,1,COUNTA(BE11:BK11))</formula1>
    </dataValidation>
    <dataValidation imeMode="on" allowBlank="1" showInputMessage="1" sqref="BB398:BB399"/>
    <dataValidation type="list" allowBlank="1" showInputMessage="1" showErrorMessage="1" sqref="AZ140:AZ141">
      <formula1>IF($AZ$122&lt;&gt;"対象外",OFFSET(AV140,0,0,1,COUNTA(AV140:AY140)),$AZ$122)</formula1>
    </dataValidation>
  </dataValidations>
  <pageMargins left="0.31496062992125984" right="0.31496062992125984" top="0.55118110236220474" bottom="0.55118110236220474" header="0.31496062992125984" footer="0.31496062992125984"/>
  <pageSetup paperSize="8"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回答にあたってご留意いただきたい事項</vt:lpstr>
      <vt:lpstr>評価申告シート</vt:lpstr>
      <vt:lpstr>評価申告シート記入ポイント</vt:lpstr>
      <vt:lpstr>回答にあたってご留意いただきたい事項!Print_Area</vt:lpstr>
      <vt:lpstr>評価申告シート!Print_Area</vt:lpstr>
      <vt:lpstr>評価申告シート記入ポイント!Print_Area</vt:lpstr>
      <vt:lpstr>評価申告シート!Print_Titles</vt:lpstr>
      <vt:lpstr>評価申告シート記入ポイント!Print_Titles</vt:lpstr>
      <vt:lpstr>評価レポート集計表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生命保険協会</cp:lastModifiedBy>
  <cp:lastPrinted>2024-02-28T07:14:00Z</cp:lastPrinted>
  <dcterms:created xsi:type="dcterms:W3CDTF">2023-10-31T05:22:37Z</dcterms:created>
  <dcterms:modified xsi:type="dcterms:W3CDTF">2024-02-29T00:00:10Z</dcterms:modified>
</cp:coreProperties>
</file>