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05代理店業務品質調査G\30_各班業務\21_評価班\2025年度管理業務\20_申込準備\21_申込書兼同意書\02_自己チェックシート\"/>
    </mc:Choice>
  </mc:AlternateContent>
  <workbookProtection workbookPassword="DC6F" lockStructure="1"/>
  <bookViews>
    <workbookView xWindow="-105" yWindow="-105" windowWidth="23250" windowHeight="12450"/>
  </bookViews>
  <sheets>
    <sheet name="自己チェックシート" sheetId="13" r:id="rId1"/>
    <sheet name="結果" sheetId="14" r:id="rId2"/>
    <sheet name="集計（非表示）" sheetId="15" state="hidden" r:id="rId3"/>
  </sheets>
  <definedNames>
    <definedName name="①意向把握・確認義務">#REF!</definedName>
    <definedName name="②情報提供義務・重要事項説明">#REF!</definedName>
    <definedName name="③情報提供義務・比較推奨販売">#REF!</definedName>
    <definedName name="④募集時の禁止行為・著しく不適切な行為">#REF!</definedName>
    <definedName name="⑤特定保険契約募集に関するルール">#REF!</definedName>
    <definedName name="⑥高齢者募集ルール">#REF!</definedName>
    <definedName name="⑦お客さまの利便性向上に向けた態勢整備状況">#REF!</definedName>
    <definedName name="⑧早期消滅">#REF!</definedName>
    <definedName name="⑨募集資料等の適切な管理">#REF!</definedName>
    <definedName name="⑩勧誘方針・お客さま本位の業務運営に係る方針">#REF!</definedName>
    <definedName name="⑪募集人教育">#REF!</definedName>
    <definedName name="⑫アフターフォロー時の顧客対応態勢の整備">#REF!</definedName>
    <definedName name="⑭顧客情報の適切な管理">#REF!</definedName>
    <definedName name="⑮継続率の把握">#REF!</definedName>
    <definedName name="⑯個人情報保護に係る態勢が整備">#REF!</definedName>
    <definedName name="⑰個人情報保護に係るシステム面の整備">#REF!</definedName>
    <definedName name="⑱適切な業務運営">#REF!</definedName>
    <definedName name="⑲ディスクロージャーの適切な配備">#REF!</definedName>
    <definedName name="⑳自己点検・内部監査">#REF!</definedName>
    <definedName name="_xlnm.Print_Area" localSheetId="1">結果!$A$1:$E$51</definedName>
    <definedName name="_xlnm.Print_Area" localSheetId="0">自己チェックシート!$A$1:$O$557</definedName>
    <definedName name="お褒めの言葉も含めたお客さまの声">#REF!</definedName>
    <definedName name="テレマーケティング実施時の対応">#REF!</definedName>
    <definedName name="フランチャイザー">#REF!</definedName>
    <definedName name="フランチャイジー">#REF!</definedName>
    <definedName name="規模が大きい特定保険募集人の対応">#REF!</definedName>
    <definedName name="共同募集時の対応">#REF!</definedName>
    <definedName name="業務継続計画の策定">#REF!</definedName>
    <definedName name="従業員管理・従業員満足度向上に向けた取組み">#REF!</definedName>
    <definedName name="不適切事案への対応態勢の整備">#REF!</definedName>
    <definedName name="募集関連行為委託等の対応">#REF!</definedName>
    <definedName name="募集人管理">#REF!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14" l="1"/>
  <c r="U36" i="13" l="1"/>
  <c r="U192" i="13" l="1"/>
  <c r="U13" i="13" l="1"/>
  <c r="U11" i="13"/>
  <c r="U10" i="13"/>
  <c r="U191" i="13" l="1"/>
  <c r="U146" i="13"/>
  <c r="U9" i="13"/>
  <c r="U145" i="13"/>
  <c r="U147" i="13" l="1"/>
  <c r="U148" i="13"/>
  <c r="U149" i="13"/>
  <c r="U150" i="13"/>
  <c r="U151" i="13"/>
  <c r="U153" i="13"/>
  <c r="U154" i="13"/>
  <c r="U155" i="13"/>
  <c r="U158" i="13"/>
  <c r="U161" i="13"/>
  <c r="U162" i="13"/>
  <c r="U163" i="13"/>
  <c r="U165" i="13"/>
  <c r="U166" i="13"/>
  <c r="U168" i="13"/>
  <c r="U169" i="13"/>
  <c r="U170" i="13"/>
  <c r="U171" i="13"/>
  <c r="U198" i="13" l="1"/>
  <c r="U42" i="13" l="1"/>
  <c r="E6" i="15" l="1"/>
  <c r="D6" i="15"/>
  <c r="E5" i="15"/>
  <c r="D5" i="15"/>
  <c r="E4" i="15"/>
  <c r="D4" i="15"/>
  <c r="C6" i="15"/>
  <c r="C5" i="15"/>
  <c r="C4" i="15"/>
  <c r="E3" i="15"/>
  <c r="D3" i="15"/>
  <c r="C3" i="15"/>
  <c r="C7" i="15" l="1"/>
  <c r="E7" i="15"/>
  <c r="D7" i="15"/>
  <c r="U405" i="13"/>
  <c r="D8" i="15" l="1"/>
  <c r="E8" i="15"/>
  <c r="C8" i="15"/>
  <c r="D16" i="14"/>
  <c r="U445" i="13"/>
  <c r="U404" i="13"/>
  <c r="U409" i="13"/>
  <c r="U410" i="13"/>
  <c r="U411" i="13"/>
  <c r="U176" i="13"/>
  <c r="U177" i="13"/>
  <c r="U403" i="13" l="1"/>
  <c r="D45" i="14" s="1"/>
  <c r="U7" i="13" l="1"/>
  <c r="U40" i="13" l="1"/>
  <c r="D8" i="14" s="1"/>
  <c r="U34" i="13" l="1"/>
  <c r="U35" i="13"/>
  <c r="U37" i="13"/>
  <c r="U111" i="13" l="1"/>
  <c r="U178" i="13" l="1"/>
  <c r="U179" i="13" l="1"/>
  <c r="U175" i="13"/>
  <c r="U174" i="13"/>
  <c r="U173" i="13"/>
  <c r="U172" i="13"/>
  <c r="U157" i="13" l="1"/>
  <c r="D29" i="14"/>
  <c r="U300" i="13" l="1"/>
  <c r="U304" i="13"/>
  <c r="U303" i="13"/>
  <c r="U302" i="13"/>
  <c r="U301" i="13"/>
  <c r="U137" i="13" l="1"/>
  <c r="U136" i="13"/>
  <c r="U135" i="13"/>
  <c r="U134" i="13"/>
  <c r="U132" i="13"/>
  <c r="U131" i="13"/>
  <c r="U130" i="13"/>
  <c r="U129" i="13"/>
  <c r="U473" i="13" l="1"/>
  <c r="U472" i="13"/>
  <c r="U471" i="13"/>
  <c r="U470" i="13"/>
  <c r="U469" i="13"/>
  <c r="U468" i="13"/>
  <c r="U467" i="13"/>
  <c r="U457" i="13"/>
  <c r="U461" i="13"/>
  <c r="U460" i="13"/>
  <c r="U459" i="13"/>
  <c r="U458" i="13"/>
  <c r="U456" i="13"/>
  <c r="U455" i="13"/>
  <c r="U454" i="13"/>
  <c r="U453" i="13"/>
  <c r="U452" i="13"/>
  <c r="U451" i="13"/>
  <c r="U446" i="13"/>
  <c r="U444" i="13"/>
  <c r="U443" i="13"/>
  <c r="U442" i="13"/>
  <c r="U441" i="13"/>
  <c r="U440" i="13"/>
  <c r="U439" i="13"/>
  <c r="U438" i="13"/>
  <c r="U437" i="13"/>
  <c r="U436" i="13"/>
  <c r="U435" i="13"/>
  <c r="U434" i="13"/>
  <c r="U433" i="13"/>
  <c r="U425" i="13"/>
  <c r="U424" i="13"/>
  <c r="U423" i="13"/>
  <c r="U422" i="13"/>
  <c r="U421" i="13"/>
  <c r="U419" i="13"/>
  <c r="U417" i="13"/>
  <c r="U416" i="13"/>
  <c r="U415" i="13"/>
  <c r="U413" i="13"/>
  <c r="U407" i="13"/>
  <c r="U402" i="13"/>
  <c r="U401" i="13"/>
  <c r="U399" i="13"/>
  <c r="U398" i="13"/>
  <c r="U397" i="13"/>
  <c r="U395" i="13"/>
  <c r="U392" i="13"/>
  <c r="U391" i="13"/>
  <c r="U390" i="13"/>
  <c r="U388" i="13"/>
  <c r="U387" i="13"/>
  <c r="U386" i="13"/>
  <c r="U385" i="13"/>
  <c r="U382" i="13"/>
  <c r="U381" i="13"/>
  <c r="U377" i="13"/>
  <c r="U376" i="13"/>
  <c r="U375" i="13"/>
  <c r="U374" i="13"/>
  <c r="U372" i="13"/>
  <c r="U371" i="13"/>
  <c r="U370" i="13"/>
  <c r="U366" i="13"/>
  <c r="U363" i="13"/>
  <c r="U362" i="13"/>
  <c r="V350" i="13"/>
  <c r="V349" i="13"/>
  <c r="V348" i="13"/>
  <c r="V347" i="13"/>
  <c r="U354" i="13"/>
  <c r="U353" i="13"/>
  <c r="U345" i="13"/>
  <c r="U344" i="13"/>
  <c r="U343" i="13"/>
  <c r="U342" i="13"/>
  <c r="U341" i="13"/>
  <c r="U340" i="13"/>
  <c r="U339" i="13"/>
  <c r="U338" i="13"/>
  <c r="U337" i="13"/>
  <c r="U336" i="13"/>
  <c r="U334" i="13"/>
  <c r="U333" i="13"/>
  <c r="U332" i="13"/>
  <c r="V331" i="13"/>
  <c r="V330" i="13"/>
  <c r="V329" i="13"/>
  <c r="V328" i="13"/>
  <c r="U406" i="13" l="1"/>
  <c r="D46" i="14" s="1"/>
  <c r="U346" i="13"/>
  <c r="U328" i="13"/>
  <c r="U450" i="13"/>
  <c r="D49" i="14" s="1"/>
  <c r="U361" i="13"/>
  <c r="U368" i="13"/>
  <c r="D40" i="14" s="1"/>
  <c r="U432" i="13"/>
  <c r="D48" i="14" s="1"/>
  <c r="U466" i="13"/>
  <c r="D50" i="14" s="1"/>
  <c r="U418" i="13"/>
  <c r="D47" i="14" s="1"/>
  <c r="U384" i="13"/>
  <c r="D42" i="14" s="1"/>
  <c r="U380" i="13"/>
  <c r="D41" i="14" s="1"/>
  <c r="D38" i="14" l="1"/>
  <c r="U327" i="13"/>
  <c r="U326" i="13"/>
  <c r="U321" i="13"/>
  <c r="U320" i="13"/>
  <c r="U319" i="13"/>
  <c r="U318" i="13"/>
  <c r="U317" i="13"/>
  <c r="U316" i="13"/>
  <c r="U315" i="13"/>
  <c r="U313" i="13"/>
  <c r="U312" i="13"/>
  <c r="U310" i="13"/>
  <c r="U309" i="13"/>
  <c r="U308" i="13"/>
  <c r="U307" i="13"/>
  <c r="U306" i="13"/>
  <c r="U305" i="13"/>
  <c r="U299" i="13"/>
  <c r="U298" i="13"/>
  <c r="U297" i="13"/>
  <c r="U296" i="13"/>
  <c r="U295" i="13"/>
  <c r="U294" i="13"/>
  <c r="U293" i="13"/>
  <c r="U292" i="13"/>
  <c r="U291" i="13"/>
  <c r="U290" i="13"/>
  <c r="U289" i="13"/>
  <c r="U288" i="13"/>
  <c r="U280" i="13"/>
  <c r="U274" i="13"/>
  <c r="U273" i="13"/>
  <c r="U267" i="13"/>
  <c r="U266" i="13"/>
  <c r="U265" i="13"/>
  <c r="U264" i="13"/>
  <c r="U263" i="13"/>
  <c r="U262" i="13"/>
  <c r="U261" i="13"/>
  <c r="U255" i="13"/>
  <c r="U254" i="13"/>
  <c r="U253" i="13"/>
  <c r="U252" i="13"/>
  <c r="U250" i="13"/>
  <c r="U249" i="13"/>
  <c r="U247" i="13"/>
  <c r="U246" i="13"/>
  <c r="U237" i="13"/>
  <c r="U236" i="13"/>
  <c r="U235" i="13"/>
  <c r="U234" i="13"/>
  <c r="U228" i="13"/>
  <c r="U227" i="13"/>
  <c r="U225" i="13"/>
  <c r="U221" i="13"/>
  <c r="U220" i="13"/>
  <c r="U219" i="13"/>
  <c r="U218" i="13"/>
  <c r="U217" i="13"/>
  <c r="U216" i="13"/>
  <c r="U213" i="13"/>
  <c r="U211" i="13"/>
  <c r="U210" i="13"/>
  <c r="U209" i="13"/>
  <c r="U207" i="13"/>
  <c r="U206" i="13"/>
  <c r="U202" i="13"/>
  <c r="U194" i="13"/>
  <c r="U193" i="13"/>
  <c r="U190" i="13"/>
  <c r="U189" i="13"/>
  <c r="U188" i="13"/>
  <c r="U187" i="13"/>
  <c r="U186" i="13"/>
  <c r="U185" i="13"/>
  <c r="U184" i="13"/>
  <c r="U144" i="13"/>
  <c r="U143" i="13"/>
  <c r="U142" i="13"/>
  <c r="U140" i="13"/>
  <c r="U139" i="13"/>
  <c r="U138" i="13"/>
  <c r="U128" i="13"/>
  <c r="U127" i="13"/>
  <c r="U126" i="13"/>
  <c r="U125" i="13"/>
  <c r="U124" i="13"/>
  <c r="U123" i="13"/>
  <c r="U122" i="13"/>
  <c r="U116" i="13"/>
  <c r="U115" i="13"/>
  <c r="U114" i="13"/>
  <c r="U113" i="13"/>
  <c r="U112" i="13"/>
  <c r="U110" i="13"/>
  <c r="U109" i="13"/>
  <c r="U108" i="13"/>
  <c r="U107" i="13"/>
  <c r="U106" i="13"/>
  <c r="U105" i="13"/>
  <c r="U104" i="13"/>
  <c r="U103" i="13"/>
  <c r="U101" i="13"/>
  <c r="U100" i="13"/>
  <c r="U99" i="13"/>
  <c r="U94" i="13"/>
  <c r="U93" i="13"/>
  <c r="U92" i="13"/>
  <c r="U91" i="13"/>
  <c r="U89" i="13"/>
  <c r="U88" i="13"/>
  <c r="U87" i="13"/>
  <c r="U86" i="13"/>
  <c r="U84" i="13"/>
  <c r="U83" i="13"/>
  <c r="U82" i="13"/>
  <c r="U80" i="13"/>
  <c r="U79" i="13"/>
  <c r="U78" i="13"/>
  <c r="U77" i="13"/>
  <c r="U76" i="13"/>
  <c r="U70" i="13"/>
  <c r="U69" i="13"/>
  <c r="U68" i="13"/>
  <c r="U67" i="13"/>
  <c r="U60" i="13"/>
  <c r="U59" i="13"/>
  <c r="U58" i="13"/>
  <c r="U57" i="13"/>
  <c r="U56" i="13"/>
  <c r="U54" i="13"/>
  <c r="U53" i="13"/>
  <c r="U52" i="13"/>
  <c r="U183" i="13" l="1"/>
  <c r="U181" i="13" s="1"/>
  <c r="D17" i="14"/>
  <c r="U226" i="13"/>
  <c r="U224" i="13" s="1"/>
  <c r="U272" i="13"/>
  <c r="U260" i="13"/>
  <c r="D27" i="14" s="1"/>
  <c r="U96" i="13"/>
  <c r="D14" i="14" s="1"/>
  <c r="U233" i="13"/>
  <c r="D22" i="14" s="1"/>
  <c r="U119" i="13"/>
  <c r="D15" i="14" s="1"/>
  <c r="U244" i="13"/>
  <c r="D26" i="14" s="1"/>
  <c r="U66" i="13"/>
  <c r="U65" i="13"/>
  <c r="U64" i="13"/>
  <c r="U63" i="13"/>
  <c r="U62" i="13"/>
  <c r="U51" i="13"/>
  <c r="U33" i="13" l="1"/>
  <c r="U32" i="13"/>
  <c r="U31" i="13"/>
  <c r="U30" i="13"/>
  <c r="U29" i="13"/>
  <c r="U28" i="13"/>
  <c r="U27" i="13"/>
  <c r="U26" i="13"/>
  <c r="U25" i="13"/>
  <c r="U24" i="13"/>
  <c r="U23" i="13"/>
  <c r="U20" i="13" l="1"/>
  <c r="D6" i="14" s="1"/>
  <c r="B4" i="14" l="1"/>
  <c r="U394" i="13" l="1"/>
  <c r="U393" i="13" s="1"/>
  <c r="D44" i="14" s="1"/>
  <c r="U365" i="13"/>
  <c r="U351" i="13"/>
  <c r="U324" i="13" s="1"/>
  <c r="D34" i="14" s="1"/>
  <c r="U314" i="13"/>
  <c r="U286" i="13" s="1"/>
  <c r="D33" i="14" s="1"/>
  <c r="U279" i="13"/>
  <c r="U214" i="13"/>
  <c r="U212" i="13"/>
  <c r="U201" i="13"/>
  <c r="D19" i="14" s="1"/>
  <c r="U197" i="13"/>
  <c r="D18" i="14" s="1"/>
  <c r="U61" i="13"/>
  <c r="U48" i="13" s="1"/>
  <c r="D39" i="14" l="1"/>
  <c r="U205" i="13"/>
  <c r="D20" i="14" s="1"/>
  <c r="D12" i="14"/>
  <c r="U389" i="13"/>
  <c r="D43" i="14" s="1"/>
  <c r="U73" i="13"/>
  <c r="D13" i="14" s="1"/>
  <c r="D21" i="14"/>
  <c r="U357" i="13" l="1"/>
  <c r="U44" i="13"/>
  <c r="D36" i="14"/>
  <c r="U240" i="13"/>
  <c r="D24" i="14" s="1"/>
  <c r="U282" i="13"/>
  <c r="D31" i="14" s="1"/>
  <c r="D10" i="14"/>
</calcChain>
</file>

<file path=xl/sharedStrings.xml><?xml version="1.0" encoding="utf-8"?>
<sst xmlns="http://schemas.openxmlformats.org/spreadsheetml/2006/main" count="2589" uniqueCount="742">
  <si>
    <t>募集人の旧姓使用を認めている代理店のみ対象</t>
    <phoneticPr fontId="3"/>
  </si>
  <si>
    <t>保険募集人の人数100名以上 or 保有契約件数5,000件以上の代理店のみ対象</t>
    <phoneticPr fontId="3"/>
  </si>
  <si>
    <t>サイバー攻撃のリスクおよびサイバー攻撃を受けた際の運用（本部担当所属へ報告、ネットワークを切断等）に関する教材を用いて、全従業員に教育を行っている</t>
    <phoneticPr fontId="3"/>
  </si>
  <si>
    <t>個人データ管理台帳による管理を行い、定期的な棚卸（新たな個人データの追加、保有期間経過後に廃棄・削除）を実施している</t>
    <phoneticPr fontId="3"/>
  </si>
  <si>
    <t>不適切事案惹起時の罰則が定められた規程がある</t>
    <rPh sb="0" eb="3">
      <t>フテキセツ</t>
    </rPh>
    <phoneticPr fontId="3"/>
  </si>
  <si>
    <t>過度なサービス品・施策品のお客さまへの提供</t>
    <rPh sb="14" eb="15">
      <t>キャク</t>
    </rPh>
    <phoneticPr fontId="3"/>
  </si>
  <si>
    <t>募集時に、締結しようとしている契約が自己契約あるいは特定契約に該当するか否か確認する態勢（チェックリストの活用、システム上のアラート等）を整備している</t>
    <rPh sb="53" eb="55">
      <t>カツヨウ</t>
    </rPh>
    <rPh sb="60" eb="61">
      <t>ウエ</t>
    </rPh>
    <rPh sb="66" eb="67">
      <t>ナド</t>
    </rPh>
    <phoneticPr fontId="3"/>
  </si>
  <si>
    <t>お客さまの意向の把握</t>
    <rPh sb="1" eb="2">
      <t>キャク</t>
    </rPh>
    <phoneticPr fontId="4"/>
  </si>
  <si>
    <t>意向に基づいた商品の提案ならびに意向と提案内容の対応関係の説明</t>
    <rPh sb="3" eb="4">
      <t>モト</t>
    </rPh>
    <phoneticPr fontId="4"/>
  </si>
  <si>
    <t>当初意向と最終意向の比較および両者が相違している場合は相違点の確認</t>
    <rPh sb="15" eb="17">
      <t>リョウシャ</t>
    </rPh>
    <rPh sb="18" eb="20">
      <t>ソウイ</t>
    </rPh>
    <rPh sb="24" eb="26">
      <t>バアイ</t>
    </rPh>
    <rPh sb="27" eb="30">
      <t>ソウイテン</t>
    </rPh>
    <rPh sb="31" eb="33">
      <t>カクニン</t>
    </rPh>
    <phoneticPr fontId="4"/>
  </si>
  <si>
    <t>お客さまの最終意向と申込内容の合致の確認（＝意向確認）</t>
    <rPh sb="1" eb="2">
      <t>キャク</t>
    </rPh>
    <rPh sb="5" eb="7">
      <t>サイシュウ</t>
    </rPh>
    <rPh sb="22" eb="24">
      <t>イコウ</t>
    </rPh>
    <rPh sb="24" eb="26">
      <t>カクニン</t>
    </rPh>
    <phoneticPr fontId="4"/>
  </si>
  <si>
    <t>意向の確認について、お客さま自身が確実に行うことができるよう工夫すること</t>
    <rPh sb="11" eb="12">
      <t>キャク</t>
    </rPh>
    <phoneticPr fontId="3"/>
  </si>
  <si>
    <t>当初意向および最終意向について全件管理する態勢（当初意向および最終意向の記録・保存等）を整備している</t>
    <rPh sb="15" eb="17">
      <t>ゼンケン</t>
    </rPh>
    <rPh sb="24" eb="26">
      <t>トウショ</t>
    </rPh>
    <rPh sb="26" eb="28">
      <t>イコウ</t>
    </rPh>
    <rPh sb="31" eb="33">
      <t>サイシュウ</t>
    </rPh>
    <rPh sb="33" eb="35">
      <t>イコウ</t>
    </rPh>
    <rPh sb="36" eb="38">
      <t>キロク</t>
    </rPh>
    <rPh sb="39" eb="41">
      <t>ホゾン</t>
    </rPh>
    <rPh sb="41" eb="42">
      <t>ナド</t>
    </rPh>
    <phoneticPr fontId="3"/>
  </si>
  <si>
    <t>お客さまに迷惑となるような時間の電話または訪問</t>
    <rPh sb="1" eb="2">
      <t>キャク</t>
    </rPh>
    <phoneticPr fontId="3"/>
  </si>
  <si>
    <t>契約締結にあたりお客さまへの利益提供や損失が生じた場合の補てん等ならびに補てんの約束等</t>
    <rPh sb="9" eb="10">
      <t>キャク</t>
    </rPh>
    <phoneticPr fontId="3"/>
  </si>
  <si>
    <t>お客さまの年齢</t>
    <rPh sb="1" eb="2">
      <t>キャク</t>
    </rPh>
    <phoneticPr fontId="3"/>
  </si>
  <si>
    <t>収集したお客さまの情報、加入目的等に照らして不適当と認められる勧誘を行わないよう、適合性確認の基準や方法、当該基準に該当する場合の具体的な方策</t>
    <rPh sb="5" eb="6">
      <t>キャク</t>
    </rPh>
    <phoneticPr fontId="3"/>
  </si>
  <si>
    <t>乗合保険会社の商品に関して、代理店として募集人に適宜学習させる態勢（商品研修の実施等）を整備している</t>
    <rPh sb="14" eb="17">
      <t>ダイリテン</t>
    </rPh>
    <rPh sb="24" eb="26">
      <t>テキギ</t>
    </rPh>
    <rPh sb="31" eb="33">
      <t>タイセイ</t>
    </rPh>
    <rPh sb="34" eb="36">
      <t>ショウヒン</t>
    </rPh>
    <rPh sb="36" eb="38">
      <t>ケンシュウ</t>
    </rPh>
    <rPh sb="39" eb="42">
      <t>ジッシナド</t>
    </rPh>
    <rPh sb="44" eb="46">
      <t>セイビ</t>
    </rPh>
    <phoneticPr fontId="3"/>
  </si>
  <si>
    <t>募集人の募集状況について本人以外による確認・指導を行う態勢を整備している</t>
    <rPh sb="0" eb="2">
      <t>ボシュウ</t>
    </rPh>
    <rPh sb="2" eb="3">
      <t>ニン</t>
    </rPh>
    <rPh sb="4" eb="6">
      <t>ボシュウ</t>
    </rPh>
    <rPh sb="6" eb="8">
      <t>ジョウキョウ</t>
    </rPh>
    <rPh sb="12" eb="14">
      <t>ホンニン</t>
    </rPh>
    <rPh sb="14" eb="16">
      <t>イガイ</t>
    </rPh>
    <rPh sb="19" eb="21">
      <t>カクニン</t>
    </rPh>
    <rPh sb="22" eb="24">
      <t>シドウ</t>
    </rPh>
    <rPh sb="25" eb="26">
      <t>オコナ</t>
    </rPh>
    <rPh sb="27" eb="29">
      <t>タイセイ</t>
    </rPh>
    <rPh sb="30" eb="32">
      <t>セイビ</t>
    </rPh>
    <phoneticPr fontId="3"/>
  </si>
  <si>
    <t>保全対応もれが発生しない態勢（保全対応状況の一覧管理および対応状況確認等）を整備している</t>
    <phoneticPr fontId="3"/>
  </si>
  <si>
    <t>苦情の受付・お客さま対応・報告ルート（現地から本部、本部から保険会社）の一連の流れが明文化されている</t>
    <rPh sb="10" eb="12">
      <t>タイオウ</t>
    </rPh>
    <phoneticPr fontId="3"/>
  </si>
  <si>
    <t>お客さまの契約内容を管理し最新の状態に保つ態勢を整備している</t>
    <rPh sb="1" eb="2">
      <t>キャク</t>
    </rPh>
    <phoneticPr fontId="3"/>
  </si>
  <si>
    <t>会社法第472条に定める休眠会社に該当していない（＝最後に登記を行ってから12年以上経過していない）</t>
    <rPh sb="0" eb="3">
      <t>カイシャホウ</t>
    </rPh>
    <rPh sb="3" eb="4">
      <t>ダイ</t>
    </rPh>
    <rPh sb="7" eb="8">
      <t>ジョウ</t>
    </rPh>
    <rPh sb="9" eb="10">
      <t>サダ</t>
    </rPh>
    <rPh sb="12" eb="14">
      <t>キュウミン</t>
    </rPh>
    <rPh sb="14" eb="16">
      <t>カイシャ</t>
    </rPh>
    <rPh sb="17" eb="19">
      <t>ガイトウ</t>
    </rPh>
    <rPh sb="26" eb="28">
      <t>サイゴ</t>
    </rPh>
    <rPh sb="29" eb="31">
      <t>トウキ</t>
    </rPh>
    <rPh sb="32" eb="33">
      <t>オコナ</t>
    </rPh>
    <rPh sb="39" eb="40">
      <t>ネン</t>
    </rPh>
    <rPh sb="40" eb="42">
      <t>イジョウ</t>
    </rPh>
    <rPh sb="42" eb="44">
      <t>ケイカ</t>
    </rPh>
    <phoneticPr fontId="3"/>
  </si>
  <si>
    <t>比較可能な商品の概要明示にあたっては、「商品名・引受保険会社名」が記載された一覧のみでは不十分であり、商品案内パンフレットにおける商品概要のページ等を用いて、商品内容の全体像が理解できる程度の情報を明示すること</t>
    <rPh sb="51" eb="53">
      <t>ショウヒン</t>
    </rPh>
    <rPh sb="53" eb="55">
      <t>アンナイ</t>
    </rPh>
    <phoneticPr fontId="3"/>
  </si>
  <si>
    <t>特定保険契約に係る広告等を行う代理店のみ対象</t>
    <phoneticPr fontId="3"/>
  </si>
  <si>
    <t>構成員契約規制の対象となるお客さまによる規制対象商品の申込みの受付を防ぐ態勢（チェックリストの活用、システム上のアラート等）を整備している</t>
    <rPh sb="14" eb="15">
      <t>キャク</t>
    </rPh>
    <rPh sb="47" eb="49">
      <t>カツヨウ</t>
    </rPh>
    <rPh sb="54" eb="55">
      <t>ウエ</t>
    </rPh>
    <rPh sb="60" eb="61">
      <t>ナド</t>
    </rPh>
    <phoneticPr fontId="3"/>
  </si>
  <si>
    <t>基本的には比較推奨販売を行わないものの、お客さまの求めに応じて例外的に比較推奨販売を行うことがある場合は、その旨</t>
    <rPh sb="21" eb="22">
      <t>キャク</t>
    </rPh>
    <phoneticPr fontId="3"/>
  </si>
  <si>
    <t>特に「高齢のお客さま」に関して、「理解能力や判断能力」、「投資経験」、「投資性資産の保有割合」等の観点を踏まえた、一般的な適合性確認の基準に比してより一層厳格な適合性確認の基準（適合性を判断する上で、不適当と認められる場合には当該勧誘を中止する旨を含む）</t>
    <rPh sb="7" eb="8">
      <t>キャク</t>
    </rPh>
    <rPh sb="97" eb="98">
      <t>ウエ</t>
    </rPh>
    <phoneticPr fontId="3"/>
  </si>
  <si>
    <t>全拠点が実施する代理店独自の自己点検の実施について定めた規程に基づく自己点検表がある（保険会社提供の点検表でも可）</t>
    <phoneticPr fontId="3"/>
  </si>
  <si>
    <t>「ご契約のしおり／約款」「契約締結前交付書面（契約概要／注意喚起情報）」もしくは「契約概要」および「注意喚起情報」をお客さまに交付すること</t>
    <phoneticPr fontId="3"/>
  </si>
  <si>
    <t>「契約概要」および「注意喚起情報」の書面の交付の際には少なくとも以下の３項目を口頭にて説明すること
　・当該書面を読むことが重要であること
　・主な免責事由等お客さまにとって特に不利益な情報が記載された部分を読むことが重要であること
　・特に、乗換、転換等の場合は、これらがお客さまに不利益になる可能性があること</t>
    <rPh sb="78" eb="79">
      <t>トウ</t>
    </rPh>
    <phoneticPr fontId="3"/>
  </si>
  <si>
    <t>「契約概要」および「注意喚起情報」の内容をお客さまが理解するための十分な時間を確保すること</t>
    <phoneticPr fontId="3"/>
  </si>
  <si>
    <t>「ご契約のしおり／約款」「契約締結前交付書面（契約概要／注意喚起情報）」もしくは「契約概要」および「注意喚起情報」のお客さまへの交付ならびに適切な情報の提供</t>
    <phoneticPr fontId="3"/>
  </si>
  <si>
    <t>「契約概要」および「注意喚起情報」の書面の交付の際の以下の事項の口頭説明の実施
　・当該書面を読むことが重要であること
　・主な免責理由等お客さまにとって特に不利益な情報が記載された部分を読むことが重要であること
　・特に、乗換、転換等の場合には、これらがお客さまに不利益になる可能性があること</t>
    <rPh sb="32" eb="34">
      <t>コウトウ</t>
    </rPh>
    <rPh sb="68" eb="69">
      <t>トウ</t>
    </rPh>
    <phoneticPr fontId="3"/>
  </si>
  <si>
    <t>「契約概要」および「注意喚起情報」の内容をお客さまが理解するための十分な時間の確保</t>
    <phoneticPr fontId="3"/>
  </si>
  <si>
    <t>商品・個別プランの内容について、お客さまの理解度に十分配慮した上で、意向の対応状況を含めてわかりやすく表示すること</t>
    <rPh sb="17" eb="18">
      <t>キャク</t>
    </rPh>
    <rPh sb="31" eb="32">
      <t>ウエ</t>
    </rPh>
    <phoneticPr fontId="3"/>
  </si>
  <si>
    <t>意向把握・確認手法の実効性を検証し、お客さまからの苦情や金融ＡＤＲへの申し立て等も踏まえて必要な改善に努める等、代理店においてお客さまの目線に立ったＰＤＣＡサイクルを確立し適切に運営すること</t>
    <rPh sb="19" eb="20">
      <t>キャク</t>
    </rPh>
    <rPh sb="54" eb="55">
      <t>トウ</t>
    </rPh>
    <rPh sb="64" eb="65">
      <t>キャク</t>
    </rPh>
    <phoneticPr fontId="3"/>
  </si>
  <si>
    <t>取扱う商品全体または特定商品分野内における実際の取扱商品数よりも多くの商品から選択できるかのような表示を行わない等、比較可能な商品の範囲についてお客さまに誤認を与えないための措置を講じること</t>
    <rPh sb="56" eb="57">
      <t>トウ</t>
    </rPh>
    <rPh sb="73" eb="74">
      <t>キャク</t>
    </rPh>
    <phoneticPr fontId="3"/>
  </si>
  <si>
    <t>自社の好取組みや改善点を収集し、全体に共有する仕組みおよび実績がある</t>
    <rPh sb="0" eb="2">
      <t>ジシャ</t>
    </rPh>
    <rPh sb="3" eb="4">
      <t>コウ</t>
    </rPh>
    <rPh sb="4" eb="6">
      <t>トリクミ</t>
    </rPh>
    <rPh sb="8" eb="11">
      <t>カイゼンテン</t>
    </rPh>
    <rPh sb="12" eb="14">
      <t>シュウシュウ</t>
    </rPh>
    <rPh sb="16" eb="18">
      <t>ゼンタイ</t>
    </rPh>
    <rPh sb="19" eb="21">
      <t>キョウユウ</t>
    </rPh>
    <rPh sb="23" eb="25">
      <t>シク</t>
    </rPh>
    <rPh sb="29" eb="31">
      <t>ジッセキ</t>
    </rPh>
    <phoneticPr fontId="3"/>
  </si>
  <si>
    <t>苦情の定義（お客さまからの不満足の表明等）が明文化されている</t>
    <rPh sb="7" eb="8">
      <t>キャク</t>
    </rPh>
    <rPh sb="19" eb="20">
      <t>トウ</t>
    </rPh>
    <phoneticPr fontId="3"/>
  </si>
  <si>
    <t>プライバシーポリシーの以下4項目について策定し、公表している
①関係法令等の遵守、個人情報を目的外に利用しないことおよび苦情処理に適切に取組むこと等、個人情報保護への取組み方針の宣言
②取得に際しての個人情報の利用目的の通知・公表等の手続についての分かりやすい説明
③開示等の手続等、個人情報の取扱いに関する諸手続についての分かりやすい説明 
④個人情報の取扱いに関する質問及び苦情処理の窓口</t>
    <rPh sb="11" eb="13">
      <t>イカ</t>
    </rPh>
    <phoneticPr fontId="3"/>
  </si>
  <si>
    <t>社会保険の潜脱行為がない旨を全件確認している（採用直後から社会保険に加入しているか、給与支払が4~6月のみ意図的に低位でないか、意図的に社会保険対象外の期間を設けていないか、短時間勤務者においても適切に把握しているか）</t>
    <rPh sb="0" eb="4">
      <t>シャカイホケン</t>
    </rPh>
    <rPh sb="29" eb="33">
      <t>シャカイホケン</t>
    </rPh>
    <rPh sb="68" eb="72">
      <t>シャカイホケン</t>
    </rPh>
    <phoneticPr fontId="3"/>
  </si>
  <si>
    <t>サイバー事案の防止に向け、自社ネットワークに不正や異常がないか監視・分析・事案発生時に対応する担当部署または担当者を明確にしている（兼務可）</t>
    <rPh sb="4" eb="6">
      <t>ジアン</t>
    </rPh>
    <rPh sb="7" eb="9">
      <t>ボウシ</t>
    </rPh>
    <rPh sb="10" eb="11">
      <t>ム</t>
    </rPh>
    <rPh sb="13" eb="15">
      <t>ジシャ</t>
    </rPh>
    <phoneticPr fontId="3"/>
  </si>
  <si>
    <t>発生した不適切事案に対する原因分析（経緯の確認・原因の把握）、再発防止策を経営層が出席する会議等で共有した上で、再発防止教育・再発防止策を実施し、改善状況を確認する態勢を整備している</t>
    <rPh sb="53" eb="54">
      <t>ウエ</t>
    </rPh>
    <phoneticPr fontId="3"/>
  </si>
  <si>
    <t xml:space="preserve">コンプライアンス上の懸念事案全件および対応結果について、経営層が出席する会議等の最高意思決定機関への報告規程がある </t>
    <rPh sb="52" eb="54">
      <t>キテイ</t>
    </rPh>
    <phoneticPr fontId="3"/>
  </si>
  <si>
    <t>(1)
お客さまニーズに合致した提案の実施に向けた募集に関する態勢整備</t>
    <phoneticPr fontId="3"/>
  </si>
  <si>
    <t>ダイレクトメールやインターネット等の手法を用いて非対面で募集を行う場合に、お客さまからの書類等の受領が1回に限定される方法による募集（1way募集）を行う代理店のみ対象</t>
    <phoneticPr fontId="3"/>
  </si>
  <si>
    <t>お客さまあて提案内容とお客さまの意向が合致していることを定期的に確認・検証する態勢（ランダムサンプリング）を整備している</t>
    <rPh sb="1" eb="2">
      <t>キャク</t>
    </rPh>
    <rPh sb="12" eb="13">
      <t>キャク</t>
    </rPh>
    <phoneticPr fontId="3"/>
  </si>
  <si>
    <t>保険会社による承認要のもの、不要のものそれぞれについて承認番号や使用期限等の管理方法を定めている</t>
    <rPh sb="43" eb="44">
      <t>サダ</t>
    </rPh>
    <phoneticPr fontId="3"/>
  </si>
  <si>
    <t>苦情を一元的に管理する、営業部門からの独立性を確保した担当部門・担当者が設置されている</t>
    <phoneticPr fontId="3"/>
  </si>
  <si>
    <t>全拠点が実施する代理店独自の自己点検（拠点担当者が自拠点を点検する取組み）の実施について定めた規程がある</t>
    <rPh sb="0" eb="1">
      <t>ゼン</t>
    </rPh>
    <rPh sb="1" eb="3">
      <t>キョテン</t>
    </rPh>
    <phoneticPr fontId="3"/>
  </si>
  <si>
    <t>代理店用</t>
    <rPh sb="0" eb="3">
      <t>ダイリテン</t>
    </rPh>
    <rPh sb="3" eb="4">
      <t>ヨウ</t>
    </rPh>
    <phoneticPr fontId="3"/>
  </si>
  <si>
    <t>①意向把握・確認義務</t>
    <phoneticPr fontId="3"/>
  </si>
  <si>
    <t>②情報提供義務（重要事項説明）</t>
    <rPh sb="1" eb="3">
      <t>ジョウホウ</t>
    </rPh>
    <rPh sb="3" eb="5">
      <t>テイキョウ</t>
    </rPh>
    <rPh sb="5" eb="7">
      <t>ギム</t>
    </rPh>
    <rPh sb="8" eb="10">
      <t>ジュウヨウ</t>
    </rPh>
    <rPh sb="10" eb="12">
      <t>ジコウ</t>
    </rPh>
    <rPh sb="12" eb="14">
      <t>セツメイ</t>
    </rPh>
    <phoneticPr fontId="3"/>
  </si>
  <si>
    <t>③情報提供義務（比較推奨販売）</t>
    <phoneticPr fontId="3"/>
  </si>
  <si>
    <t>お客さまの意向に沿って商品を選別して提案する場合（いわゆるロ方式）
　　その客観的な基準や理由（商品特性や保険料水準等）</t>
    <rPh sb="1" eb="2">
      <t>キャク</t>
    </rPh>
    <rPh sb="5" eb="7">
      <t>イコウ</t>
    </rPh>
    <rPh sb="8" eb="9">
      <t>ソ</t>
    </rPh>
    <rPh sb="11" eb="13">
      <t>ショウヒン</t>
    </rPh>
    <rPh sb="14" eb="16">
      <t>センベツ</t>
    </rPh>
    <rPh sb="18" eb="20">
      <t>テイアン</t>
    </rPh>
    <rPh sb="22" eb="24">
      <t>バアイ</t>
    </rPh>
    <rPh sb="30" eb="32">
      <t>ホウシキ</t>
    </rPh>
    <rPh sb="38" eb="41">
      <t>キャッカンテキ</t>
    </rPh>
    <rPh sb="42" eb="44">
      <t>キジュン</t>
    </rPh>
    <rPh sb="45" eb="47">
      <t>リユウ</t>
    </rPh>
    <rPh sb="48" eb="50">
      <t>ショウヒン</t>
    </rPh>
    <rPh sb="50" eb="52">
      <t>トクセイ</t>
    </rPh>
    <rPh sb="53" eb="56">
      <t>ホケンリョウ</t>
    </rPh>
    <rPh sb="56" eb="58">
      <t>スイジュン</t>
    </rPh>
    <rPh sb="58" eb="59">
      <t>ナド</t>
    </rPh>
    <phoneticPr fontId="3"/>
  </si>
  <si>
    <t>代理店（募集人）側の理由・基準により特定の商品を提案する場合（いわゆるハ方式）
　　その基準や理由等（特定の保険会社との資本関係やその他の事務手続・経営方針上の理由を含む）</t>
    <rPh sb="0" eb="3">
      <t>ダイリテン</t>
    </rPh>
    <rPh sb="4" eb="6">
      <t>ボシュウ</t>
    </rPh>
    <rPh sb="6" eb="7">
      <t>ニン</t>
    </rPh>
    <rPh sb="8" eb="9">
      <t>ガワ</t>
    </rPh>
    <rPh sb="10" eb="12">
      <t>リユウ</t>
    </rPh>
    <rPh sb="13" eb="15">
      <t>キジュン</t>
    </rPh>
    <rPh sb="18" eb="20">
      <t>トクテイ</t>
    </rPh>
    <rPh sb="21" eb="23">
      <t>ショウヒン</t>
    </rPh>
    <rPh sb="24" eb="26">
      <t>テイアン</t>
    </rPh>
    <rPh sb="28" eb="30">
      <t>バアイ</t>
    </rPh>
    <rPh sb="36" eb="38">
      <t>ホウシキ</t>
    </rPh>
    <rPh sb="44" eb="46">
      <t>キジュン</t>
    </rPh>
    <rPh sb="47" eb="49">
      <t>リユウ</t>
    </rPh>
    <rPh sb="49" eb="50">
      <t>ナド</t>
    </rPh>
    <rPh sb="51" eb="53">
      <t>トクテイ</t>
    </rPh>
    <rPh sb="54" eb="56">
      <t>ホケン</t>
    </rPh>
    <rPh sb="56" eb="58">
      <t>ガイシャ</t>
    </rPh>
    <rPh sb="60" eb="62">
      <t>シホン</t>
    </rPh>
    <rPh sb="62" eb="64">
      <t>カンケイ</t>
    </rPh>
    <rPh sb="67" eb="68">
      <t>タ</t>
    </rPh>
    <rPh sb="69" eb="71">
      <t>ジム</t>
    </rPh>
    <rPh sb="71" eb="73">
      <t>テツヅ</t>
    </rPh>
    <rPh sb="74" eb="76">
      <t>ケイエイ</t>
    </rPh>
    <rPh sb="76" eb="78">
      <t>ホウシン</t>
    </rPh>
    <phoneticPr fontId="3"/>
  </si>
  <si>
    <t>形式的には客観的な基準・理由等に基づく商品の絞込みや提示・推奨を装いながら、実質的には代理店が受け取る手数料水準の高い商品に誘導するために商品の絞込みや提示・推奨を行わないこと</t>
    <phoneticPr fontId="3"/>
  </si>
  <si>
    <t>【比較推奨販売に係る記録等の保存および適切性の確認・検証】
比較推奨販売に係る記録や証跡等の保存等を行い、定期的にその実施状況の適切性の確認・検証を行うこと</t>
    <phoneticPr fontId="3"/>
  </si>
  <si>
    <t>④募集時の禁止行為・著しく不適当な行為</t>
    <phoneticPr fontId="3"/>
  </si>
  <si>
    <t>お客さま向けの景品提供を伴う施策を行っている代理店のみ対象</t>
    <phoneticPr fontId="3"/>
  </si>
  <si>
    <t>営業部門からの独立性を確保した担当部門・担当者による施策内容のチェックが行われ、当該景品が過度なサービス品に該当するか否かを確認する態勢（施策内容確認のための申請・承認フロー等）を整備している</t>
    <phoneticPr fontId="3"/>
  </si>
  <si>
    <t>法人向け保険募集を行う代理店のみ対象</t>
    <phoneticPr fontId="3"/>
  </si>
  <si>
    <t>⑤特定保険契約募集に関するルール</t>
    <phoneticPr fontId="3"/>
  </si>
  <si>
    <t>回答欄</t>
    <rPh sb="0" eb="2">
      <t>カイトウ</t>
    </rPh>
    <rPh sb="2" eb="3">
      <t>ラン</t>
    </rPh>
    <phoneticPr fontId="3"/>
  </si>
  <si>
    <t>以下の事項について全て正確に表示できている
・広告等を行う者の名称
・手数料等に関する事項
・市場リスクに関する事項
・重要な事項についてお客さまの不利益となる事実</t>
    <phoneticPr fontId="3"/>
  </si>
  <si>
    <t>⑥高齢者募集ルール</t>
    <phoneticPr fontId="3"/>
  </si>
  <si>
    <t>⑦お客さまの利便性向上に向けた態勢整備状況</t>
    <phoneticPr fontId="3"/>
  </si>
  <si>
    <t>⑧早期消滅</t>
    <phoneticPr fontId="3"/>
  </si>
  <si>
    <t>（設問No.37は応用項目のため掲載割愛）</t>
    <rPh sb="1" eb="3">
      <t>セツモン</t>
    </rPh>
    <rPh sb="9" eb="11">
      <t>オウヨウ</t>
    </rPh>
    <rPh sb="11" eb="13">
      <t>コウモク</t>
    </rPh>
    <rPh sb="16" eb="18">
      <t>ケイサイ</t>
    </rPh>
    <rPh sb="18" eb="20">
      <t>カツアイ</t>
    </rPh>
    <phoneticPr fontId="3"/>
  </si>
  <si>
    <t>⑨募集資料等の適切な管理</t>
    <phoneticPr fontId="3"/>
  </si>
  <si>
    <t>募集資料を独自に作成している代理店のみ対象</t>
    <phoneticPr fontId="3"/>
  </si>
  <si>
    <t>作成した募集資料が適切に管理されている（管理簿等による一覧管理が行われている、期限切れ資料の廃棄が行われている）</t>
    <phoneticPr fontId="3"/>
  </si>
  <si>
    <t>募集資料を独自に作成していない代理店のみ対象</t>
    <phoneticPr fontId="3"/>
  </si>
  <si>
    <t>⑩勧誘方針・お客さま本位の業務運営に係る方針</t>
    <phoneticPr fontId="3"/>
  </si>
  <si>
    <t>(2)募集人教育</t>
    <phoneticPr fontId="3"/>
  </si>
  <si>
    <t>⑪募集人教育</t>
    <phoneticPr fontId="3"/>
  </si>
  <si>
    <t>(3)アフターフォロー時の顧客対応態勢</t>
    <phoneticPr fontId="3"/>
  </si>
  <si>
    <t>⑫アフターフォロー時の顧客対応態勢の整備</t>
    <phoneticPr fontId="3"/>
  </si>
  <si>
    <t>(4)お客さまの声・苦情管理態勢</t>
    <phoneticPr fontId="3"/>
  </si>
  <si>
    <t>⑬お褒めの言葉も含めたお客さまの声・苦情管理態勢の整備（募集時／募集時以外含む）</t>
    <phoneticPr fontId="3"/>
  </si>
  <si>
    <t>(5)顧客・契約情報管理</t>
    <phoneticPr fontId="3"/>
  </si>
  <si>
    <t>⑭顧客情報の適切な管理</t>
    <phoneticPr fontId="3"/>
  </si>
  <si>
    <t>(6)継続率</t>
    <phoneticPr fontId="3"/>
  </si>
  <si>
    <t>⑮継続率の把握</t>
    <phoneticPr fontId="3"/>
  </si>
  <si>
    <t>(7)個人情報保護に係る態勢整備・業務運営</t>
    <phoneticPr fontId="3"/>
  </si>
  <si>
    <t>⑯個人情報保護に係る態勢の整備</t>
    <phoneticPr fontId="3"/>
  </si>
  <si>
    <t>⑰個人情報保護に係るシステム面の整備</t>
    <phoneticPr fontId="3"/>
  </si>
  <si>
    <t>(8)コーポレートガバナンスに関する態勢整備・業務運営</t>
    <phoneticPr fontId="3"/>
  </si>
  <si>
    <t>⑱適切な業務（会社）運営</t>
    <phoneticPr fontId="3"/>
  </si>
  <si>
    <t>⑲ディスクロージャーの適切な配備</t>
    <phoneticPr fontId="3"/>
  </si>
  <si>
    <t>⑳自己点検・内部監査</t>
    <phoneticPr fontId="3"/>
  </si>
  <si>
    <t>㉑業務継続計画(BCP)の策定</t>
    <phoneticPr fontId="3"/>
  </si>
  <si>
    <t>【該当社のみ】　㉒規模が大きい特定保険募集人の対応</t>
    <phoneticPr fontId="3"/>
  </si>
  <si>
    <t>【該当社のみ】　㉓共同募集時の対応</t>
    <phoneticPr fontId="3"/>
  </si>
  <si>
    <t>【該当社のみ】　㉔募集関連行為委託等の対応</t>
    <phoneticPr fontId="3"/>
  </si>
  <si>
    <t>(9)コンプライアンス推進態勢</t>
    <phoneticPr fontId="3"/>
  </si>
  <si>
    <t>㉘募集人管理</t>
    <phoneticPr fontId="3"/>
  </si>
  <si>
    <t>(10)不適切事案（含む懸念事項）への対応</t>
    <phoneticPr fontId="3"/>
  </si>
  <si>
    <t>㉙不適切事案への対応態勢の整備</t>
    <phoneticPr fontId="3"/>
  </si>
  <si>
    <t>(11)従業員管理</t>
    <phoneticPr fontId="3"/>
  </si>
  <si>
    <t>㉚従業員管理・従業員満足度向上に向けた取組み</t>
    <phoneticPr fontId="3"/>
  </si>
  <si>
    <t>▼選択</t>
  </si>
  <si>
    <t>業務品質評価基準（基本項目）自己チェック結果</t>
    <rPh sb="0" eb="2">
      <t>ギョウム</t>
    </rPh>
    <rPh sb="2" eb="4">
      <t>ヒンシツ</t>
    </rPh>
    <rPh sb="4" eb="6">
      <t>ヒョウカ</t>
    </rPh>
    <rPh sb="6" eb="8">
      <t>キジュン</t>
    </rPh>
    <rPh sb="9" eb="11">
      <t>キホン</t>
    </rPh>
    <rPh sb="11" eb="13">
      <t>コウモク</t>
    </rPh>
    <rPh sb="14" eb="16">
      <t>ジコ</t>
    </rPh>
    <rPh sb="20" eb="22">
      <t>ケッカ</t>
    </rPh>
    <phoneticPr fontId="3"/>
  </si>
  <si>
    <t>⑬お褒めの言葉も含めたお客さまの声・苦情管理態勢の整備</t>
    <phoneticPr fontId="3"/>
  </si>
  <si>
    <t>代理店名</t>
    <rPh sb="0" eb="3">
      <t>ダイリテン</t>
    </rPh>
    <rPh sb="3" eb="4">
      <t>メイ</t>
    </rPh>
    <phoneticPr fontId="3"/>
  </si>
  <si>
    <t>記入日</t>
    <rPh sb="0" eb="2">
      <t>キニュウ</t>
    </rPh>
    <rPh sb="2" eb="3">
      <t>ビ</t>
    </rPh>
    <phoneticPr fontId="3"/>
  </si>
  <si>
    <t>「業務品質評価基準」は、消費者にとって理想的な代理店として求められる業務品質をとりまとめたものです。</t>
    <rPh sb="12" eb="15">
      <t>ショウヒシャ</t>
    </rPh>
    <rPh sb="19" eb="22">
      <t>リソウテキ</t>
    </rPh>
    <rPh sb="23" eb="26">
      <t>ダイリテン</t>
    </rPh>
    <rPh sb="29" eb="30">
      <t>モト</t>
    </rPh>
    <rPh sb="34" eb="36">
      <t>ギョウム</t>
    </rPh>
    <rPh sb="36" eb="38">
      <t>ヒンシツ</t>
    </rPh>
    <phoneticPr fontId="3"/>
  </si>
  <si>
    <t>以下の基本項目の各設問について、代理店としての取組み状況を回答欄から選択いただくことで、「結果」シートに自己チェック結果が表示され、</t>
    <rPh sb="0" eb="2">
      <t>イカ</t>
    </rPh>
    <rPh sb="3" eb="5">
      <t>キホン</t>
    </rPh>
    <rPh sb="5" eb="7">
      <t>コウモク</t>
    </rPh>
    <rPh sb="8" eb="11">
      <t>カクセツモン</t>
    </rPh>
    <rPh sb="16" eb="19">
      <t>ダイリテン</t>
    </rPh>
    <rPh sb="23" eb="25">
      <t>トリク</t>
    </rPh>
    <rPh sb="26" eb="28">
      <t>ジョウキョウ</t>
    </rPh>
    <rPh sb="29" eb="31">
      <t>カイトウ</t>
    </rPh>
    <rPh sb="31" eb="32">
      <t>ラン</t>
    </rPh>
    <rPh sb="34" eb="36">
      <t>センタク</t>
    </rPh>
    <rPh sb="45" eb="47">
      <t>ケッカ</t>
    </rPh>
    <rPh sb="52" eb="54">
      <t>ジコ</t>
    </rPh>
    <rPh sb="58" eb="60">
      <t>ケッカ</t>
    </rPh>
    <rPh sb="61" eb="63">
      <t>ヒョウジ</t>
    </rPh>
    <phoneticPr fontId="3"/>
  </si>
  <si>
    <t>取組状況が確認できます。</t>
    <phoneticPr fontId="3"/>
  </si>
  <si>
    <t>○</t>
  </si>
  <si>
    <t>従業員が業務上利用する電子機器へのソフトウェアのインストールをシステム制御（権限設定によりインストール不可、インストールした際は事後的にシステムで検知および削除を指示等）している</t>
    <phoneticPr fontId="3"/>
  </si>
  <si>
    <t>確認事項</t>
    <rPh sb="0" eb="2">
      <t>カクニン</t>
    </rPh>
    <rPh sb="2" eb="4">
      <t>ジコウ</t>
    </rPh>
    <phoneticPr fontId="3"/>
  </si>
  <si>
    <t>←ここが「1」なら「申込前確認」を了承</t>
    <rPh sb="10" eb="12">
      <t>モウシコミ</t>
    </rPh>
    <rPh sb="12" eb="13">
      <t>マエ</t>
    </rPh>
    <rPh sb="13" eb="15">
      <t>カクニン</t>
    </rPh>
    <rPh sb="17" eb="19">
      <t>リョウショウ</t>
    </rPh>
    <phoneticPr fontId="3"/>
  </si>
  <si>
    <t/>
  </si>
  <si>
    <t>1-1</t>
  </si>
  <si>
    <t>【意向把握・確認に係るプロセス】意向把握・確認に関する以下のプロセス</t>
    <phoneticPr fontId="3"/>
  </si>
  <si>
    <t>1-1-1</t>
  </si>
  <si>
    <t>1-1-2</t>
  </si>
  <si>
    <t>1-1-3</t>
  </si>
  <si>
    <t>1-1-4</t>
  </si>
  <si>
    <t>1-2</t>
  </si>
  <si>
    <t>【把握すべきお客さまの意向】お客さまの意向に関する以下の情報を把握すること</t>
    <rPh sb="7" eb="8">
      <t>キャク</t>
    </rPh>
    <rPh sb="15" eb="16">
      <t>キャク</t>
    </rPh>
    <phoneticPr fontId="3"/>
  </si>
  <si>
    <t>1-2-1</t>
  </si>
  <si>
    <t>どのような分野の保障を望んでいるか</t>
    <phoneticPr fontId="3"/>
  </si>
  <si>
    <t>1-2-2</t>
  </si>
  <si>
    <t>貯蓄部分を必要としているか</t>
    <phoneticPr fontId="3"/>
  </si>
  <si>
    <t>1-2-3</t>
  </si>
  <si>
    <t>保障期間・保険料・保険金額に関する範囲の希望、優先する事項がある場合はその旨</t>
    <rPh sb="14" eb="15">
      <t>カン</t>
    </rPh>
    <rPh sb="17" eb="19">
      <t>ハンイ</t>
    </rPh>
    <phoneticPr fontId="3"/>
  </si>
  <si>
    <t>1-3</t>
  </si>
  <si>
    <t>【意向確認書の取り付け】
必ず申込日までにお客さまの意向を確認し、意向確認書（特定保険契約の場合は適合性確認書兼意向確認書）を契約者から取付けること</t>
    <rPh sb="22" eb="23">
      <t>キャク</t>
    </rPh>
    <phoneticPr fontId="3"/>
  </si>
  <si>
    <t>1-4</t>
  </si>
  <si>
    <t>【意向把握に係る態勢整備】
意向把握に係る業務の適切な遂行を確認・検証できるよう、意向把握に用いた帳票等（アンケートや設計書等）や面談記録を保存すること</t>
    <rPh sb="8" eb="10">
      <t>タイセイ</t>
    </rPh>
    <phoneticPr fontId="3"/>
  </si>
  <si>
    <t>1-5</t>
  </si>
  <si>
    <t>1-5-1</t>
  </si>
  <si>
    <t>1-5-2</t>
  </si>
  <si>
    <t>1-5-3</t>
  </si>
  <si>
    <t>1-5-4</t>
  </si>
  <si>
    <t>1-5-5</t>
  </si>
  <si>
    <t>公的保険制度に関して、お客様の意向を踏まえて情報提供を行う態勢を整備(公的保険制度の説明ツールの配備等)している</t>
    <phoneticPr fontId="3"/>
  </si>
  <si>
    <t>公的保険制度に関して、募集人に教育を実施している</t>
    <phoneticPr fontId="3"/>
  </si>
  <si>
    <t>【権限等の明示】保険募集を行うに際してあらかじめ以下の事項を明示すること</t>
    <phoneticPr fontId="3"/>
  </si>
  <si>
    <t>保険募集人としての権限（保険契約の締結の媒介）</t>
    <phoneticPr fontId="3"/>
  </si>
  <si>
    <t>所属保険会社等の商号、名称または氏名</t>
    <phoneticPr fontId="3"/>
  </si>
  <si>
    <t>取扱える保険会社の範囲（専属・乗合の別や保険会社の数等）</t>
    <phoneticPr fontId="3"/>
  </si>
  <si>
    <t>告知受領権の有無</t>
    <phoneticPr fontId="3"/>
  </si>
  <si>
    <t>【お客さま属性を踏まえた対応】
お客さまのニーズに合致した提案を行い、お客さまの知識・経験・財産の状況・契約締結時の目的・その他お客さまの状況（年齢、障がいの有無等）を踏まえた上で契約の内容およびそのリスク等をお客さまに対して適切かつ十分に説明すること</t>
    <phoneticPr fontId="3"/>
  </si>
  <si>
    <t>【重要事項の説明義務】契約締結前に以下の事項を行うこと</t>
    <phoneticPr fontId="3"/>
  </si>
  <si>
    <t>以下の事項が明文化され従業員がいつでも閲覧可能な状態になっている</t>
    <rPh sb="6" eb="8">
      <t>メイブン</t>
    </rPh>
    <phoneticPr fontId="3"/>
  </si>
  <si>
    <t>取扱商品の中から、お客さまの意向に基づき比較可能な商品（保険募集人が把握したお客さまの意向に基づき、保障内容等の商品特性等に基づく客観的な商品の絞込みを行った場合には、当該絞込み後の商品）の概要を明示し、お客さまの求めに応じて商品内容を説明すること</t>
    <rPh sb="10" eb="11">
      <t>キャク</t>
    </rPh>
    <rPh sb="39" eb="40">
      <t>キャク</t>
    </rPh>
    <rPh sb="54" eb="55">
      <t>トウ</t>
    </rPh>
    <rPh sb="62" eb="63">
      <t>モト</t>
    </rPh>
    <rPh sb="65" eb="68">
      <t>キャッカンテキ</t>
    </rPh>
    <rPh sb="103" eb="104">
      <t>キャク</t>
    </rPh>
    <phoneticPr fontId="3"/>
  </si>
  <si>
    <t>（お客さまの意向に合致する商品のうち、保険募集人の判断によってさらに絞込みを行った上で商品を提示・推奨する場合）
商品特性や保険料水準等の客観的な基準・理由等を説明すること</t>
    <rPh sb="2" eb="3">
      <t>キャク</t>
    </rPh>
    <rPh sb="41" eb="42">
      <t>ウエ</t>
    </rPh>
    <rPh sb="67" eb="68">
      <t>トウ</t>
    </rPh>
    <phoneticPr fontId="3"/>
  </si>
  <si>
    <t>（特定商品を推奨する主たる理由が手数料水準である場合）
そのことを説明すること</t>
    <phoneticPr fontId="3"/>
  </si>
  <si>
    <t>（商品特性や保険料水準等の客観的な基準・理由等に基づくことなく、商品を絞込みまたは特定の商品を提示・推奨する場合）
合理的な基準・理由等（特定の保険会社との資本関係やその他の事務手続・経営方針上の理由を含む）をお客さまに分かりやすく説明すること</t>
    <rPh sb="11" eb="12">
      <t>トウ</t>
    </rPh>
    <rPh sb="54" eb="56">
      <t>バアイ</t>
    </rPh>
    <rPh sb="106" eb="107">
      <t>キャク</t>
    </rPh>
    <phoneticPr fontId="3"/>
  </si>
  <si>
    <t>（店舗や保険募集人ごとに基準・理由等が異なる場合）
店舗や保険募集人ごとの基準・理由等をお客さまに分かりやすく説明することに加えて、例えば当該代理店として提示・推奨する商品の範囲を示す等、お客さまの商品選定機会を確保すること</t>
    <rPh sb="12" eb="14">
      <t>キジュン</t>
    </rPh>
    <rPh sb="15" eb="17">
      <t>リユウ</t>
    </rPh>
    <rPh sb="17" eb="18">
      <t>ナド</t>
    </rPh>
    <rPh sb="45" eb="46">
      <t>キャク</t>
    </rPh>
    <rPh sb="62" eb="63">
      <t>クワ</t>
    </rPh>
    <rPh sb="69" eb="71">
      <t>トウガイ</t>
    </rPh>
    <rPh sb="92" eb="93">
      <t>トウ</t>
    </rPh>
    <rPh sb="95" eb="96">
      <t>キャク</t>
    </rPh>
    <phoneticPr fontId="3"/>
  </si>
  <si>
    <t>（｢所属保険会社の間で公平・中立である｣ことを表示する場合）
商品の絞込みや提示・推奨の基準・理由等として、特定の保険会社との資本関係や手数料の水準、その他の事務手続・経営方針等の事情を考慮することがないよう留意すること</t>
    <rPh sb="88" eb="89">
      <t>トウ</t>
    </rPh>
    <phoneticPr fontId="3"/>
  </si>
  <si>
    <t>自らが保険会社の委託を受けた者ではない（「所属保険会社とお客さまとの間で中立である｣等）とお客さまが誤認することを防止するための適切な措置を講じること
 ・保険会社のために保険契約の締結の代理または媒介を行うという自らの立場について明示することや、自らの立場の表示等を適切に行うための措置を明文化した上で、適切にその実施状況を確認・検証する態勢を構築する等の対応が必要</t>
    <rPh sb="29" eb="30">
      <t>キャク</t>
    </rPh>
    <rPh sb="46" eb="47">
      <t>キャク</t>
    </rPh>
    <rPh sb="116" eb="118">
      <t>メイジ</t>
    </rPh>
    <rPh sb="145" eb="147">
      <t>メイブン</t>
    </rPh>
    <rPh sb="147" eb="148">
      <t>カ</t>
    </rPh>
    <rPh sb="150" eb="151">
      <t>ウエ</t>
    </rPh>
    <rPh sb="177" eb="178">
      <t>トウ</t>
    </rPh>
    <rPh sb="179" eb="181">
      <t>タイオウ</t>
    </rPh>
    <rPh sb="182" eb="184">
      <t>ヒツヨウ</t>
    </rPh>
    <phoneticPr fontId="0"/>
  </si>
  <si>
    <t>【保険契約締結・保険募集に関する禁止行為】以下の事項の禁止</t>
    <phoneticPr fontId="3"/>
  </si>
  <si>
    <t>虚偽の説明、契約者または被保険者の判断に影響を及ぼすこととなる重要な事項を説明しないこと</t>
    <rPh sb="0" eb="2">
      <t>キョギ</t>
    </rPh>
    <rPh sb="3" eb="5">
      <t>セツメイ</t>
    </rPh>
    <phoneticPr fontId="3"/>
  </si>
  <si>
    <t>虚偽の告知を勧めること</t>
    <rPh sb="0" eb="2">
      <t>キョギ</t>
    </rPh>
    <rPh sb="3" eb="5">
      <t>コクチ</t>
    </rPh>
    <rPh sb="6" eb="7">
      <t>スス</t>
    </rPh>
    <phoneticPr fontId="3"/>
  </si>
  <si>
    <t>事実の告知を妨げること</t>
    <rPh sb="0" eb="2">
      <t>ジジツ</t>
    </rPh>
    <rPh sb="3" eb="5">
      <t>コクチ</t>
    </rPh>
    <rPh sb="6" eb="7">
      <t>サマタ</t>
    </rPh>
    <phoneticPr fontId="3"/>
  </si>
  <si>
    <t>不利益となる事実を告げずに乗換募集を行うこと</t>
    <rPh sb="15" eb="17">
      <t>ボシュウ</t>
    </rPh>
    <rPh sb="18" eb="19">
      <t>オコナ</t>
    </rPh>
    <phoneticPr fontId="3"/>
  </si>
  <si>
    <t>保険料の割引・割戻しその他特別の利益の提供を約し、または提供すること</t>
    <rPh sb="22" eb="23">
      <t>ヤク</t>
    </rPh>
    <rPh sb="28" eb="30">
      <t>テイキョウ</t>
    </rPh>
    <phoneticPr fontId="3"/>
  </si>
  <si>
    <t>誤解を招くおそれのある保険内容の比較説明または表示</t>
    <rPh sb="18" eb="20">
      <t>セツメイ</t>
    </rPh>
    <rPh sb="23" eb="25">
      <t>ヒョウジ</t>
    </rPh>
    <phoneticPr fontId="3"/>
  </si>
  <si>
    <t>将来における配当金の分配等の不確実な事項について断定的判断を示すまたは確実であると誤解させる恐れのある説明・表示をすること</t>
    <rPh sb="10" eb="12">
      <t>ブンパイ</t>
    </rPh>
    <rPh sb="35" eb="37">
      <t>カクジツ</t>
    </rPh>
    <rPh sb="41" eb="43">
      <t>ゴカイ</t>
    </rPh>
    <rPh sb="46" eb="47">
      <t>オソ</t>
    </rPh>
    <rPh sb="51" eb="53">
      <t>セツメイ</t>
    </rPh>
    <rPh sb="54" eb="56">
      <t>ヒョウジ</t>
    </rPh>
    <phoneticPr fontId="3"/>
  </si>
  <si>
    <t>威圧的募集もしくは優越的地位を利用した募集</t>
    <phoneticPr fontId="3"/>
  </si>
  <si>
    <t>保険契約等に関する事項であってその判断に影響を及ぼすこととなる重要なものにつき、誤解させるおそれのあることを告げる、または表示する行為（誹謗・中傷等）</t>
    <rPh sb="68" eb="70">
      <t>ヒボウ</t>
    </rPh>
    <rPh sb="71" eb="73">
      <t>チュウショウ</t>
    </rPh>
    <rPh sb="73" eb="74">
      <t>ナド</t>
    </rPh>
    <phoneticPr fontId="3"/>
  </si>
  <si>
    <t>【その他の不適正行為】以下の事項の禁止</t>
    <phoneticPr fontId="3"/>
  </si>
  <si>
    <t>保険料の費消・流用</t>
    <phoneticPr fontId="3"/>
  </si>
  <si>
    <t>社員代行募集・付績行為</t>
    <phoneticPr fontId="3"/>
  </si>
  <si>
    <t>無面接募集</t>
    <phoneticPr fontId="3"/>
  </si>
  <si>
    <t>代筆・代印</t>
    <phoneticPr fontId="3"/>
  </si>
  <si>
    <t>作成契約（架空契約）・名義借契約・無断契約</t>
    <phoneticPr fontId="3"/>
  </si>
  <si>
    <t>保険本来の趣旨を逸脱するような募集行為（当初から短期の中途解約を前提とした契約等）</t>
    <phoneticPr fontId="3"/>
  </si>
  <si>
    <t>SNS（会社アカウント・個人アカウントの両方）による募集活動</t>
    <rPh sb="4" eb="6">
      <t>カイシャ</t>
    </rPh>
    <rPh sb="12" eb="14">
      <t>コジン</t>
    </rPh>
    <rPh sb="20" eb="22">
      <t>リョウホウ</t>
    </rPh>
    <phoneticPr fontId="3"/>
  </si>
  <si>
    <t>【特定関係法人等に係る管理・報告態勢】</t>
    <rPh sb="16" eb="18">
      <t>タイセイ</t>
    </rPh>
    <phoneticPr fontId="3"/>
  </si>
  <si>
    <t>特定関係法人等の範囲の一覧表に関し、記載内容に変更のある都度、速やかにその情報を更新し、また更新したことを代理店内に周知すること</t>
    <phoneticPr fontId="3"/>
  </si>
  <si>
    <t>当該情報を保険会社へ報告すること</t>
    <phoneticPr fontId="3"/>
  </si>
  <si>
    <t>【自己契約・特定契約ルール】
保険料の割引・割戻し等を目的とした自己契約・特定契約（特定関係法人等を契約者とする契約）の募集を行わないこと（特定関係法人等の判定は実態に即するものとし潜脱行為とならないよう留意すること）
　※取扱う場合は手数料不払扱いで取り扱うこと</t>
    <phoneticPr fontId="3"/>
  </si>
  <si>
    <t>【構成員契約規制】
構成員契約規制に違反する行為（構成員契約の申込みをさせる行為）を行わないこと</t>
    <phoneticPr fontId="3"/>
  </si>
  <si>
    <t>保障等を目的とした保険商品である旨の説明を行うこと</t>
    <phoneticPr fontId="3"/>
  </si>
  <si>
    <t>原則として節税効果はない旨※の説明を行うこと
※法人から役員等の個人へ名義変更を実施した場合も含まれることに留意</t>
    <rPh sb="54" eb="56">
      <t>リュウイ</t>
    </rPh>
    <phoneticPr fontId="3"/>
  </si>
  <si>
    <t>収益獲得を目的に投資する資金があるか</t>
    <rPh sb="8" eb="10">
      <t>トウシ</t>
    </rPh>
    <phoneticPr fontId="3"/>
  </si>
  <si>
    <t>預金とは異なる中長期の投資商品を購入する意思はあるか</t>
    <phoneticPr fontId="3"/>
  </si>
  <si>
    <t>資産価額が運用成果に応じて変動することを承知しているか</t>
    <phoneticPr fontId="3"/>
  </si>
  <si>
    <t>職業</t>
    <phoneticPr fontId="3"/>
  </si>
  <si>
    <t>資産・収入等の財産状況</t>
    <phoneticPr fontId="3"/>
  </si>
  <si>
    <t>過去の金融商品の取引・購入経験</t>
    <phoneticPr fontId="3"/>
  </si>
  <si>
    <t>保険料原資が既に締結されている金融商品の満期金または解約返戻金である場合、当該金融商品の種類</t>
    <phoneticPr fontId="3"/>
  </si>
  <si>
    <t>加入目的</t>
    <phoneticPr fontId="3"/>
  </si>
  <si>
    <t>特定保険契約に係る広告等を行う代理店のみ対象</t>
    <rPh sb="0" eb="2">
      <t>トクテイ</t>
    </rPh>
    <rPh sb="2" eb="4">
      <t>ホケン</t>
    </rPh>
    <rPh sb="4" eb="6">
      <t>ケイヤク</t>
    </rPh>
    <rPh sb="7" eb="8">
      <t>カカ</t>
    </rPh>
    <rPh sb="9" eb="11">
      <t>コウコク</t>
    </rPh>
    <rPh sb="11" eb="12">
      <t>ナド</t>
    </rPh>
    <rPh sb="13" eb="14">
      <t>オコナ</t>
    </rPh>
    <phoneticPr fontId="3"/>
  </si>
  <si>
    <t>①親族等の同席
・保険募集時に高齢者およびその家族等の同席者に対して、商品内容の説明等を実施している</t>
    <rPh sb="9" eb="11">
      <t>ホケン</t>
    </rPh>
    <rPh sb="11" eb="13">
      <t>ボシュウ</t>
    </rPh>
    <rPh sb="13" eb="14">
      <t>ジ</t>
    </rPh>
    <rPh sb="15" eb="18">
      <t>コウレイシャ</t>
    </rPh>
    <rPh sb="23" eb="25">
      <t>カゾク</t>
    </rPh>
    <rPh sb="25" eb="26">
      <t>ナド</t>
    </rPh>
    <rPh sb="27" eb="29">
      <t>ドウセキ</t>
    </rPh>
    <rPh sb="29" eb="30">
      <t>モノ</t>
    </rPh>
    <rPh sb="31" eb="32">
      <t>タイ</t>
    </rPh>
    <rPh sb="35" eb="37">
      <t>ショウヒン</t>
    </rPh>
    <rPh sb="37" eb="39">
      <t>ナイヨウ</t>
    </rPh>
    <rPh sb="40" eb="42">
      <t>セツメイ</t>
    </rPh>
    <rPh sb="42" eb="43">
      <t>ナド</t>
    </rPh>
    <rPh sb="44" eb="46">
      <t>ジッシ</t>
    </rPh>
    <phoneticPr fontId="3"/>
  </si>
  <si>
    <t>②複数人の保険募集人による保険募集
・2名以上の保険募集人により訪問等のうえ、商品内容の説明等を実施し、説明者ではない保険募集人が、高齢者の言動や態度を観察し、商品内容の理解度を確認する等の丁寧な対応を行っている</t>
    <rPh sb="20" eb="23">
      <t>メイイジョウ</t>
    </rPh>
    <rPh sb="24" eb="26">
      <t>ホケン</t>
    </rPh>
    <rPh sb="26" eb="28">
      <t>ボシュウ</t>
    </rPh>
    <rPh sb="28" eb="29">
      <t>ニン</t>
    </rPh>
    <rPh sb="32" eb="34">
      <t>ホウモン</t>
    </rPh>
    <rPh sb="34" eb="35">
      <t>ナド</t>
    </rPh>
    <rPh sb="39" eb="41">
      <t>ショウヒン</t>
    </rPh>
    <rPh sb="41" eb="43">
      <t>ナイヨウ</t>
    </rPh>
    <rPh sb="44" eb="46">
      <t>セツメイ</t>
    </rPh>
    <rPh sb="46" eb="47">
      <t>ナド</t>
    </rPh>
    <rPh sb="48" eb="50">
      <t>ジッシ</t>
    </rPh>
    <rPh sb="52" eb="55">
      <t>セツメイシャ</t>
    </rPh>
    <rPh sb="59" eb="61">
      <t>ホケン</t>
    </rPh>
    <rPh sb="61" eb="63">
      <t>ボシュウ</t>
    </rPh>
    <rPh sb="63" eb="64">
      <t>ニン</t>
    </rPh>
    <rPh sb="66" eb="69">
      <t>コウレイシャ</t>
    </rPh>
    <rPh sb="70" eb="72">
      <t>ゲンドウ</t>
    </rPh>
    <rPh sb="73" eb="75">
      <t>タイド</t>
    </rPh>
    <rPh sb="76" eb="78">
      <t>カンサツ</t>
    </rPh>
    <rPh sb="80" eb="82">
      <t>ショウヒン</t>
    </rPh>
    <rPh sb="82" eb="84">
      <t>ナイヨウ</t>
    </rPh>
    <rPh sb="85" eb="88">
      <t>リカイド</t>
    </rPh>
    <rPh sb="89" eb="91">
      <t>カクニン</t>
    </rPh>
    <rPh sb="93" eb="94">
      <t>ナド</t>
    </rPh>
    <rPh sb="95" eb="97">
      <t>テイネイ</t>
    </rPh>
    <rPh sb="98" eb="100">
      <t>タイオウ</t>
    </rPh>
    <rPh sb="101" eb="102">
      <t>オコナ</t>
    </rPh>
    <phoneticPr fontId="3"/>
  </si>
  <si>
    <t>③複数回の保険募集機会の設定
・高齢者に対して、商品内容等に関して自身の意向に沿った内容であるかを検討する機会を確保する観点から、契約締結までに複数回の募集機会を設けている</t>
    <rPh sb="9" eb="11">
      <t>キカイ</t>
    </rPh>
    <rPh sb="16" eb="19">
      <t>コウレイシャ</t>
    </rPh>
    <rPh sb="20" eb="21">
      <t>タイ</t>
    </rPh>
    <rPh sb="24" eb="26">
      <t>ショウヒン</t>
    </rPh>
    <rPh sb="26" eb="28">
      <t>ナイヨウ</t>
    </rPh>
    <rPh sb="28" eb="29">
      <t>ナド</t>
    </rPh>
    <rPh sb="30" eb="31">
      <t>カン</t>
    </rPh>
    <rPh sb="33" eb="35">
      <t>ジシン</t>
    </rPh>
    <rPh sb="36" eb="38">
      <t>イコウ</t>
    </rPh>
    <rPh sb="39" eb="40">
      <t>ソ</t>
    </rPh>
    <rPh sb="42" eb="44">
      <t>ナイヨウ</t>
    </rPh>
    <rPh sb="49" eb="51">
      <t>ケントウ</t>
    </rPh>
    <rPh sb="53" eb="55">
      <t>キカイ</t>
    </rPh>
    <rPh sb="56" eb="58">
      <t>カクホ</t>
    </rPh>
    <rPh sb="60" eb="62">
      <t>カンテン</t>
    </rPh>
    <rPh sb="65" eb="67">
      <t>ケイヤク</t>
    </rPh>
    <rPh sb="67" eb="69">
      <t>テイケツ</t>
    </rPh>
    <rPh sb="72" eb="75">
      <t>フクスウカイ</t>
    </rPh>
    <rPh sb="76" eb="78">
      <t>ボシュウ</t>
    </rPh>
    <rPh sb="78" eb="80">
      <t>キカイ</t>
    </rPh>
    <rPh sb="81" eb="82">
      <t>モウ</t>
    </rPh>
    <phoneticPr fontId="3"/>
  </si>
  <si>
    <t>⑤役席者による事前承認
・事前承認が形式的なものとならないよう、高齢者の商品内容についての理解度を把握した上で、個別・実効的な承認を行っていることに留意する</t>
    <rPh sb="13" eb="15">
      <t>ジゼン</t>
    </rPh>
    <rPh sb="15" eb="17">
      <t>ショウニン</t>
    </rPh>
    <rPh sb="18" eb="21">
      <t>ケイシキテキ</t>
    </rPh>
    <rPh sb="32" eb="35">
      <t>コウレイシャ</t>
    </rPh>
    <rPh sb="36" eb="38">
      <t>ショウヒン</t>
    </rPh>
    <rPh sb="38" eb="40">
      <t>ナイヨウ</t>
    </rPh>
    <rPh sb="45" eb="48">
      <t>リカイド</t>
    </rPh>
    <rPh sb="49" eb="51">
      <t>ハアク</t>
    </rPh>
    <rPh sb="53" eb="54">
      <t>ウエ</t>
    </rPh>
    <rPh sb="56" eb="58">
      <t>コベツ</t>
    </rPh>
    <rPh sb="59" eb="62">
      <t>ジッコウテキ</t>
    </rPh>
    <rPh sb="63" eb="65">
      <t>ショウニン</t>
    </rPh>
    <rPh sb="66" eb="67">
      <t>オコナ</t>
    </rPh>
    <rPh sb="74" eb="76">
      <t>リュウイ</t>
    </rPh>
    <phoneticPr fontId="3"/>
  </si>
  <si>
    <t>（設問No.39は応用項目のため掲載割愛）</t>
    <rPh sb="1" eb="3">
      <t>セツモン</t>
    </rPh>
    <rPh sb="9" eb="11">
      <t>オウヨウ</t>
    </rPh>
    <rPh sb="11" eb="13">
      <t>コウモク</t>
    </rPh>
    <rPh sb="16" eb="18">
      <t>ケイサイ</t>
    </rPh>
    <rPh sb="18" eb="20">
      <t>カツアイ</t>
    </rPh>
    <phoneticPr fontId="3"/>
  </si>
  <si>
    <t>保険会社が承認していない募集資料の使用の禁止について明文化され従業員がいつでも閲覧可能な状態になっている</t>
    <rPh sb="26" eb="28">
      <t>メイブン</t>
    </rPh>
    <phoneticPr fontId="3"/>
  </si>
  <si>
    <t>作成した資料に対し作成者以外による確認態勢（保険会社による承認の要否、申請・承認フロー等）が整備されている</t>
    <phoneticPr fontId="3"/>
  </si>
  <si>
    <t>代理店にて独自の募集資料を作成しないことが明文化され、従業員がいつでも閲覧可能な状態になっている</t>
    <rPh sb="21" eb="23">
      <t>メイブン</t>
    </rPh>
    <rPh sb="35" eb="37">
      <t>エツラン</t>
    </rPh>
    <rPh sb="37" eb="39">
      <t>カノウ</t>
    </rPh>
    <rPh sb="40" eb="42">
      <t>ジョウタイ</t>
    </rPh>
    <phoneticPr fontId="3"/>
  </si>
  <si>
    <t>広告等を行う者の名称</t>
    <phoneticPr fontId="3"/>
  </si>
  <si>
    <t>手数料等に関する事項</t>
    <phoneticPr fontId="3"/>
  </si>
  <si>
    <t>市場リスクに関する事項</t>
    <phoneticPr fontId="3"/>
  </si>
  <si>
    <t>重要な事項についてお客さまの不利益となる事実</t>
    <phoneticPr fontId="3"/>
  </si>
  <si>
    <t>保険会社の募集資料（パンフレット等）が適切に管理されている（管理簿等による一覧管理が行われている、期限切れ資料の廃棄が行われている）</t>
    <phoneticPr fontId="3"/>
  </si>
  <si>
    <t>ホームページに掲載</t>
    <phoneticPr fontId="3"/>
  </si>
  <si>
    <t>全拠点で掲示・公表</t>
    <phoneticPr fontId="3"/>
  </si>
  <si>
    <t>受付・保険会社への取次等の一連の流れ（保険会社から代理店で取次がず保険会社のコールセンター等への案内を求められている場合は当該案内をすること）が明文化されている</t>
    <phoneticPr fontId="3"/>
  </si>
  <si>
    <t>対応フロー（対象契約リストの担当者あて連携→お客さまあて連絡等）が明文化されている</t>
    <phoneticPr fontId="3"/>
  </si>
  <si>
    <t>対応もれが発生しない態勢（チェックリストや自社役席者による確認等）を整備している</t>
    <phoneticPr fontId="3"/>
  </si>
  <si>
    <r>
      <t>高齢者・障がい者等に対して保全活動を行う際には、お客さまの特</t>
    </r>
    <r>
      <rPr>
        <sz val="11"/>
        <rFont val="Meiryo UI"/>
        <family val="3"/>
        <charset val="128"/>
      </rPr>
      <t>性（行為能力や意思能力に配慮したわかりやすい説明の実施等）や商品特性（特定保険契約等）等を踏まえ実施する態勢を整備している</t>
    </r>
    <rPh sb="4" eb="5">
      <t>ショウ</t>
    </rPh>
    <rPh sb="7" eb="8">
      <t>シャ</t>
    </rPh>
    <rPh sb="25" eb="26">
      <t>キャク</t>
    </rPh>
    <rPh sb="29" eb="30">
      <t>トク</t>
    </rPh>
    <rPh sb="71" eb="72">
      <t>トウ</t>
    </rPh>
    <phoneticPr fontId="20"/>
  </si>
  <si>
    <t>苦情について申出内容・対応履歴を記録するとともに対応もれが発生しない態勢（チェックリストや自社役席者による確認等）を整備している</t>
    <phoneticPr fontId="3"/>
  </si>
  <si>
    <t>苦情全件について発生経緯・原因を特定している</t>
    <phoneticPr fontId="3"/>
  </si>
  <si>
    <t>苦情について経営層が報告を受け、必要に応じ社内共有化・再発防止策等を実施している</t>
    <phoneticPr fontId="3"/>
  </si>
  <si>
    <t>お客さま属性情報（氏名・住所等）を管理し最新の状態に保つ態勢（お客さま属性情報管理ルールの明文化と徹底等）を整備している</t>
    <rPh sb="1" eb="2">
      <t>キャク</t>
    </rPh>
    <rPh sb="4" eb="6">
      <t>ゾクセイ</t>
    </rPh>
    <rPh sb="6" eb="8">
      <t>ジョウホウ</t>
    </rPh>
    <rPh sb="14" eb="15">
      <t>トウ</t>
    </rPh>
    <rPh sb="32" eb="33">
      <t>キャク</t>
    </rPh>
    <rPh sb="37" eb="39">
      <t>ジョウホウ</t>
    </rPh>
    <rPh sb="39" eb="41">
      <t>カンリ</t>
    </rPh>
    <rPh sb="45" eb="48">
      <t>メイブンカ</t>
    </rPh>
    <rPh sb="49" eb="51">
      <t>テッテイ</t>
    </rPh>
    <rPh sb="51" eb="52">
      <t>ナド</t>
    </rPh>
    <phoneticPr fontId="3"/>
  </si>
  <si>
    <t>継続率を定期的に把握・分析し、解約理由・経緯等を踏まえ、必要に応じて改善策（募集人への指導等）を実施している</t>
    <rPh sb="15" eb="17">
      <t>カイヤク</t>
    </rPh>
    <rPh sb="17" eb="19">
      <t>リユウ</t>
    </rPh>
    <rPh sb="20" eb="23">
      <t>ケイイナド</t>
    </rPh>
    <rPh sb="24" eb="25">
      <t>フ</t>
    </rPh>
    <phoneticPr fontId="3"/>
  </si>
  <si>
    <t>個人情報の定義</t>
    <phoneticPr fontId="3"/>
  </si>
  <si>
    <t>収集する個人情報の利用目的</t>
    <phoneticPr fontId="3"/>
  </si>
  <si>
    <t>個人情報の開示を求める手続き</t>
    <phoneticPr fontId="3"/>
  </si>
  <si>
    <t>個人情報の第三者提供時の取扱い</t>
    <phoneticPr fontId="3"/>
  </si>
  <si>
    <t>個人情報の安全管理措置</t>
    <phoneticPr fontId="3"/>
  </si>
  <si>
    <t>個人データ管理台帳の作成</t>
    <phoneticPr fontId="3"/>
  </si>
  <si>
    <t>個人情報の目的外利用の禁止</t>
    <phoneticPr fontId="3"/>
  </si>
  <si>
    <t>募集人退職時に顧客リスト等の個人情報を破棄させる旨</t>
    <phoneticPr fontId="3"/>
  </si>
  <si>
    <t>お客さまのマイナンバーを誤って取得した際の取扱い（マイナンバーのマスキング、マイナンバー記載書類の廃棄等）</t>
    <rPh sb="12" eb="13">
      <t>アヤマ</t>
    </rPh>
    <phoneticPr fontId="3"/>
  </si>
  <si>
    <t>個人情報の利用目的に応じた保存期間の設定</t>
    <phoneticPr fontId="3"/>
  </si>
  <si>
    <t>保存期間経過後の廃棄・削除</t>
    <phoneticPr fontId="3"/>
  </si>
  <si>
    <t>個人所有電子機器（パソコン等）の業務利用の禁止もしくは個人所有電子機器への個人情報の保存の禁止</t>
    <phoneticPr fontId="3"/>
  </si>
  <si>
    <t>個人データ管理責任者・個人データ管理者をそれぞれ1名以上選任している（兼務可）</t>
    <phoneticPr fontId="3"/>
  </si>
  <si>
    <t>従業員と個人データの非開示契約を結んでいる</t>
    <phoneticPr fontId="3"/>
  </si>
  <si>
    <t>第三者（名簿業者等）から個人データの提供を受ける代理店のみ対象（委託契約に基づくものは第三者には非該当）</t>
    <phoneticPr fontId="3"/>
  </si>
  <si>
    <t>個人情報の範囲・授受元・理由・活用範囲を規定している</t>
    <rPh sb="0" eb="2">
      <t>コジン</t>
    </rPh>
    <rPh sb="2" eb="4">
      <t>ジョウホウ</t>
    </rPh>
    <rPh sb="5" eb="7">
      <t>ハンイ</t>
    </rPh>
    <rPh sb="8" eb="10">
      <t>ジュジュ</t>
    </rPh>
    <rPh sb="10" eb="11">
      <t>モト</t>
    </rPh>
    <rPh sb="12" eb="14">
      <t>リユウ</t>
    </rPh>
    <rPh sb="15" eb="17">
      <t>カツヨウ</t>
    </rPh>
    <rPh sb="17" eb="19">
      <t>ハンイ</t>
    </rPh>
    <rPh sb="20" eb="22">
      <t>キテイ</t>
    </rPh>
    <phoneticPr fontId="3"/>
  </si>
  <si>
    <t>提供元の氏名及び住所ならびに法人にあたっては、その代表者</t>
    <phoneticPr fontId="3"/>
  </si>
  <si>
    <t>提供元による個人データの取得の経緯</t>
    <phoneticPr fontId="3"/>
  </si>
  <si>
    <r>
      <t>契約者等の個人情報（保険会社から委託された個人情報）の取扱いを外部委託する場合、外部委託先を事前に保険会社に報告する旨を</t>
    </r>
    <r>
      <rPr>
        <sz val="11"/>
        <rFont val="Meiryo UI"/>
        <family val="3"/>
        <charset val="128"/>
      </rPr>
      <t>規定し</t>
    </r>
    <r>
      <rPr>
        <sz val="11"/>
        <rFont val="Meiryo UI"/>
        <family val="3"/>
        <charset val="128"/>
      </rPr>
      <t>ている</t>
    </r>
  </si>
  <si>
    <t>外部委託先を管理する台帳等の記録がある</t>
    <phoneticPr fontId="3"/>
  </si>
  <si>
    <t>委託先の選定にあたり、健全性（反社チェック・帝国データバンクの評点等）・技術力（ISO認証等）・安全対策（Pマーク等）等の要件で選定する旨の基準が存在し、基準に基づいて選定している</t>
    <phoneticPr fontId="3"/>
  </si>
  <si>
    <t>委託先の情報管理について、委託先からの報告（チェックシートへの回答を委託先に求める等）を元に状況を管理している</t>
    <phoneticPr fontId="3"/>
  </si>
  <si>
    <t>①役職・職務内容に応じたアクセス制限（業務上不要な個人情報へのアクセス禁止）をしている</t>
    <phoneticPr fontId="3"/>
  </si>
  <si>
    <t>②個人データ一覧（顧客リスト等）のダウンロード可能な従業員を限定（システム管理者のみ等）している</t>
    <phoneticPr fontId="3"/>
  </si>
  <si>
    <t>③パスワードを定期的に変更している</t>
    <phoneticPr fontId="3"/>
  </si>
  <si>
    <t>⑤二要素認証（パスワード入力＋顔認証等）をしている</t>
    <rPh sb="2" eb="4">
      <t>ヨウソ</t>
    </rPh>
    <phoneticPr fontId="3"/>
  </si>
  <si>
    <t>⑥その他（③④⑤と同等以上）</t>
    <rPh sb="9" eb="11">
      <t>ドウトウ</t>
    </rPh>
    <rPh sb="11" eb="13">
      <t>イジョウ</t>
    </rPh>
    <phoneticPr fontId="3"/>
  </si>
  <si>
    <t>個人情報が含まれる可能性のある機器廃棄時にデータを削除・破壊していることを管理（自社にて機器廃棄を行う際のデータ削除・廃棄の状況がわかる台帳の作成、廃棄業者による機器のデータ削除に係る証明書の取得等）している</t>
    <phoneticPr fontId="3"/>
  </si>
  <si>
    <t>ウイルス対策ソフトを導入している</t>
    <phoneticPr fontId="3"/>
  </si>
  <si>
    <t>ウイルス対策ソフトの更新状況やバージョンを本社のシステム担当部門・システム担当者が把握する態勢が整備されている</t>
    <rPh sb="21" eb="23">
      <t>ホンシャ</t>
    </rPh>
    <rPh sb="28" eb="30">
      <t>タントウ</t>
    </rPh>
    <rPh sb="30" eb="32">
      <t>ブモン</t>
    </rPh>
    <rPh sb="37" eb="40">
      <t>タントウシャ</t>
    </rPh>
    <rPh sb="45" eb="47">
      <t>タイセイ</t>
    </rPh>
    <phoneticPr fontId="3"/>
  </si>
  <si>
    <t>本社のシステム担当部門・システム担当者がウイルスの発生を検知する仕組みが整備されている</t>
    <rPh sb="16" eb="19">
      <t>タントウシャ</t>
    </rPh>
    <phoneticPr fontId="3"/>
  </si>
  <si>
    <t>業務用パソコンにおいて、安全性が確保されたネットワーク接続を行っている</t>
    <phoneticPr fontId="3"/>
  </si>
  <si>
    <r>
      <rPr>
        <sz val="11"/>
        <rFont val="Meiryo UI"/>
        <family val="3"/>
        <charset val="128"/>
      </rPr>
      <t>従業員が会社所定（会社がセキュリティ上問題ないと判断したもの）以外のメールアドレスを業務上使用できないようシステム制御</t>
    </r>
    <r>
      <rPr>
        <sz val="11"/>
        <rFont val="Meiryo UI"/>
        <family val="3"/>
        <charset val="128"/>
      </rPr>
      <t>している</t>
    </r>
    <phoneticPr fontId="3"/>
  </si>
  <si>
    <r>
      <t>OS/ソフトウェアの更新状況を本社のシステム担当部門・あるいはシステム担当者が把握・管理する仕組みが整備され、保守サポートが切れたOS/ソフトウェア</t>
    </r>
    <r>
      <rPr>
        <sz val="11"/>
        <rFont val="Meiryo UI"/>
        <family val="3"/>
        <charset val="128"/>
      </rPr>
      <t>を使用していない</t>
    </r>
    <rPh sb="35" eb="38">
      <t>タントウシャ</t>
    </rPh>
    <phoneticPr fontId="3"/>
  </si>
  <si>
    <t>持ち出し可能な業務用パソコンがある代理店のみ対象</t>
    <rPh sb="0" eb="1">
      <t>モ</t>
    </rPh>
    <rPh sb="2" eb="3">
      <t>ダ</t>
    </rPh>
    <rPh sb="4" eb="6">
      <t>カノウ</t>
    </rPh>
    <rPh sb="7" eb="10">
      <t>ギョウムヨウ</t>
    </rPh>
    <phoneticPr fontId="3"/>
  </si>
  <si>
    <t>パソコンのハードディスクの暗号化</t>
    <phoneticPr fontId="3"/>
  </si>
  <si>
    <t>リモートデータ消去（紛失時に遠隔でパソコン内のデータを削除するシステム）</t>
    <phoneticPr fontId="3"/>
  </si>
  <si>
    <t>シンクライアント端末の利用（パソコン本体へのファイルの保存を禁止するシステム）</t>
    <phoneticPr fontId="3"/>
  </si>
  <si>
    <t>その他</t>
    <phoneticPr fontId="3"/>
  </si>
  <si>
    <t>ホームページ上で個人情報を取り扱う代理店のみ対象（問合せフォームに個人情報を入力する場合、顧客管理システム等と接続されている場合を含む）</t>
    <rPh sb="42" eb="44">
      <t>バアイ</t>
    </rPh>
    <phoneticPr fontId="3"/>
  </si>
  <si>
    <t>個人データを取扱うページはSSL通信（URLがhttpsで始まる）となっている</t>
    <phoneticPr fontId="3"/>
  </si>
  <si>
    <t>脆弱性（セキュリティホール）を防ぐ観点で、ホームページが稼働するwebサーバー等におけるOS・ソフトウェアの最新化を実施している（＝保守切れをおこしていない）</t>
    <phoneticPr fontId="3"/>
  </si>
  <si>
    <t>決算報告書（B/S,P/L,株主資本等変動計算書,個別注記表）を作成している</t>
    <phoneticPr fontId="3"/>
  </si>
  <si>
    <t>お客さまに乗合保険会社の最新のディスクロージャー資料の開示を求められた際に閲覧できる状態にしている（ホームページでの閲覧も可）</t>
    <phoneticPr fontId="3"/>
  </si>
  <si>
    <t>＜自己点検に関する設問＞</t>
    <rPh sb="1" eb="5">
      <t>ジコテンケン</t>
    </rPh>
    <rPh sb="6" eb="7">
      <t>カン</t>
    </rPh>
    <rPh sb="9" eb="11">
      <t>セツモン</t>
    </rPh>
    <phoneticPr fontId="3"/>
  </si>
  <si>
    <t>＜内部監査に関する設問＞</t>
    <rPh sb="1" eb="5">
      <t>ナイブカンサ</t>
    </rPh>
    <rPh sb="6" eb="7">
      <t>カン</t>
    </rPh>
    <rPh sb="9" eb="11">
      <t>セツモン</t>
    </rPh>
    <phoneticPr fontId="3"/>
  </si>
  <si>
    <t>内部監査の定義・対象・手順・実施主体・報告先について定めた規程がある</t>
    <phoneticPr fontId="3"/>
  </si>
  <si>
    <t>営業部門から独立した内部監査を職務とする担当部署（内部監査室等）・担当者を設置している</t>
    <phoneticPr fontId="3"/>
  </si>
  <si>
    <t>内部監査等を実施する部門に保険募集に関する法令や保険契約に関する知識等を有する人材を担当として配置している</t>
    <phoneticPr fontId="3"/>
  </si>
  <si>
    <t>全拠点に対して定期的に内部監査を実施しており、内部監査結果および改善策について、経営層へ報告を行っている</t>
    <phoneticPr fontId="3"/>
  </si>
  <si>
    <t>従業員の安否確認に向けた緊急連絡の方策を整備している</t>
    <phoneticPr fontId="3"/>
  </si>
  <si>
    <t>災害等により通常事業の継続が困難または事業を縮小せざるを得ない場合を想定し、事業の優先順位（保険会社への給付金請求の取次等）を設定している</t>
    <phoneticPr fontId="3"/>
  </si>
  <si>
    <t>帳簿書類の備え付け、事業報告書の作成・提出について、社内規程で作成手順・保存方法・保存年月等が明文化されている</t>
    <rPh sb="5" eb="6">
      <t>ソナ</t>
    </rPh>
    <rPh sb="7" eb="8">
      <t>ツ</t>
    </rPh>
    <rPh sb="10" eb="12">
      <t>ジギョウ</t>
    </rPh>
    <rPh sb="12" eb="15">
      <t>ホウコクショ</t>
    </rPh>
    <rPh sb="19" eb="21">
      <t>テイシュツ</t>
    </rPh>
    <rPh sb="26" eb="28">
      <t>シャナイ</t>
    </rPh>
    <rPh sb="28" eb="30">
      <t>キテイ</t>
    </rPh>
    <rPh sb="45" eb="46">
      <t>トウ</t>
    </rPh>
    <rPh sb="47" eb="49">
      <t>メイブン</t>
    </rPh>
    <rPh sb="49" eb="50">
      <t>カ</t>
    </rPh>
    <phoneticPr fontId="3"/>
  </si>
  <si>
    <t>事業報告書が管轄の財務局に毎年提出されている</t>
    <phoneticPr fontId="3"/>
  </si>
  <si>
    <t>契約者ごとに保険契約の締結日・保険会社名・保険料・手数料を記載した帳簿書類を拠点ごとに備え（規定していれば電磁的記録による保存、閲覧も可）、5年間保存している</t>
    <rPh sb="6" eb="8">
      <t>ホケン</t>
    </rPh>
    <rPh sb="8" eb="10">
      <t>ケイヤク</t>
    </rPh>
    <rPh sb="29" eb="31">
      <t>キサイ</t>
    </rPh>
    <rPh sb="33" eb="35">
      <t>チョウボ</t>
    </rPh>
    <rPh sb="35" eb="37">
      <t>ショルイ</t>
    </rPh>
    <rPh sb="38" eb="40">
      <t>キョテン</t>
    </rPh>
    <rPh sb="43" eb="44">
      <t>ソナ</t>
    </rPh>
    <rPh sb="64" eb="66">
      <t>エツラン</t>
    </rPh>
    <rPh sb="71" eb="73">
      <t>ネンカン</t>
    </rPh>
    <rPh sb="73" eb="75">
      <t>ホゾン</t>
    </rPh>
    <phoneticPr fontId="3"/>
  </si>
  <si>
    <t>自社において、共同募集時の募集フローのどの行為をどの程度実施するのか業務範囲（①共同募集の定義、②共同募集時の一連の募集行為の分担の考え方、③共同募集時の顧客への説明義務等）を規定している</t>
    <phoneticPr fontId="3"/>
  </si>
  <si>
    <t>継続的に共同募集を行う全ての共同募集先と共同募集契約書や覚書等が締結され、当該契約書や覚書等に定められた業務の範囲で募集が行われていること等を確認している</t>
    <phoneticPr fontId="3"/>
  </si>
  <si>
    <t>募集関連行為委託先の選定・管理に係る規程がある</t>
    <phoneticPr fontId="3"/>
  </si>
  <si>
    <t>規定された業務範囲を逸脱しないような業務フローとなっているか、募集関連行為委託先の取組み状況についてのモニタリング項目を規定している</t>
    <phoneticPr fontId="3"/>
  </si>
  <si>
    <t>募集関連行為委託先の業務運営状況について、募集関連行為従事者としての業務範囲を逸脱していないか、お客さまの承諾を得る仕組みがあるか等、規定された項目に基づきモニタリングしている</t>
    <phoneticPr fontId="3"/>
  </si>
  <si>
    <t>誤った商品説明や特定の商品に対する不適切な評価等、所属する保険募集人が保険募集を行う際にお客さまの正しい商品理解を妨げるおそれがあるような不適切な行為を行わないよう、以下の全ての措置を講じている
＜不適切な行為防止に向けた措置＞
・委託先が行う表示について、保険募集に該当しないようにする等、適切性を確保するための措置
・委託先が不適切な表示を行っている場合、当該委託先に内容の修正または削除を行わせるための措置（改善がなされない場合には、当該委託先との契約を解除する等の対応を含む）
・委託先が、自らの取材等に基づき見解等を表示する場合、当該表示が委託元や委託元の所属保険会社の行う表示である等の誤認を防止するための措置</t>
    <phoneticPr fontId="3"/>
  </si>
  <si>
    <t>紹介料（１件●円、初年度手数料の●％等）が契約書に記載されている</t>
    <phoneticPr fontId="3"/>
  </si>
  <si>
    <t>募集関連行為を第三者に委託し、またはそれに準じる関係に基づいて行わせる場合、定期的にその情報を保険会社へ報告している</t>
    <phoneticPr fontId="3"/>
  </si>
  <si>
    <t>募集を中心とした教育の実施、販売状況の管理、状況に応じて指導する旨を規定・契約している</t>
    <phoneticPr fontId="3"/>
  </si>
  <si>
    <t>規程に則った指導・モニタリングを定期的に実施している</t>
    <phoneticPr fontId="3"/>
  </si>
  <si>
    <t>フランチャイズ契約に応じた募集／教育／管理態勢を構築している</t>
    <phoneticPr fontId="3"/>
  </si>
  <si>
    <t>フランチャイザーへ規程に応じた内容を定期的に報告している</t>
    <phoneticPr fontId="3"/>
  </si>
  <si>
    <t>フランチャイザーの内部監査部署等による監査・点検の実施や、フランチャイザー主催の会議・研修を受講し、必要に応じて社内へ共有している</t>
    <phoneticPr fontId="3"/>
  </si>
  <si>
    <t>※テレマーケティングとは：代理店が能動的な電話による保険募集を行う行為</t>
    <phoneticPr fontId="3"/>
  </si>
  <si>
    <t>　（「アウトバウンドを行うコールセンターを有する代理店」を対象）</t>
    <phoneticPr fontId="3"/>
  </si>
  <si>
    <t>説明すべき内容を定めたトークスクリプト等を整備の上、徹底している</t>
    <phoneticPr fontId="3"/>
  </si>
  <si>
    <t>お客さまから今後の電話を拒否する旨の意向があった場合、今後の電話を行わないよう徹底している</t>
    <phoneticPr fontId="3"/>
  </si>
  <si>
    <t>通話記録を保存し、お客さまの意向（架電拒否）や申出を管理しているか、システムインフラが整備されている</t>
    <phoneticPr fontId="3"/>
  </si>
  <si>
    <t>営業部門からの独立性を確保した担当部門・担当者が通話記録を元に、取扱者が適切な対応をしているか確認している</t>
    <phoneticPr fontId="3"/>
  </si>
  <si>
    <t>募集可能日まで募集できない旨を規定している</t>
    <phoneticPr fontId="3"/>
  </si>
  <si>
    <t>業務管理責任者を適切に配置し、変更があった場合には都度保険会社に報告している</t>
    <phoneticPr fontId="3"/>
  </si>
  <si>
    <t>教育責任者を適切に配置し、変更があった場合には都度保険会社に報告している</t>
    <phoneticPr fontId="3"/>
  </si>
  <si>
    <t>募集可能日を本人に通知している</t>
    <phoneticPr fontId="3"/>
  </si>
  <si>
    <t>保険募集従事者全員の募集人登録が実施され、登録された募集人が一覧で管理（募集人ごとに販売可能な保険会社の管理を含む）されている</t>
    <phoneticPr fontId="3"/>
  </si>
  <si>
    <t>全募集人が使用人等の要件（※）を充足し、監査役等にも該当しない
※代理店から保険募集に関し適切な教育・管理・指導を受けていることに加えて、代理店の事務所に勤務し、かつ、代理店の指揮監督・命令のもとで保険募集を行う者（労働関係法規に基づく「雇用」「派遣」「出向」）</t>
    <phoneticPr fontId="3"/>
  </si>
  <si>
    <t>各代理店事務所に専任募集人（常勤かつ常駐の保険募集人）を配置している</t>
    <phoneticPr fontId="3"/>
  </si>
  <si>
    <t>当該保険募集人が使用する「氏名（旧姓）」と「生命保険協会の募集人登録システム上の氏名（新姓）」が併記された管理簿等を整備し、お客さま等からの苦情や照会等を受ける自社内の所属・担当者と共有している</t>
    <rPh sb="63" eb="64">
      <t>キャク</t>
    </rPh>
    <phoneticPr fontId="3"/>
  </si>
  <si>
    <t>募集人登録事項の変更があった場合において、正当に代申会社への報告が実施されている（報告漏れ、報告遅延がないかどうかも確認）</t>
    <phoneticPr fontId="3"/>
  </si>
  <si>
    <t>不適切事案（※）発生時の報告主体・フロー・対応手順・態勢を規定している（代理店内での報告態勢、代理店から保険会社への報告態勢）
※不適切事案とは以下の事案（以降の設問も同様）
・代理店内で発覚した法令等違反行為またはその疑いがある事案
・代理店内で発覚した個人情報の漏えい事案
・代理店内で発覚したサイバー事案（外部からのサイバー攻撃の予告がなされ、業務に影響を及ぼす可能性が高いと認められる事案を含む）</t>
    <rPh sb="156" eb="158">
      <t>ガイブ</t>
    </rPh>
    <phoneticPr fontId="3"/>
  </si>
  <si>
    <t>法令等遵守に関する責任者・担当部署の確認事項・対応内容・権限を規定している</t>
    <phoneticPr fontId="3"/>
  </si>
  <si>
    <t>営業部門からの独立性を確保した法令等遵守責任者・担当部署（コンプライアンス部等）を設置している</t>
    <phoneticPr fontId="3"/>
  </si>
  <si>
    <t>不適切事案が発生した際の対応をする担当部署または対応責任者を明確にしている（兼務可）</t>
    <phoneticPr fontId="3"/>
  </si>
  <si>
    <t>不適切事案が発生した際には規程に定められた懲戒処分を行う態勢を整備している（懲戒処分の是非の妥当性を管理している）</t>
    <phoneticPr fontId="3"/>
  </si>
  <si>
    <t>コンプライアンス上の懸念事案の発生状況および対応結果（発生していない場合は発生していない旨の報告）について、経営層が出席する会議（コンプライアンス委員会、経営会議等）へ定期的に報告している</t>
    <phoneticPr fontId="3"/>
  </si>
  <si>
    <t>有給休暇取得状況を常時把握の上、取得勧奨が行われ、法令上取得すべき有給日数（年５日）を全員が取得している</t>
    <phoneticPr fontId="3"/>
  </si>
  <si>
    <t>時間外勤務の状況が常時把握され、適切に指導が行われている</t>
    <phoneticPr fontId="3"/>
  </si>
  <si>
    <t>従業員向けの定期健康診断を実施している</t>
    <phoneticPr fontId="3"/>
  </si>
  <si>
    <t>就業規則や給与・賃金規程がある</t>
    <phoneticPr fontId="3"/>
  </si>
  <si>
    <t>従業員の勤怠状況および活動状況について、本人による申請・管理者による承認・本部による定期的な確認が仕組み化されている</t>
    <phoneticPr fontId="3"/>
  </si>
  <si>
    <t>時間外労働に関する労使協定（36協定）がある</t>
    <phoneticPr fontId="3"/>
  </si>
  <si>
    <t xml:space="preserve">時間外勤務の上限について目標が設定され、社内に周知されている </t>
    <phoneticPr fontId="3"/>
  </si>
  <si>
    <t>×</t>
  </si>
  <si>
    <t>×</t>
    <phoneticPr fontId="3"/>
  </si>
  <si>
    <t>対象外</t>
  </si>
  <si>
    <t>対象外</t>
    <rPh sb="0" eb="3">
      <t>タイショウガイ</t>
    </rPh>
    <phoneticPr fontId="3"/>
  </si>
  <si>
    <t>【特定保険契約の場合】特定保険契約の場合は以下の情報を把握すること</t>
    <phoneticPr fontId="3"/>
  </si>
  <si>
    <t>【特定保険契約に係る禁止行為】以下の事項の禁止</t>
    <phoneticPr fontId="3"/>
  </si>
  <si>
    <t>【特定保険契約に係る適合性確認】適合性確認のための以下の情報を収集すること</t>
    <phoneticPr fontId="3"/>
  </si>
  <si>
    <r>
      <t>持ち出し可能な業務用パソコンの紛失時の個人情報漏えい対策としてパソコン立ち上げ時の機械本体へのパスワード入力以外に以下の対応を行っている（該当するもの全てに「1.はい」で回答）</t>
    </r>
    <r>
      <rPr>
        <b/>
        <sz val="11"/>
        <color rgb="FFFF0000"/>
        <rFont val="Meiryo UI"/>
        <family val="3"/>
        <charset val="128"/>
      </rPr>
      <t xml:space="preserve">
※本設問の達成・未達成は以下全ての回答内容から判断（全てに「○」を求めるものではない）</t>
    </r>
    <phoneticPr fontId="3"/>
  </si>
  <si>
    <r>
      <t xml:space="preserve">【商品の提示・推奨時の説明事項】比較推奨販売の手法等に応じた以下の事項
</t>
    </r>
    <r>
      <rPr>
        <sz val="11"/>
        <color rgb="FFFF0000"/>
        <rFont val="Meiryo UI"/>
        <family val="3"/>
        <charset val="128"/>
      </rPr>
      <t>※該当しないものは「対象外」を選択</t>
    </r>
    <rPh sb="46" eb="49">
      <t>タイショウガイ</t>
    </rPh>
    <rPh sb="47" eb="48">
      <t>ゾウ</t>
    </rPh>
    <phoneticPr fontId="3"/>
  </si>
  <si>
    <r>
      <t xml:space="preserve">【商品の提示・推奨時の留意点】比較推奨販売の手法等に応じた以下の事項
</t>
    </r>
    <r>
      <rPr>
        <sz val="11"/>
        <color rgb="FFFF0000"/>
        <rFont val="Meiryo UI"/>
        <family val="3"/>
        <charset val="128"/>
      </rPr>
      <t>※該当しないものは「対象外」を選択</t>
    </r>
    <phoneticPr fontId="3"/>
  </si>
  <si>
    <r>
      <t xml:space="preserve">（代理店が他業を兼業している場合）他業のサービスの割引等の提供
</t>
    </r>
    <r>
      <rPr>
        <sz val="11"/>
        <color rgb="FFFF0000"/>
        <rFont val="Meiryo UI"/>
        <family val="3"/>
        <charset val="128"/>
      </rPr>
      <t>※兼業していない場合は「対象外」を選択</t>
    </r>
    <rPh sb="1" eb="4">
      <t>ダイリテン</t>
    </rPh>
    <rPh sb="33" eb="35">
      <t>ケンギョウ</t>
    </rPh>
    <rPh sb="40" eb="42">
      <t>バアイ</t>
    </rPh>
    <rPh sb="44" eb="47">
      <t>タイショウガイ</t>
    </rPh>
    <rPh sb="49" eb="51">
      <t>センタク</t>
    </rPh>
    <phoneticPr fontId="3"/>
  </si>
  <si>
    <r>
      <t>個人データを添付ファイルに記載して社外にメール送信する際の情報漏えい（宛先誤りの誤送信）をシステムにより防止する仕組み（送信が自動で保留となり、宛先や添付内容を送信者がセルフチェックした上で改めて送信する仕組み、上席者の事前承認が必須な仕組み等）がある</t>
    </r>
    <r>
      <rPr>
        <sz val="11"/>
        <color rgb="FFFF0000"/>
        <rFont val="Meiryo UI"/>
        <family val="3"/>
        <charset val="128"/>
      </rPr>
      <t xml:space="preserve">
※個人データを添付ファイルに記載して社外にメール送信することを禁止している場合は「対象外」を選択</t>
    </r>
    <phoneticPr fontId="3"/>
  </si>
  <si>
    <r>
      <t>個人データを添付ファイルに記載して社外にメール送信する際に、システムによりデータを暗号化する仕組み（添付ファイルは自動暗号化され、開封PWは別途送信等）がある</t>
    </r>
    <r>
      <rPr>
        <sz val="11"/>
        <color rgb="FFFF0000"/>
        <rFont val="Meiryo UI"/>
        <family val="3"/>
        <charset val="128"/>
      </rPr>
      <t xml:space="preserve">
※個人データを添付ファイルに記載して社外にメール送信することを禁止している場合は「対象外」を選択</t>
    </r>
    <phoneticPr fontId="3"/>
  </si>
  <si>
    <r>
      <t>不適切事案が発生後、規程に沿った対応を行い経営層・保険会社への報告が迅速（遅くとも１週間以内に第一報）に行われている</t>
    </r>
    <r>
      <rPr>
        <sz val="11"/>
        <color rgb="FFFF0000"/>
        <rFont val="Meiryo UI"/>
        <family val="3"/>
        <charset val="128"/>
      </rPr>
      <t xml:space="preserve">
※前年度以降、該当事案が発生していない場合は「対象外」を選択</t>
    </r>
    <rPh sb="60" eb="63">
      <t>ゼンネンド</t>
    </rPh>
    <rPh sb="63" eb="65">
      <t>イコウ</t>
    </rPh>
    <rPh sb="66" eb="68">
      <t>ガイトウ</t>
    </rPh>
    <rPh sb="68" eb="70">
      <t>ジアン</t>
    </rPh>
    <rPh sb="71" eb="73">
      <t>ハッセイ</t>
    </rPh>
    <rPh sb="78" eb="80">
      <t>バアイ</t>
    </rPh>
    <rPh sb="82" eb="85">
      <t>タイショウガイ</t>
    </rPh>
    <rPh sb="87" eb="89">
      <t>センタク</t>
    </rPh>
    <phoneticPr fontId="3"/>
  </si>
  <si>
    <t>○</t>
    <phoneticPr fontId="3"/>
  </si>
  <si>
    <t>▼選択</t>
    <phoneticPr fontId="3"/>
  </si>
  <si>
    <t>△</t>
  </si>
  <si>
    <t>△</t>
    <phoneticPr fontId="3"/>
  </si>
  <si>
    <t>対象</t>
  </si>
  <si>
    <t>対象</t>
    <rPh sb="0" eb="2">
      <t>タイショウ</t>
    </rPh>
    <phoneticPr fontId="3"/>
  </si>
  <si>
    <r>
      <t>トークスクリプトを新設、変更する際に、募集管理部門・対象保険会社の確認・承認を行う旨を</t>
    </r>
    <r>
      <rPr>
        <sz val="11"/>
        <rFont val="Meiryo UI"/>
        <family val="3"/>
        <charset val="128"/>
      </rPr>
      <t>規定している</t>
    </r>
    <phoneticPr fontId="3"/>
  </si>
  <si>
    <t>×</t>
    <phoneticPr fontId="3"/>
  </si>
  <si>
    <t>↑親設問に「対象」「対象外」あり</t>
    <rPh sb="1" eb="4">
      <t>オヤセツモン</t>
    </rPh>
    <rPh sb="6" eb="8">
      <t>タイショウ</t>
    </rPh>
    <rPh sb="10" eb="13">
      <t>タイショウガイ</t>
    </rPh>
    <phoneticPr fontId="3"/>
  </si>
  <si>
    <t>←ここが「1」なら①全て達成済、「2」以上なら達成見込み</t>
    <rPh sb="10" eb="11">
      <t>スベ</t>
    </rPh>
    <rPh sb="12" eb="14">
      <t>タッセイ</t>
    </rPh>
    <rPh sb="14" eb="15">
      <t>ズ</t>
    </rPh>
    <rPh sb="19" eb="21">
      <t>イジョウ</t>
    </rPh>
    <rPh sb="23" eb="25">
      <t>タッセイ</t>
    </rPh>
    <rPh sb="25" eb="27">
      <t>ミコ</t>
    </rPh>
    <phoneticPr fontId="3"/>
  </si>
  <si>
    <t>←ここが「1」なら②全て達成、「2」以上なら達成見込み</t>
    <rPh sb="10" eb="11">
      <t>スベ</t>
    </rPh>
    <rPh sb="12" eb="14">
      <t>タッセイ</t>
    </rPh>
    <phoneticPr fontId="3"/>
  </si>
  <si>
    <t>←ここが「1」なら③全て達成、「2」以上なら達成見込み</t>
    <rPh sb="10" eb="11">
      <t>スベ</t>
    </rPh>
    <rPh sb="12" eb="14">
      <t>タッセイ</t>
    </rPh>
    <phoneticPr fontId="3"/>
  </si>
  <si>
    <t>←ここが「1」なら④全て達成、「2」以上なら達成見込み</t>
    <rPh sb="10" eb="11">
      <t>スベ</t>
    </rPh>
    <rPh sb="12" eb="14">
      <t>タッセイ</t>
    </rPh>
    <phoneticPr fontId="3"/>
  </si>
  <si>
    <t>←ここが「1」なら⑤全て達成、「2」以上なら達成見込み</t>
    <rPh sb="10" eb="11">
      <t>スベ</t>
    </rPh>
    <rPh sb="12" eb="14">
      <t>タッセイ</t>
    </rPh>
    <phoneticPr fontId="3"/>
  </si>
  <si>
    <t>←ここが「1」なら⑥全て達成、「2」以上なら達成見込み</t>
    <rPh sb="10" eb="11">
      <t>スベ</t>
    </rPh>
    <rPh sb="12" eb="14">
      <t>タッセイ</t>
    </rPh>
    <phoneticPr fontId="3"/>
  </si>
  <si>
    <t>←ここが「1」なら⑦全て達成、「2」以上なら達成見込み</t>
    <rPh sb="10" eb="11">
      <t>スベ</t>
    </rPh>
    <rPh sb="12" eb="14">
      <t>タッセイ</t>
    </rPh>
    <phoneticPr fontId="3"/>
  </si>
  <si>
    <t>←ここが「1」なら⑧全て達成、「2」以上なら達成見込み</t>
    <rPh sb="10" eb="11">
      <t>スベ</t>
    </rPh>
    <rPh sb="12" eb="14">
      <t>タッセイ</t>
    </rPh>
    <phoneticPr fontId="3"/>
  </si>
  <si>
    <t>←ここが「1」なら⑨全て達成、「2」以上なら達成見込み</t>
    <rPh sb="10" eb="11">
      <t>スベ</t>
    </rPh>
    <rPh sb="12" eb="14">
      <t>タッセイ</t>
    </rPh>
    <phoneticPr fontId="3"/>
  </si>
  <si>
    <t>←ここが「1」なら⑩全て達成、「2」以上なら達成見込み</t>
    <rPh sb="10" eb="11">
      <t>スベ</t>
    </rPh>
    <rPh sb="12" eb="14">
      <t>タッセイ</t>
    </rPh>
    <phoneticPr fontId="3"/>
  </si>
  <si>
    <t>←ここが「1」なら⑪全て達成、「2」以上なら達成見込み</t>
    <rPh sb="10" eb="11">
      <t>スベ</t>
    </rPh>
    <rPh sb="12" eb="14">
      <t>タッセイ</t>
    </rPh>
    <phoneticPr fontId="3"/>
  </si>
  <si>
    <t>←ここが「1」なら「アフターフォロー」全て達成、「2」以上なら達成見込み</t>
    <rPh sb="19" eb="20">
      <t>スベ</t>
    </rPh>
    <rPh sb="21" eb="23">
      <t>タッセイ</t>
    </rPh>
    <phoneticPr fontId="3"/>
  </si>
  <si>
    <t>←ここが「1」なら⑫全て達成、「2」以上なら達成見込み</t>
    <rPh sb="10" eb="11">
      <t>スベ</t>
    </rPh>
    <rPh sb="12" eb="14">
      <t>タッセイ</t>
    </rPh>
    <phoneticPr fontId="3"/>
  </si>
  <si>
    <t>←ここが「1」なら⑬全て達成、「2」以上なら達成見込み</t>
    <rPh sb="10" eb="11">
      <t>スベ</t>
    </rPh>
    <rPh sb="12" eb="14">
      <t>タッセイ</t>
    </rPh>
    <phoneticPr fontId="3"/>
  </si>
  <si>
    <t>←ここが「1」なら⑭全て達成、「2」以上なら達成見込み</t>
    <rPh sb="10" eb="11">
      <t>スベ</t>
    </rPh>
    <rPh sb="12" eb="14">
      <t>タッセイ</t>
    </rPh>
    <phoneticPr fontId="3"/>
  </si>
  <si>
    <t>←ここが「1」なら⑮全て達成、「2」以上なら達成見込み</t>
    <rPh sb="10" eb="11">
      <t>スベ</t>
    </rPh>
    <rPh sb="12" eb="14">
      <t>タッセイ</t>
    </rPh>
    <phoneticPr fontId="3"/>
  </si>
  <si>
    <t>←ここが「1」なら「個人情報保護」全て達成、「2」以上なら達成見込み</t>
    <rPh sb="10" eb="12">
      <t>コジン</t>
    </rPh>
    <rPh sb="12" eb="14">
      <t>ジョウホウ</t>
    </rPh>
    <rPh sb="14" eb="16">
      <t>ホゴ</t>
    </rPh>
    <rPh sb="17" eb="18">
      <t>スベ</t>
    </rPh>
    <rPh sb="19" eb="21">
      <t>タッセイ</t>
    </rPh>
    <phoneticPr fontId="3"/>
  </si>
  <si>
    <t>←ここが「1」なら⑯全て達成、「2」以上なら達成見込み</t>
    <rPh sb="10" eb="11">
      <t>スベ</t>
    </rPh>
    <rPh sb="12" eb="14">
      <t>タッセイ</t>
    </rPh>
    <phoneticPr fontId="3"/>
  </si>
  <si>
    <t>←ここが「1」なら⑰全て達成、「2」以上なら達成見込み</t>
    <rPh sb="10" eb="11">
      <t>スベ</t>
    </rPh>
    <rPh sb="12" eb="14">
      <t>タッセイ</t>
    </rPh>
    <phoneticPr fontId="3"/>
  </si>
  <si>
    <t>←ここが「1」なら「ガバナンス」全て達成、「2」以上なら達成見込み</t>
    <rPh sb="16" eb="17">
      <t>スベ</t>
    </rPh>
    <rPh sb="18" eb="20">
      <t>タッセイ</t>
    </rPh>
    <phoneticPr fontId="3"/>
  </si>
  <si>
    <t>←ここが「1」なら⑱全て達成、「2」以上なら達成見込み</t>
    <rPh sb="10" eb="11">
      <t>スベ</t>
    </rPh>
    <rPh sb="12" eb="14">
      <t>タッセイ</t>
    </rPh>
    <phoneticPr fontId="3"/>
  </si>
  <si>
    <t>←ここが「1」なら⑲全て達成、「2」以上なら達成見込み</t>
    <rPh sb="10" eb="11">
      <t>スベ</t>
    </rPh>
    <rPh sb="12" eb="14">
      <t>タッセイ</t>
    </rPh>
    <phoneticPr fontId="3"/>
  </si>
  <si>
    <t>←ここが「1」なら⑳全て達成、「2」以上なら達成見込み</t>
    <rPh sb="10" eb="11">
      <t>スベ</t>
    </rPh>
    <rPh sb="12" eb="14">
      <t>タッセイ</t>
    </rPh>
    <phoneticPr fontId="3"/>
  </si>
  <si>
    <t>←ここが「1」なら㉑全て達成、「2」以上なら達成見込み</t>
    <rPh sb="10" eb="11">
      <t>スベ</t>
    </rPh>
    <rPh sb="12" eb="14">
      <t>タッセイ</t>
    </rPh>
    <phoneticPr fontId="3"/>
  </si>
  <si>
    <t>←ここが「1」なら㉒全て達成、「2」以上なら達成見込み</t>
    <rPh sb="10" eb="11">
      <t>スベ</t>
    </rPh>
    <rPh sb="12" eb="14">
      <t>タッセイ</t>
    </rPh>
    <phoneticPr fontId="3"/>
  </si>
  <si>
    <t>←ここが「1」なら㉓全て達成、「2」以上なら達成見込み</t>
    <rPh sb="10" eb="11">
      <t>スベ</t>
    </rPh>
    <rPh sb="12" eb="14">
      <t>タッセイ</t>
    </rPh>
    <phoneticPr fontId="3"/>
  </si>
  <si>
    <t>←ここが「1」なら㉔全て達成、「2」以上なら達成見込み</t>
    <rPh sb="10" eb="11">
      <t>スベ</t>
    </rPh>
    <rPh sb="12" eb="14">
      <t>タッセイ</t>
    </rPh>
    <phoneticPr fontId="3"/>
  </si>
  <si>
    <t>←ここが「1」なら㉕全て達成、「2」以上なら達成見込み</t>
    <rPh sb="10" eb="11">
      <t>スベ</t>
    </rPh>
    <rPh sb="12" eb="14">
      <t>タッセイ</t>
    </rPh>
    <phoneticPr fontId="3"/>
  </si>
  <si>
    <t>←ここが「1」なら㉖全て達成、「2」以上なら達成見込み</t>
    <rPh sb="10" eb="11">
      <t>スベ</t>
    </rPh>
    <rPh sb="12" eb="14">
      <t>タッセイ</t>
    </rPh>
    <phoneticPr fontId="3"/>
  </si>
  <si>
    <t>←ここが「1」なら㉗全て達成、「2」以上なら達成見込み</t>
    <rPh sb="10" eb="11">
      <t>スベ</t>
    </rPh>
    <rPh sb="12" eb="14">
      <t>タッセイ</t>
    </rPh>
    <phoneticPr fontId="3"/>
  </si>
  <si>
    <t>←ここが「1」なら㉘全て達成、「2」以上なら達成見込み</t>
    <rPh sb="10" eb="11">
      <t>スベ</t>
    </rPh>
    <rPh sb="12" eb="14">
      <t>タッセイ</t>
    </rPh>
    <phoneticPr fontId="3"/>
  </si>
  <si>
    <t>←ここが「1」なら㉙全て達成、「2」以上なら達成見込み</t>
    <rPh sb="10" eb="11">
      <t>スベ</t>
    </rPh>
    <rPh sb="12" eb="14">
      <t>タッセイ</t>
    </rPh>
    <phoneticPr fontId="3"/>
  </si>
  <si>
    <t>←ここが「1」なら㉚全て達成、「2」以上なら達成見込み</t>
    <rPh sb="10" eb="11">
      <t>スベ</t>
    </rPh>
    <rPh sb="12" eb="14">
      <t>タッセイ</t>
    </rPh>
    <phoneticPr fontId="3"/>
  </si>
  <si>
    <t>回答欄の入力規則</t>
    <rPh sb="0" eb="3">
      <t>カイトウラン</t>
    </rPh>
    <rPh sb="4" eb="6">
      <t>ニュウリョク</t>
    </rPh>
    <rPh sb="6" eb="8">
      <t>キソク</t>
    </rPh>
    <phoneticPr fontId="3"/>
  </si>
  <si>
    <r>
      <t>【該当社のみ】　㉒規模が大きい特定保険募集人の対応　</t>
    </r>
    <r>
      <rPr>
        <sz val="11"/>
        <color rgb="FFFF0000"/>
        <rFont val="Meiryo UI"/>
        <family val="3"/>
        <charset val="128"/>
      </rPr>
      <t>※該当しない場合は「対象外」を選択</t>
    </r>
    <rPh sb="27" eb="29">
      <t>ガイトウ</t>
    </rPh>
    <phoneticPr fontId="3"/>
  </si>
  <si>
    <r>
      <t>【該当社のみ】　㉓共同募集時の対応　</t>
    </r>
    <r>
      <rPr>
        <sz val="11"/>
        <color rgb="FFFF0000"/>
        <rFont val="Meiryo UI"/>
        <family val="3"/>
        <charset val="128"/>
      </rPr>
      <t>※該当しない場合は「対象外」を選択</t>
    </r>
    <phoneticPr fontId="3"/>
  </si>
  <si>
    <r>
      <t>【該当社のみ】　㉔募集関連行為委託等の対応　</t>
    </r>
    <r>
      <rPr>
        <sz val="11"/>
        <color rgb="FFFF0000"/>
        <rFont val="Meiryo UI"/>
        <family val="3"/>
        <charset val="128"/>
      </rPr>
      <t>※該当しない場合は「対象外」を選択</t>
    </r>
    <phoneticPr fontId="3"/>
  </si>
  <si>
    <r>
      <t>【該当社のみ】　㉗テレマーケティング(※)実施時の対応　</t>
    </r>
    <r>
      <rPr>
        <sz val="11"/>
        <color rgb="FFFF0000"/>
        <rFont val="Meiryo UI"/>
        <family val="3"/>
        <charset val="128"/>
      </rPr>
      <t>※該当しない場合は「対象外」を選択</t>
    </r>
    <phoneticPr fontId="3"/>
  </si>
  <si>
    <r>
      <t xml:space="preserve">個人情報の外部委託時の外部委託先の管理・監督
</t>
    </r>
    <r>
      <rPr>
        <sz val="11"/>
        <color rgb="FFFF0000"/>
        <rFont val="Meiryo UI"/>
        <family val="3"/>
        <charset val="128"/>
      </rPr>
      <t>※個人情報の外部委託をしていない場合は「対象外」を選択</t>
    </r>
    <rPh sb="24" eb="28">
      <t>コジンジョウホウ</t>
    </rPh>
    <rPh sb="29" eb="31">
      <t>ガイブ</t>
    </rPh>
    <rPh sb="31" eb="33">
      <t>イタク</t>
    </rPh>
    <rPh sb="39" eb="41">
      <t>バアイ</t>
    </rPh>
    <rPh sb="43" eb="46">
      <t>タイショウガイ</t>
    </rPh>
    <rPh sb="48" eb="50">
      <t>センタク</t>
    </rPh>
    <phoneticPr fontId="3"/>
  </si>
  <si>
    <r>
      <t xml:space="preserve">個人情報を保存した外部記憶媒体の社外持ち出し時の運用（持出管理台帳による管理等）
</t>
    </r>
    <r>
      <rPr>
        <sz val="11"/>
        <color rgb="FFFF0000"/>
        <rFont val="Meiryo UI"/>
        <family val="3"/>
        <charset val="128"/>
      </rPr>
      <t>※外部記憶媒体の利用をシステム制御により禁止し、特認利用も認めていない場合は「対象外」を選択</t>
    </r>
    <rPh sb="42" eb="44">
      <t>ガイブ</t>
    </rPh>
    <rPh sb="44" eb="46">
      <t>キオク</t>
    </rPh>
    <rPh sb="46" eb="48">
      <t>バイタイ</t>
    </rPh>
    <rPh sb="49" eb="51">
      <t>リヨウ</t>
    </rPh>
    <rPh sb="56" eb="58">
      <t>セイギョ</t>
    </rPh>
    <rPh sb="61" eb="63">
      <t>キンシ</t>
    </rPh>
    <rPh sb="65" eb="69">
      <t>トクニンリヨウ</t>
    </rPh>
    <rPh sb="70" eb="71">
      <t>ミト</t>
    </rPh>
    <rPh sb="76" eb="78">
      <t>バアイ</t>
    </rPh>
    <rPh sb="80" eb="83">
      <t>タイショウガイ</t>
    </rPh>
    <rPh sb="85" eb="87">
      <t>センタク</t>
    </rPh>
    <phoneticPr fontId="3"/>
  </si>
  <si>
    <r>
      <t>業務上不要なソフトウェアの利用禁止</t>
    </r>
    <r>
      <rPr>
        <sz val="11"/>
        <color rgb="FFFF0000"/>
        <rFont val="Meiryo UI"/>
        <family val="3"/>
        <charset val="128"/>
      </rPr>
      <t xml:space="preserve">
※ソフトウェアのインストールをシステム制御により禁止している場合は「対象外」を選択</t>
    </r>
    <rPh sb="37" eb="39">
      <t>セイギョ</t>
    </rPh>
    <rPh sb="42" eb="44">
      <t>キンシ</t>
    </rPh>
    <rPh sb="48" eb="50">
      <t>バアイ</t>
    </rPh>
    <rPh sb="52" eb="55">
      <t>タイショウガイ</t>
    </rPh>
    <rPh sb="57" eb="59">
      <t>センタク</t>
    </rPh>
    <phoneticPr fontId="3"/>
  </si>
  <si>
    <r>
      <t xml:space="preserve">会社所定（会社がセキュリティ上問題ないと判断したもの）以外のメールアドレスの業務上使用の禁止
</t>
    </r>
    <r>
      <rPr>
        <sz val="11"/>
        <color rgb="FFFF0000"/>
        <rFont val="Meiryo UI"/>
        <family val="3"/>
        <charset val="128"/>
      </rPr>
      <t>※会社所定以外のメールの使用をシステム制御により禁止している場合は「対象外」を選択</t>
    </r>
    <rPh sb="48" eb="50">
      <t>カイシャ</t>
    </rPh>
    <rPh sb="50" eb="52">
      <t>ショテイ</t>
    </rPh>
    <rPh sb="52" eb="54">
      <t>イガイ</t>
    </rPh>
    <rPh sb="59" eb="61">
      <t>シヨウ</t>
    </rPh>
    <rPh sb="66" eb="68">
      <t>セイギョ</t>
    </rPh>
    <rPh sb="71" eb="73">
      <t>キンシ</t>
    </rPh>
    <rPh sb="77" eb="79">
      <t>バアイ</t>
    </rPh>
    <rPh sb="81" eb="84">
      <t>タイショウガイ</t>
    </rPh>
    <rPh sb="86" eb="88">
      <t>センタク</t>
    </rPh>
    <phoneticPr fontId="3"/>
  </si>
  <si>
    <r>
      <t xml:space="preserve">会社管理下に無い無線LANネットワークへの接続の禁止（セキュリティが確保されているVPN接続を用いた無線LANネットワークへの接続は会社管理下にあるとみなす）
</t>
    </r>
    <r>
      <rPr>
        <sz val="11"/>
        <color rgb="FFFF0000"/>
        <rFont val="Meiryo UI"/>
        <family val="3"/>
        <charset val="128"/>
      </rPr>
      <t>※会社管理下に無い無線LANネットワークへの接続をシステム制御により禁止している場合は「対象外」を選択</t>
    </r>
    <rPh sb="34" eb="36">
      <t>カクホ</t>
    </rPh>
    <rPh sb="81" eb="83">
      <t>カイシャ</t>
    </rPh>
    <rPh sb="83" eb="86">
      <t>カンリカ</t>
    </rPh>
    <rPh sb="87" eb="88">
      <t>ナ</t>
    </rPh>
    <rPh sb="89" eb="91">
      <t>ムセン</t>
    </rPh>
    <rPh sb="102" eb="104">
      <t>セツゾク</t>
    </rPh>
    <phoneticPr fontId="3"/>
  </si>
  <si>
    <r>
      <t>⑤特定保険契約募集に関するルール　</t>
    </r>
    <r>
      <rPr>
        <sz val="11"/>
        <color rgb="FFFF0000"/>
        <rFont val="Meiryo UI"/>
        <family val="3"/>
        <charset val="128"/>
      </rPr>
      <t>※特定保険契約を取扱っていない場合は「対象外」を選択</t>
    </r>
    <phoneticPr fontId="3"/>
  </si>
  <si>
    <t>適合性確認について、実施状況を全件記録する態勢（ヒアリングシート等による、属性情報・資産収入等の財産状況・過去の金融商品の取引購入経験・保険料原資が金融商品となる場合の当該金融商品・加入目的等の情報の管理等）を整備している</t>
    <phoneticPr fontId="3"/>
  </si>
  <si>
    <t>業務管理責任者および部署の職務内容・権限が明文化されている</t>
    <rPh sb="21" eb="23">
      <t>メイブン</t>
    </rPh>
    <rPh sb="23" eb="24">
      <t>カ</t>
    </rPh>
    <phoneticPr fontId="3"/>
  </si>
  <si>
    <t>教育責任者および部署の職務内容・権限が明文化されている</t>
    <rPh sb="19" eb="21">
      <t>メイブン</t>
    </rPh>
    <phoneticPr fontId="3"/>
  </si>
  <si>
    <t>業務品質評価基準（基本項目）自己チェックシート（兼申込前確認シート）</t>
    <rPh sb="0" eb="2">
      <t>ギョウム</t>
    </rPh>
    <rPh sb="2" eb="4">
      <t>ヒンシツ</t>
    </rPh>
    <rPh sb="4" eb="6">
      <t>ヒョウカ</t>
    </rPh>
    <rPh sb="6" eb="8">
      <t>キジュン</t>
    </rPh>
    <rPh sb="9" eb="11">
      <t>キホン</t>
    </rPh>
    <rPh sb="11" eb="13">
      <t>コウモク</t>
    </rPh>
    <rPh sb="14" eb="16">
      <t>ジコ</t>
    </rPh>
    <rPh sb="24" eb="25">
      <t>ケン</t>
    </rPh>
    <rPh sb="25" eb="27">
      <t>モウシコミ</t>
    </rPh>
    <rPh sb="27" eb="28">
      <t>マエ</t>
    </rPh>
    <rPh sb="28" eb="30">
      <t>カクニン</t>
    </rPh>
    <phoneticPr fontId="3"/>
  </si>
  <si>
    <t>自社の取り組み状況、不足している領域、項目を振り返り、全項目が達成となるよう態勢整備をしましょう。</t>
    <rPh sb="38" eb="40">
      <t>タイセイ</t>
    </rPh>
    <phoneticPr fontId="3"/>
  </si>
  <si>
    <t>　※ 「業務品質評価運営」にお申込みいただく際は、「結果」シートの「自己チェック結果」が全て「達成」または「達成見込」になっていることをご確認ください。</t>
    <rPh sb="4" eb="6">
      <t>ギョウム</t>
    </rPh>
    <rPh sb="6" eb="8">
      <t>ヒンシツ</t>
    </rPh>
    <rPh sb="8" eb="10">
      <t>ヒョウカ</t>
    </rPh>
    <rPh sb="10" eb="12">
      <t>ウンエイ</t>
    </rPh>
    <rPh sb="15" eb="17">
      <t>モウシコ</t>
    </rPh>
    <rPh sb="22" eb="23">
      <t>サイ</t>
    </rPh>
    <rPh sb="26" eb="28">
      <t>ケッカ</t>
    </rPh>
    <rPh sb="34" eb="36">
      <t>ジコ</t>
    </rPh>
    <rPh sb="40" eb="42">
      <t>ケッカ</t>
    </rPh>
    <rPh sb="44" eb="45">
      <t>スベ</t>
    </rPh>
    <rPh sb="47" eb="49">
      <t>タッセイ</t>
    </rPh>
    <rPh sb="54" eb="56">
      <t>タッセイ</t>
    </rPh>
    <rPh sb="56" eb="58">
      <t>ミコミ</t>
    </rPh>
    <rPh sb="69" eb="71">
      <t>カクニン</t>
    </rPh>
    <phoneticPr fontId="3"/>
  </si>
  <si>
    <t>←ここが「1」なら「顧客対応」全て達成済、「2」以上なら達成見込み</t>
    <rPh sb="10" eb="12">
      <t>コキャク</t>
    </rPh>
    <rPh sb="12" eb="14">
      <t>タイオウ</t>
    </rPh>
    <rPh sb="15" eb="16">
      <t>スベ</t>
    </rPh>
    <rPh sb="17" eb="19">
      <t>タッセイ</t>
    </rPh>
    <rPh sb="19" eb="20">
      <t>ズ</t>
    </rPh>
    <rPh sb="24" eb="26">
      <t>イジョウ</t>
    </rPh>
    <rPh sb="28" eb="30">
      <t>タッセイ</t>
    </rPh>
    <rPh sb="30" eb="32">
      <t>ミコ</t>
    </rPh>
    <phoneticPr fontId="3"/>
  </si>
  <si>
    <t>「生命保険乗合代理店業務品質評価運営要領」【概要編】【初回調査編】の内容を確認した</t>
    <phoneticPr fontId="3"/>
  </si>
  <si>
    <t>申込前確認</t>
    <rPh sb="0" eb="2">
      <t>モウシコミ</t>
    </rPh>
    <rPh sb="2" eb="3">
      <t>マエ</t>
    </rPh>
    <rPh sb="3" eb="5">
      <t>カクニン</t>
    </rPh>
    <phoneticPr fontId="3"/>
  </si>
  <si>
    <t>評価区分Ⅱ．アフターフォロー</t>
    <rPh sb="0" eb="2">
      <t>ヒョウカ</t>
    </rPh>
    <rPh sb="2" eb="4">
      <t>クブン</t>
    </rPh>
    <phoneticPr fontId="3"/>
  </si>
  <si>
    <t>評価区分Ⅲ．個人情報保護</t>
    <rPh sb="0" eb="2">
      <t>ヒョウカ</t>
    </rPh>
    <rPh sb="2" eb="4">
      <t>クブン</t>
    </rPh>
    <rPh sb="6" eb="8">
      <t>コジン</t>
    </rPh>
    <rPh sb="8" eb="10">
      <t>ジョウホウ</t>
    </rPh>
    <rPh sb="10" eb="12">
      <t>ホゴ</t>
    </rPh>
    <phoneticPr fontId="3"/>
  </si>
  <si>
    <t>評価区分Ⅳ．ガバナンス</t>
    <rPh sb="0" eb="4">
      <t>ヒョウカクブン</t>
    </rPh>
    <phoneticPr fontId="3"/>
  </si>
  <si>
    <t>規模が大きい特定代理店に該当</t>
  </si>
  <si>
    <t>法人契約取扱あり</t>
  </si>
  <si>
    <t>損害保険代理店</t>
  </si>
  <si>
    <t>少額短期保険代理店</t>
  </si>
  <si>
    <t>銀行代理業</t>
  </si>
  <si>
    <t>その他の金融業</t>
  </si>
  <si>
    <t>士業（公認会計士／税理士／司法書士等）</t>
  </si>
  <si>
    <t>飲食業</t>
  </si>
  <si>
    <t>不動産業</t>
  </si>
  <si>
    <t>運輸・通信業</t>
  </si>
  <si>
    <t>製造業</t>
  </si>
  <si>
    <t>建築・建設業</t>
  </si>
  <si>
    <t>経営コンサルタント</t>
  </si>
  <si>
    <t>登記上の商号以外のブランド名使用の有無</t>
  </si>
  <si>
    <t>自社上場有無</t>
  </si>
  <si>
    <t>親会社上場有無</t>
  </si>
  <si>
    <t>業務管理責任者</t>
  </si>
  <si>
    <t>部署・役職</t>
  </si>
  <si>
    <t>電話番号</t>
  </si>
  <si>
    <t>e-mail</t>
  </si>
  <si>
    <t>該当</t>
    <rPh sb="0" eb="2">
      <t>ガイトウ</t>
    </rPh>
    <phoneticPr fontId="4"/>
  </si>
  <si>
    <t>非該当</t>
    <rPh sb="0" eb="3">
      <t>ヒガイトウ</t>
    </rPh>
    <phoneticPr fontId="3"/>
  </si>
  <si>
    <t>ー</t>
    <phoneticPr fontId="4"/>
  </si>
  <si>
    <t>来店型</t>
    <rPh sb="0" eb="2">
      <t>ライテン</t>
    </rPh>
    <rPh sb="2" eb="3">
      <t>ガタ</t>
    </rPh>
    <phoneticPr fontId="4"/>
  </si>
  <si>
    <t>訪問型</t>
    <rPh sb="0" eb="3">
      <t>ホウモンガタ</t>
    </rPh>
    <phoneticPr fontId="4"/>
  </si>
  <si>
    <t>登記上の商号以外のブランド名使用の有無（登記上の商号以外のブランド名を使用している場合、以下に当該ブランド名を記載ください）</t>
    <rPh sb="44" eb="46">
      <t>イカ</t>
    </rPh>
    <rPh sb="55" eb="57">
      <t>キサイ</t>
    </rPh>
    <phoneticPr fontId="4"/>
  </si>
  <si>
    <t>当該ブランド名</t>
    <rPh sb="0" eb="2">
      <t>トウガイ</t>
    </rPh>
    <rPh sb="6" eb="7">
      <t>メイ</t>
    </rPh>
    <phoneticPr fontId="4"/>
  </si>
  <si>
    <t>フランチャイザー名</t>
    <rPh sb="8" eb="9">
      <t>メイ</t>
    </rPh>
    <phoneticPr fontId="4"/>
  </si>
  <si>
    <t>事業所数（店）</t>
    <rPh sb="5" eb="6">
      <t>ミセ</t>
    </rPh>
    <phoneticPr fontId="4"/>
  </si>
  <si>
    <t>決算月（月）</t>
    <rPh sb="0" eb="3">
      <t>ケッサンツキ</t>
    </rPh>
    <rPh sb="4" eb="5">
      <t>ツキ</t>
    </rPh>
    <phoneticPr fontId="4"/>
  </si>
  <si>
    <t>貴社設立年（西暦）</t>
    <rPh sb="0" eb="2">
      <t>キシャ</t>
    </rPh>
    <rPh sb="2" eb="4">
      <t>セツリツ</t>
    </rPh>
    <phoneticPr fontId="4"/>
  </si>
  <si>
    <t>窓口担当者①（必須）</t>
    <rPh sb="0" eb="2">
      <t>マドグチ</t>
    </rPh>
    <rPh sb="2" eb="5">
      <t>タントウシャ</t>
    </rPh>
    <rPh sb="7" eb="9">
      <t>ヒッス</t>
    </rPh>
    <phoneticPr fontId="4"/>
  </si>
  <si>
    <t>法人契約取扱有無（有りの場合、以下にその割合を記載ください）</t>
    <rPh sb="6" eb="8">
      <t>ウム</t>
    </rPh>
    <rPh sb="15" eb="17">
      <t>イカ</t>
    </rPh>
    <rPh sb="23" eb="25">
      <t>キサイ</t>
    </rPh>
    <phoneticPr fontId="4"/>
  </si>
  <si>
    <t>個人契約取扱有無（有りの場合、以下にその割合を記載ください）</t>
    <rPh sb="6" eb="8">
      <t>ウム</t>
    </rPh>
    <phoneticPr fontId="4"/>
  </si>
  <si>
    <t>顧客情報システムの使用の有無（顧客情報システムを使用している場合、以下に当該システム名を記載ください）</t>
    <rPh sb="0" eb="4">
      <t>コキャクジョウホウ</t>
    </rPh>
    <rPh sb="33" eb="35">
      <t>イカ</t>
    </rPh>
    <rPh sb="44" eb="46">
      <t>キサイ</t>
    </rPh>
    <phoneticPr fontId="4"/>
  </si>
  <si>
    <t>営業規模、募集形態等</t>
    <rPh sb="0" eb="2">
      <t>エイギョウ</t>
    </rPh>
    <rPh sb="2" eb="4">
      <t>キボ</t>
    </rPh>
    <rPh sb="5" eb="9">
      <t>ボシュウケイタイ</t>
    </rPh>
    <rPh sb="9" eb="10">
      <t>トウ</t>
    </rPh>
    <phoneticPr fontId="3"/>
  </si>
  <si>
    <t>法人・担当者情報</t>
    <rPh sb="0" eb="2">
      <t>ホウジン</t>
    </rPh>
    <rPh sb="3" eb="6">
      <t>タントウシャ</t>
    </rPh>
    <rPh sb="6" eb="8">
      <t>ジョウホウ</t>
    </rPh>
    <phoneticPr fontId="3"/>
  </si>
  <si>
    <t>←ここが「1」なら達成済、「2」以上なら達成見込み</t>
    <rPh sb="9" eb="11">
      <t>タッセイ</t>
    </rPh>
    <rPh sb="11" eb="12">
      <t>ズ</t>
    </rPh>
    <rPh sb="16" eb="18">
      <t>イジョウ</t>
    </rPh>
    <rPh sb="20" eb="22">
      <t>タッセイ</t>
    </rPh>
    <rPh sb="22" eb="24">
      <t>ミコ</t>
    </rPh>
    <phoneticPr fontId="3"/>
  </si>
  <si>
    <t>訪問型</t>
    <phoneticPr fontId="4"/>
  </si>
  <si>
    <t>兼業の有無（以下のうち該当するものは〇、該当しないものはーを選択ください）</t>
    <rPh sb="6" eb="8">
      <t>イカ</t>
    </rPh>
    <rPh sb="11" eb="13">
      <t>ガイトウ</t>
    </rPh>
    <rPh sb="20" eb="22">
      <t>ガイトウ</t>
    </rPh>
    <rPh sb="30" eb="32">
      <t>センタク</t>
    </rPh>
    <phoneticPr fontId="4"/>
  </si>
  <si>
    <t>販売形態（以下のうち該当するものは〇、該当しないものはーを選択ください）</t>
    <phoneticPr fontId="4"/>
  </si>
  <si>
    <t>その他　（以下に具体的に記載ください）</t>
    <phoneticPr fontId="4"/>
  </si>
  <si>
    <t>回答欄のデータ入力規則に使った関数</t>
    <rPh sb="0" eb="3">
      <t>カイトウラン</t>
    </rPh>
    <rPh sb="7" eb="9">
      <t>ニュウリョク</t>
    </rPh>
    <rPh sb="9" eb="11">
      <t>キソク</t>
    </rPh>
    <rPh sb="12" eb="13">
      <t>ツカ</t>
    </rPh>
    <rPh sb="15" eb="17">
      <t>カンスウ</t>
    </rPh>
    <phoneticPr fontId="4"/>
  </si>
  <si>
    <t>以下S列集計時に使った関数（選択肢ケース別）</t>
    <rPh sb="0" eb="2">
      <t>イカ</t>
    </rPh>
    <rPh sb="3" eb="4">
      <t>レツ</t>
    </rPh>
    <rPh sb="4" eb="7">
      <t>シュウケイジ</t>
    </rPh>
    <rPh sb="8" eb="9">
      <t>ツカ</t>
    </rPh>
    <rPh sb="11" eb="13">
      <t>カンスウ</t>
    </rPh>
    <rPh sb="14" eb="17">
      <t>センタクシ</t>
    </rPh>
    <rPh sb="20" eb="21">
      <t>ベツ</t>
    </rPh>
    <phoneticPr fontId="4"/>
  </si>
  <si>
    <t>評価区分Ⅰ．顧客対応</t>
    <rPh sb="0" eb="4">
      <t>ヒョウカクブン</t>
    </rPh>
    <rPh sb="6" eb="8">
      <t>コキャク</t>
    </rPh>
    <rPh sb="8" eb="10">
      <t>タイオウ</t>
    </rPh>
    <phoneticPr fontId="3"/>
  </si>
  <si>
    <t>評価区分Ⅱ．アフターフォロー</t>
    <rPh sb="0" eb="4">
      <t>ヒョウカクブン</t>
    </rPh>
    <phoneticPr fontId="3"/>
  </si>
  <si>
    <t>評価区分Ⅲ．個人情報保護</t>
    <rPh sb="0" eb="4">
      <t>ヒョウカクブン</t>
    </rPh>
    <rPh sb="6" eb="8">
      <t>コジン</t>
    </rPh>
    <rPh sb="8" eb="10">
      <t>ジョウホウ</t>
    </rPh>
    <rPh sb="10" eb="12">
      <t>ホゴ</t>
    </rPh>
    <phoneticPr fontId="3"/>
  </si>
  <si>
    <t>全評価区分共通</t>
    <rPh sb="0" eb="1">
      <t>ゼン</t>
    </rPh>
    <rPh sb="1" eb="3">
      <t>ヒョウカ</t>
    </rPh>
    <rPh sb="3" eb="5">
      <t>クブン</t>
    </rPh>
    <rPh sb="5" eb="7">
      <t>キョウツウ</t>
    </rPh>
    <phoneticPr fontId="3"/>
  </si>
  <si>
    <t>全評価区分共通</t>
    <rPh sb="0" eb="1">
      <t>ゼン</t>
    </rPh>
    <rPh sb="1" eb="5">
      <t>ヒョウカクブン</t>
    </rPh>
    <rPh sb="5" eb="7">
      <t>キョウツウ</t>
    </rPh>
    <phoneticPr fontId="3"/>
  </si>
  <si>
    <t>全評価区分共通～評価区分Ⅳまで、回答欄（L列）は、達成済＝○、４月末まで達成見込み＝△、未達成＝×、または対象外を選択してください。</t>
    <rPh sb="0" eb="1">
      <t>ゼン</t>
    </rPh>
    <rPh sb="1" eb="3">
      <t>ヒョウカ</t>
    </rPh>
    <rPh sb="3" eb="5">
      <t>クブン</t>
    </rPh>
    <rPh sb="5" eb="7">
      <t>キョウツウ</t>
    </rPh>
    <rPh sb="8" eb="10">
      <t>ヒョウカ</t>
    </rPh>
    <rPh sb="10" eb="12">
      <t>クブン</t>
    </rPh>
    <rPh sb="16" eb="19">
      <t>カイトウラン</t>
    </rPh>
    <rPh sb="21" eb="22">
      <t>レツ</t>
    </rPh>
    <rPh sb="32" eb="33">
      <t>ガツ</t>
    </rPh>
    <rPh sb="33" eb="34">
      <t>マツ</t>
    </rPh>
    <rPh sb="36" eb="40">
      <t>タッセイミコ</t>
    </rPh>
    <rPh sb="44" eb="47">
      <t>ミタッセイ</t>
    </rPh>
    <rPh sb="53" eb="55">
      <t>タイショウ</t>
    </rPh>
    <rPh sb="55" eb="56">
      <t>ガイ</t>
    </rPh>
    <rPh sb="57" eb="59">
      <t>センタク</t>
    </rPh>
    <phoneticPr fontId="4"/>
  </si>
  <si>
    <t>自社の上場有無</t>
    <phoneticPr fontId="4"/>
  </si>
  <si>
    <t>親会社の上場有無</t>
    <phoneticPr fontId="4"/>
  </si>
  <si>
    <t>親会社なし</t>
    <rPh sb="0" eb="3">
      <t>オヤカイシャ</t>
    </rPh>
    <phoneticPr fontId="4"/>
  </si>
  <si>
    <t>法人契約(割)</t>
    <rPh sb="0" eb="4">
      <t>ホウジンケイヤク</t>
    </rPh>
    <rPh sb="5" eb="6">
      <t>ワリ</t>
    </rPh>
    <phoneticPr fontId="4"/>
  </si>
  <si>
    <t>個人契約(割)</t>
    <phoneticPr fontId="4"/>
  </si>
  <si>
    <t>当該システム名</t>
    <phoneticPr fontId="4"/>
  </si>
  <si>
    <t>有りの場合、証券コード</t>
    <phoneticPr fontId="4"/>
  </si>
  <si>
    <t>申込前確認事項となります。回答欄（L列）に○または×でご回答ください。</t>
    <rPh sb="0" eb="2">
      <t>モウシコミ</t>
    </rPh>
    <rPh sb="2" eb="3">
      <t>マエ</t>
    </rPh>
    <rPh sb="3" eb="5">
      <t>カクニン</t>
    </rPh>
    <rPh sb="5" eb="7">
      <t>ジコウ</t>
    </rPh>
    <rPh sb="13" eb="15">
      <t>カイトウ</t>
    </rPh>
    <rPh sb="15" eb="16">
      <t>ラン</t>
    </rPh>
    <rPh sb="18" eb="19">
      <t>レツ</t>
    </rPh>
    <rPh sb="28" eb="30">
      <t>カイトウ</t>
    </rPh>
    <phoneticPr fontId="4"/>
  </si>
  <si>
    <t>窓口担当者②（設置は任意）</t>
    <rPh sb="0" eb="2">
      <t>マドグチ</t>
    </rPh>
    <rPh sb="2" eb="5">
      <t>タントウシャ</t>
    </rPh>
    <rPh sb="7" eb="9">
      <t>セッチ</t>
    </rPh>
    <rPh sb="10" eb="12">
      <t>ニンイ</t>
    </rPh>
    <phoneticPr fontId="4"/>
  </si>
  <si>
    <t>窓口担当者③（設置は任意）</t>
    <rPh sb="0" eb="2">
      <t>マドグチ</t>
    </rPh>
    <rPh sb="2" eb="5">
      <t>タントウシャ</t>
    </rPh>
    <phoneticPr fontId="4"/>
  </si>
  <si>
    <t>窓口担当者④（設置は任意）</t>
    <rPh sb="0" eb="2">
      <t>マドグチ</t>
    </rPh>
    <rPh sb="2" eb="5">
      <t>タントウシャ</t>
    </rPh>
    <phoneticPr fontId="4"/>
  </si>
  <si>
    <t>募集人がお客さまに対し以下の事項を実施しておりその実施状況を記録している
 ・お客さまの意向に沿って商品を選別して提案する場合は、比較可能な同種類の保険商品の概要の明示および商品特性や保険料水準等の客観的な基準・理由の説明
 ・代理店（募集人）側の理由・基準により特定の商品を提案する場合は、合理的な基準・理由の説明</t>
    <phoneticPr fontId="4"/>
  </si>
  <si>
    <t>短期（契約始期日から半年以内等、短期の期間の定義は各乗合保険会社のルールを参考に代理店で定めたものとする）での失効・解約について、理由・経緯を分析・管理し、取扱者に事情を確認の上、必要に応じて指導する態勢を整備している</t>
    <phoneticPr fontId="4"/>
  </si>
  <si>
    <t>継続教育制度に関して、年に1回以上、募集人全員（※）が研修を受講している
※募集人全員＝自社において募集活動に従事する者全員（雇用形態や常勤・非常勤の別は問わない）</t>
    <phoneticPr fontId="4"/>
  </si>
  <si>
    <r>
      <t>個人所有電子機器（パソコン等）の業務利用がされていないこと、もし</t>
    </r>
    <r>
      <rPr>
        <sz val="11"/>
        <rFont val="Meiryo UI"/>
        <family val="3"/>
        <charset val="128"/>
      </rPr>
      <t>くは個人所有電子機器に個人情報が保存されていないことが定期的に確認・管理されている、または、システムにより個人所有電子機器の利用および個人情報の保存を制御している</t>
    </r>
    <phoneticPr fontId="3"/>
  </si>
  <si>
    <t>全拠点が自己点検を定期的に実施し、不備があった場合は改善を図っている</t>
    <phoneticPr fontId="3"/>
  </si>
  <si>
    <t>（設問No.139～140は応用項目のため掲載割愛）</t>
    <rPh sb="1" eb="3">
      <t>セツモン</t>
    </rPh>
    <rPh sb="14" eb="16">
      <t>オウヨウ</t>
    </rPh>
    <rPh sb="16" eb="18">
      <t>コウモク</t>
    </rPh>
    <rPh sb="21" eb="23">
      <t>ケイサイ</t>
    </rPh>
    <rPh sb="23" eb="25">
      <t>カツアイ</t>
    </rPh>
    <phoneticPr fontId="3"/>
  </si>
  <si>
    <t>他代理店（他の募集人を含む）が自身と同一の事業を行うものと顧客に誤認させないための適切な措置（両者が別法人であることや商品ラインナップの違いを説明することなど）を講じている</t>
    <phoneticPr fontId="4"/>
  </si>
  <si>
    <t>規程に則った指導・管理実施状況を保険会社に報告している</t>
  </si>
  <si>
    <t>【該当社のみ】　㉕商号等の使用許諾</t>
    <phoneticPr fontId="3"/>
  </si>
  <si>
    <t>基本情報</t>
    <rPh sb="0" eb="2">
      <t>キホン</t>
    </rPh>
    <rPh sb="2" eb="4">
      <t>ジョウホウ</t>
    </rPh>
    <phoneticPr fontId="3"/>
  </si>
  <si>
    <t>先ずは、自社の取組み状況を確認し、以下の基本項目の各設問が達成水準に到達しているか、確認ください。</t>
    <rPh sb="17" eb="19">
      <t>イカ</t>
    </rPh>
    <rPh sb="25" eb="28">
      <t>カクセツモン</t>
    </rPh>
    <phoneticPr fontId="3"/>
  </si>
  <si>
    <t>　　（詳細確認のため協会より連絡させていただくことがあります。）</t>
    <phoneticPr fontId="4"/>
  </si>
  <si>
    <t>以下は調査を実施するにあたり必要な情報となります。所定の回答欄にすべてご回答ください。</t>
    <phoneticPr fontId="4"/>
  </si>
  <si>
    <t>お客さま本位の業務運営の原則に沿った方針を策定し以下のいずれかの対応を行っている
※いずれか1つ「○」であること（4月末達成予定は「△」で可）</t>
    <rPh sb="1" eb="2">
      <t>キャク</t>
    </rPh>
    <phoneticPr fontId="3"/>
  </si>
  <si>
    <t>　※ 「申込前確認」に×がある場合や、以下の基本項目の各設問に△が多数ある場合、直ちに調査の対象外となるものではございません。</t>
    <rPh sb="19" eb="21">
      <t>イカ</t>
    </rPh>
    <rPh sb="27" eb="30">
      <t>カクセツモン</t>
    </rPh>
    <phoneticPr fontId="3"/>
  </si>
  <si>
    <t>　※ 書類等の提出期限が順守されない場合や、オフサイト調査における提出書類の確認の結果、明らかにすべての基本項目を達成することが困難であると</t>
    <phoneticPr fontId="3"/>
  </si>
  <si>
    <t>　　　調査担当者が判断した場合等、代理店の意向にかかわらず、いつでも調査を終了する場合があります。</t>
    <rPh sb="15" eb="16">
      <t>トウ</t>
    </rPh>
    <phoneticPr fontId="3"/>
  </si>
  <si>
    <r>
      <rPr>
        <sz val="11"/>
        <rFont val="Meiryo UI"/>
        <family val="3"/>
        <charset val="128"/>
      </rPr>
      <t>以下の事項が明文化され従業員がいつでも閲覧可能な状態になっている</t>
    </r>
    <r>
      <rPr>
        <b/>
        <sz val="11"/>
        <color rgb="FFFF0000"/>
        <rFont val="Meiryo UI"/>
        <family val="3"/>
        <charset val="128"/>
      </rPr>
      <t xml:space="preserve">
※以下全て「○」となること（4月末達成予定は「△」で可）</t>
    </r>
    <rPh sb="6" eb="8">
      <t>メイブン</t>
    </rPh>
    <rPh sb="34" eb="36">
      <t>イカ</t>
    </rPh>
    <rPh sb="36" eb="37">
      <t>スベ</t>
    </rPh>
    <rPh sb="59" eb="60">
      <t>カ</t>
    </rPh>
    <phoneticPr fontId="3"/>
  </si>
  <si>
    <r>
      <rPr>
        <sz val="11"/>
        <rFont val="Meiryo UI"/>
        <family val="3"/>
        <charset val="128"/>
      </rPr>
      <t>以下の事項が明文化され従業員がいつでも閲覧可能な状態になっている</t>
    </r>
    <r>
      <rPr>
        <b/>
        <sz val="11"/>
        <color rgb="FFFF0000"/>
        <rFont val="Meiryo UI"/>
        <family val="3"/>
        <charset val="128"/>
      </rPr>
      <t xml:space="preserve">
※以下全て「○」となること（4月末達成予定は「△」で可）</t>
    </r>
    <rPh sb="6" eb="8">
      <t>メイブン</t>
    </rPh>
    <phoneticPr fontId="3"/>
  </si>
  <si>
    <r>
      <rPr>
        <sz val="11"/>
        <rFont val="Meiryo UI"/>
        <family val="3"/>
        <charset val="128"/>
      </rPr>
      <t>保険募集を行うに際し、募集人がお客さまに対し以下の事項を明示している</t>
    </r>
    <r>
      <rPr>
        <b/>
        <sz val="11"/>
        <color rgb="FFFF0000"/>
        <rFont val="Meiryo UI"/>
        <family val="3"/>
        <charset val="128"/>
      </rPr>
      <t xml:space="preserve">
※以下全て「○」となること（4月末達成予定は「△」で可）</t>
    </r>
    <rPh sb="16" eb="17">
      <t>キャク</t>
    </rPh>
    <phoneticPr fontId="3"/>
  </si>
  <si>
    <r>
      <rPr>
        <sz val="11"/>
        <rFont val="Meiryo UI"/>
        <family val="3"/>
        <charset val="128"/>
      </rPr>
      <t>契約締結前に、募集人がお客さまに対し以下の事項を行っている</t>
    </r>
    <r>
      <rPr>
        <b/>
        <sz val="11"/>
        <color rgb="FFFF0000"/>
        <rFont val="Meiryo UI"/>
        <family val="3"/>
        <charset val="128"/>
      </rPr>
      <t xml:space="preserve">
※以下全て「○」となること（4月末達成予定は「△」で可）</t>
    </r>
    <rPh sb="12" eb="13">
      <t>キャク</t>
    </rPh>
    <phoneticPr fontId="3"/>
  </si>
  <si>
    <r>
      <rPr>
        <sz val="11"/>
        <rFont val="Meiryo UI"/>
        <family val="3"/>
        <charset val="128"/>
      </rPr>
      <t>以下の「法人向け保険商品にかかる顧客向けの注意喚起事項」を説明する態勢を整備している</t>
    </r>
    <r>
      <rPr>
        <b/>
        <sz val="11"/>
        <color rgb="FFFF0000"/>
        <rFont val="Meiryo UI"/>
        <family val="3"/>
        <charset val="128"/>
      </rPr>
      <t xml:space="preserve">
※以下全て「○」となること（4月末達成予定は「△」で可）</t>
    </r>
    <rPh sb="0" eb="2">
      <t>イカ</t>
    </rPh>
    <rPh sb="33" eb="35">
      <t>タイセイ</t>
    </rPh>
    <rPh sb="36" eb="38">
      <t>セイビ</t>
    </rPh>
    <phoneticPr fontId="3"/>
  </si>
  <si>
    <r>
      <rPr>
        <sz val="11"/>
        <rFont val="Meiryo UI"/>
        <family val="3"/>
        <charset val="128"/>
      </rPr>
      <t>以下の事項が明文化され従業員がいつでも閲覧可能な状態になっている</t>
    </r>
    <r>
      <rPr>
        <b/>
        <sz val="11"/>
        <color rgb="FFFF0000"/>
        <rFont val="Meiryo UI"/>
        <family val="3"/>
        <charset val="128"/>
      </rPr>
      <t xml:space="preserve">
※以下全て「○」となること（4月末達成予定は「△」で可）</t>
    </r>
    <phoneticPr fontId="4"/>
  </si>
  <si>
    <r>
      <rPr>
        <sz val="11"/>
        <rFont val="Meiryo UI"/>
        <family val="3"/>
        <charset val="128"/>
      </rPr>
      <t>募集資料の作成・活用方法について明文化され、従業員がいつでも閲覧可能な状態になっている</t>
    </r>
    <r>
      <rPr>
        <b/>
        <sz val="11"/>
        <color rgb="FFFF0000"/>
        <rFont val="Meiryo UI"/>
        <family val="3"/>
        <charset val="128"/>
      </rPr>
      <t xml:space="preserve">
※以下全て「○」となること（4月末達成予定は「△」で可）</t>
    </r>
    <rPh sb="16" eb="19">
      <t>メイブンカ</t>
    </rPh>
    <phoneticPr fontId="3"/>
  </si>
  <si>
    <r>
      <rPr>
        <sz val="11"/>
        <rFont val="Meiryo UI"/>
        <family val="3"/>
        <charset val="128"/>
      </rPr>
      <t>以下事項を表示する旨が明文化され従業員がいつでも閲覧可能な状態になっている</t>
    </r>
    <r>
      <rPr>
        <b/>
        <sz val="11"/>
        <color rgb="FFFF0000"/>
        <rFont val="Meiryo UI"/>
        <family val="3"/>
        <charset val="128"/>
      </rPr>
      <t xml:space="preserve">
※以下全て「○」となること（4月末達成予定は「△」で可）</t>
    </r>
    <rPh sb="11" eb="13">
      <t>メイブン</t>
    </rPh>
    <phoneticPr fontId="3"/>
  </si>
  <si>
    <r>
      <rPr>
        <sz val="11"/>
        <rFont val="Meiryo UI"/>
        <family val="3"/>
        <charset val="128"/>
      </rPr>
      <t>保全対応について、以下の事項を行っている</t>
    </r>
    <r>
      <rPr>
        <b/>
        <sz val="11"/>
        <color rgb="FFFF0000"/>
        <rFont val="Meiryo UI"/>
        <family val="3"/>
        <charset val="128"/>
      </rPr>
      <t xml:space="preserve">
※以下全て「○」となること（4月末達成予定は「△」で可）</t>
    </r>
    <rPh sb="0" eb="2">
      <t>ホゼン</t>
    </rPh>
    <rPh sb="2" eb="4">
      <t>タイオウ</t>
    </rPh>
    <phoneticPr fontId="3"/>
  </si>
  <si>
    <r>
      <rPr>
        <sz val="11"/>
        <rFont val="Meiryo UI"/>
        <family val="3"/>
        <charset val="128"/>
      </rPr>
      <t>失効（未収解除を含む）防止に向けた入金勧奨について、以下の事項を行っている</t>
    </r>
    <r>
      <rPr>
        <b/>
        <sz val="11"/>
        <color rgb="FFFF0000"/>
        <rFont val="Meiryo UI"/>
        <family val="3"/>
        <charset val="128"/>
      </rPr>
      <t xml:space="preserve">
※以下全て「○」となること（4月末達成予定は「△」で可）</t>
    </r>
    <phoneticPr fontId="4"/>
  </si>
  <si>
    <r>
      <rPr>
        <sz val="11"/>
        <rFont val="Meiryo UI"/>
        <family val="3"/>
        <charset val="128"/>
      </rPr>
      <t>失効契約に対する復活勧奨について、以下の事項を行っている</t>
    </r>
    <r>
      <rPr>
        <b/>
        <sz val="11"/>
        <color rgb="FFFF0000"/>
        <rFont val="Meiryo UI"/>
        <family val="3"/>
        <charset val="128"/>
      </rPr>
      <t xml:space="preserve">
※以下全て「○」となること（4月末達成予定は「△」で可）</t>
    </r>
    <phoneticPr fontId="4"/>
  </si>
  <si>
    <r>
      <rPr>
        <sz val="11"/>
        <rFont val="Meiryo UI"/>
        <family val="3"/>
        <charset val="128"/>
      </rPr>
      <t>個人情報の保護に関する法律等の法令等に則った以下項目が明文化されている</t>
    </r>
    <r>
      <rPr>
        <b/>
        <sz val="11"/>
        <color rgb="FFFF0000"/>
        <rFont val="Meiryo UI"/>
        <family val="3"/>
        <charset val="128"/>
      </rPr>
      <t xml:space="preserve">
※以下全て「○」となること（4月末達成予定は「△」で可）</t>
    </r>
    <rPh sb="27" eb="29">
      <t>メイブン</t>
    </rPh>
    <phoneticPr fontId="3"/>
  </si>
  <si>
    <r>
      <rPr>
        <sz val="11"/>
        <rFont val="Meiryo UI"/>
        <family val="3"/>
        <charset val="128"/>
      </rPr>
      <t>ホームページに対して、以下のセキュリティ対策を実施している（該当するもの全てに「1.はい」で回答）</t>
    </r>
    <r>
      <rPr>
        <b/>
        <sz val="11"/>
        <color rgb="FFFF0000"/>
        <rFont val="Meiryo UI"/>
        <family val="3"/>
        <charset val="128"/>
      </rPr>
      <t xml:space="preserve">
※以下全て「○」となること（4月末達成予定は「△」で可）</t>
    </r>
    <phoneticPr fontId="4"/>
  </si>
  <si>
    <r>
      <rPr>
        <sz val="11"/>
        <rFont val="Meiryo UI"/>
        <family val="3"/>
        <charset val="128"/>
      </rPr>
      <t>募集関連行為委託先の取組み状況についてのモニタリングについて、以下の事項を行っている</t>
    </r>
    <r>
      <rPr>
        <b/>
        <sz val="11"/>
        <color rgb="FFFF0000"/>
        <rFont val="Meiryo UI"/>
        <family val="3"/>
        <charset val="128"/>
      </rPr>
      <t xml:space="preserve">
※以下全て「○」となること（4月末達成予定は「△」で可）</t>
    </r>
    <phoneticPr fontId="4"/>
  </si>
  <si>
    <r>
      <rPr>
        <sz val="11"/>
        <rFont val="Meiryo UI"/>
        <family val="3"/>
        <charset val="128"/>
      </rPr>
      <t>募集関連行為の第三者への委託にあたり、以下の事項を行っている</t>
    </r>
    <r>
      <rPr>
        <b/>
        <sz val="11"/>
        <color rgb="FFFF0000"/>
        <rFont val="Meiryo UI"/>
        <family val="3"/>
        <charset val="128"/>
      </rPr>
      <t xml:space="preserve">
※以下全て「○」となること（4月末達成予定は「△」で可）</t>
    </r>
    <rPh sb="7" eb="10">
      <t>ダイサンシャ</t>
    </rPh>
    <rPh sb="12" eb="14">
      <t>イタク</t>
    </rPh>
    <phoneticPr fontId="3"/>
  </si>
  <si>
    <r>
      <rPr>
        <sz val="11"/>
        <rFont val="Meiryo UI"/>
        <family val="3"/>
        <charset val="128"/>
      </rPr>
      <t>フランチャイザーの対応について、以下の事項を行っている</t>
    </r>
    <r>
      <rPr>
        <b/>
        <sz val="11"/>
        <color rgb="FFFF0000"/>
        <rFont val="Meiryo UI"/>
        <family val="3"/>
        <charset val="128"/>
      </rPr>
      <t xml:space="preserve">
※以下全て「○」となること（4月末達成予定は「△」で可）</t>
    </r>
    <rPh sb="9" eb="11">
      <t>タイオウ</t>
    </rPh>
    <phoneticPr fontId="3"/>
  </si>
  <si>
    <r>
      <rPr>
        <sz val="11"/>
        <rFont val="Meiryo UI"/>
        <family val="3"/>
        <charset val="128"/>
      </rPr>
      <t>フランチャイジーの対応について、以下の事項を行っている</t>
    </r>
    <r>
      <rPr>
        <b/>
        <sz val="11"/>
        <color rgb="FFFF0000"/>
        <rFont val="Meiryo UI"/>
        <family val="3"/>
        <charset val="128"/>
      </rPr>
      <t xml:space="preserve">
※以下全て「○」となること（4月末達成予定は「△」で可）</t>
    </r>
    <rPh sb="9" eb="11">
      <t>タイオウ</t>
    </rPh>
    <phoneticPr fontId="3"/>
  </si>
  <si>
    <r>
      <rPr>
        <sz val="11"/>
        <rFont val="Meiryo UI"/>
        <family val="3"/>
        <charset val="128"/>
      </rPr>
      <t>テレマーケティング実施時の対応について、以下の事項を行っている</t>
    </r>
    <r>
      <rPr>
        <b/>
        <sz val="11"/>
        <color rgb="FFFF0000"/>
        <rFont val="Meiryo UI"/>
        <family val="3"/>
        <charset val="128"/>
      </rPr>
      <t xml:space="preserve">
※以下全て「○」となること（4月末達成予定は「△」で可）</t>
    </r>
    <phoneticPr fontId="4"/>
  </si>
  <si>
    <r>
      <rPr>
        <sz val="11"/>
        <rFont val="Meiryo UI"/>
        <family val="3"/>
        <charset val="128"/>
      </rPr>
      <t>個人情報の取扱いを外部委託する代理店のみ対象</t>
    </r>
    <r>
      <rPr>
        <b/>
        <sz val="11"/>
        <color rgb="FFFF0000"/>
        <rFont val="Meiryo UI"/>
        <family val="3"/>
        <charset val="128"/>
      </rPr>
      <t>　※以下全て「○」となること（4月末達成予定は「△」で可）</t>
    </r>
    <phoneticPr fontId="4"/>
  </si>
  <si>
    <r>
      <rPr>
        <sz val="11"/>
        <rFont val="Meiryo UI"/>
        <family val="3"/>
        <charset val="128"/>
      </rPr>
      <t>以下について確認し、管理台帳等で記録を行っている（保存期間３年）（該当するもの全てに「1.はい」で回答）</t>
    </r>
    <r>
      <rPr>
        <b/>
        <sz val="11"/>
        <color rgb="FFFF0000"/>
        <rFont val="Meiryo UI"/>
        <family val="3"/>
        <charset val="128"/>
      </rPr>
      <t xml:space="preserve">
※以下全て「○」となること（4月末達成予定は「△」で可）</t>
    </r>
    <phoneticPr fontId="4"/>
  </si>
  <si>
    <t>勧誘方針について、以下の事項を包含したものを策定し全拠点で掲示・公表（※）している
　 ・勧誘の対象となる者の知識、経験及び財産の状況に照らして配慮すべき事項
　 ・勧誘の方法および時間帯に関し、勧誘の対象となる者に配慮すべき事項
　 ・その他勧誘の適正の確保に関する事項
※ホームページに掲載している場合でも、代理店の本店・営業店等の各代理店事務所での掲示・公表の対応は必要</t>
    <rPh sb="26" eb="28">
      <t>キョテン</t>
    </rPh>
    <rPh sb="145" eb="147">
      <t>ケイサイ</t>
    </rPh>
    <rPh sb="151" eb="153">
      <t>バアイ</t>
    </rPh>
    <rPh sb="177" eb="179">
      <t>ケイジ</t>
    </rPh>
    <rPh sb="180" eb="182">
      <t>コウヒョウ</t>
    </rPh>
    <phoneticPr fontId="3"/>
  </si>
  <si>
    <r>
      <t xml:space="preserve">【該当社のみ】　㉕商号等の使用許諾（他代理店（他の保険募集人を含む。）と商号等を共同使用している代理店のみ対象）
</t>
    </r>
    <r>
      <rPr>
        <sz val="11"/>
        <color rgb="FFFF0000"/>
        <rFont val="Meiryo UI"/>
        <family val="3"/>
        <charset val="128"/>
      </rPr>
      <t>※該当しない場合は「対象外」を選択</t>
    </r>
    <phoneticPr fontId="3"/>
  </si>
  <si>
    <r>
      <t xml:space="preserve">【該当社のみ】　㉖保険募集人指導事業（フランチャイズ事業等）「フランチャイザーの代理店のみ対象」　
</t>
    </r>
    <r>
      <rPr>
        <sz val="11"/>
        <color rgb="FFFF0000"/>
        <rFont val="Meiryo UI"/>
        <family val="3"/>
        <charset val="128"/>
      </rPr>
      <t>※該当しない場合は「対象外」を選択</t>
    </r>
    <phoneticPr fontId="3"/>
  </si>
  <si>
    <r>
      <t xml:space="preserve">【該当社のみ】　㉖保険募集人指導事業（フランチャイズ事業等）「フランチャイジーの代理店のみ対象」　
</t>
    </r>
    <r>
      <rPr>
        <sz val="11"/>
        <color rgb="FFFF0000"/>
        <rFont val="Meiryo UI"/>
        <family val="3"/>
        <charset val="128"/>
      </rPr>
      <t>※該当しない場合は「対象外」を選択</t>
    </r>
    <phoneticPr fontId="3"/>
  </si>
  <si>
    <t>来店型　（○の場合、以下に店舗呼称を記載ください）</t>
    <rPh sb="7" eb="9">
      <t>バアイ</t>
    </rPh>
    <rPh sb="13" eb="15">
      <t>テンポ</t>
    </rPh>
    <rPh sb="15" eb="17">
      <t>コショウ</t>
    </rPh>
    <phoneticPr fontId="4"/>
  </si>
  <si>
    <t>非該当</t>
    <rPh sb="0" eb="3">
      <t>ヒガイトウ</t>
    </rPh>
    <phoneticPr fontId="4"/>
  </si>
  <si>
    <t>フランチャイザー</t>
    <phoneticPr fontId="3"/>
  </si>
  <si>
    <t>フランチャイジー</t>
    <phoneticPr fontId="4"/>
  </si>
  <si>
    <t>フランチャイズの該当　（フランチャイジーに該当の場合、下にフランチャイザー名を記載ください）</t>
    <rPh sb="8" eb="10">
      <t>ガイトウ</t>
    </rPh>
    <rPh sb="21" eb="23">
      <t>ガイトウ</t>
    </rPh>
    <rPh sb="24" eb="26">
      <t>バアイ</t>
    </rPh>
    <rPh sb="27" eb="28">
      <t>シタ</t>
    </rPh>
    <rPh sb="37" eb="38">
      <t>メイ</t>
    </rPh>
    <rPh sb="39" eb="41">
      <t>キサイ</t>
    </rPh>
    <phoneticPr fontId="4"/>
  </si>
  <si>
    <t>フリガナ（全角）</t>
    <rPh sb="5" eb="7">
      <t>ゼンカク</t>
    </rPh>
    <phoneticPr fontId="4"/>
  </si>
  <si>
    <t>　※ピンクの網掛け箇所が残らないよう漏れなく記載ください。</t>
    <rPh sb="12" eb="13">
      <t>ノコ</t>
    </rPh>
    <phoneticPr fontId="4"/>
  </si>
  <si>
    <t>氏名</t>
    <rPh sb="0" eb="2">
      <t>シメイ</t>
    </rPh>
    <phoneticPr fontId="4"/>
  </si>
  <si>
    <t>非表示列</t>
    <rPh sb="0" eb="3">
      <t>ヒヒョウジ</t>
    </rPh>
    <rPh sb="3" eb="4">
      <t>レツ</t>
    </rPh>
    <phoneticPr fontId="3"/>
  </si>
  <si>
    <t>【式雛型】</t>
    <rPh sb="1" eb="2">
      <t>シキ</t>
    </rPh>
    <rPh sb="2" eb="4">
      <t>ヒナガタ</t>
    </rPh>
    <phoneticPr fontId="4"/>
  </si>
  <si>
    <t>区分Ⅰ（顧客対応）</t>
    <rPh sb="0" eb="2">
      <t>クブン</t>
    </rPh>
    <rPh sb="4" eb="8">
      <t>コキャクタイオウ</t>
    </rPh>
    <phoneticPr fontId="3"/>
  </si>
  <si>
    <t>区分Ⅱ（アフターフォロー）</t>
    <rPh sb="0" eb="2">
      <t>クブン</t>
    </rPh>
    <phoneticPr fontId="3"/>
  </si>
  <si>
    <t>区分Ⅲ（個人情報保護）</t>
    <rPh sb="0" eb="3">
      <t>クブンサン</t>
    </rPh>
    <rPh sb="4" eb="8">
      <t>コジンジョウホウ</t>
    </rPh>
    <rPh sb="8" eb="10">
      <t>ホゴ</t>
    </rPh>
    <phoneticPr fontId="3"/>
  </si>
  <si>
    <t>区分Ⅳ（ガバナンス）</t>
    <rPh sb="0" eb="2">
      <t>クブン</t>
    </rPh>
    <phoneticPr fontId="3"/>
  </si>
  <si>
    <t>合計</t>
    <rPh sb="0" eb="2">
      <t>ゴウケイ</t>
    </rPh>
    <phoneticPr fontId="3"/>
  </si>
  <si>
    <t>割合</t>
    <rPh sb="0" eb="2">
      <t>ワリアイ</t>
    </rPh>
    <phoneticPr fontId="3"/>
  </si>
  <si>
    <t>有り</t>
    <rPh sb="0" eb="1">
      <t>ア</t>
    </rPh>
    <phoneticPr fontId="4"/>
  </si>
  <si>
    <t>無し</t>
    <rPh sb="0" eb="1">
      <t>ナ</t>
    </rPh>
    <phoneticPr fontId="4"/>
  </si>
  <si>
    <t>×</t>
    <phoneticPr fontId="4"/>
  </si>
  <si>
    <t>【該当社のみ】　㉖保険募集人指導事業（フランチャイズ事業等）</t>
    <rPh sb="9" eb="11">
      <t>ホケン</t>
    </rPh>
    <phoneticPr fontId="3"/>
  </si>
  <si>
    <t>【該当社のみ】　㉗テレマーケティング実施時の対応</t>
    <phoneticPr fontId="3"/>
  </si>
  <si>
    <t>代理店とその役員、従業者が携わる業務全般の遂行において、法令等を遵守し、誠実に「顧客本位の業務運営」を行っている</t>
    <rPh sb="36" eb="38">
      <t>セイジツ</t>
    </rPh>
    <phoneticPr fontId="4"/>
  </si>
  <si>
    <t>対象外</t>
    <rPh sb="0" eb="3">
      <t>タイショウガイ</t>
    </rPh>
    <phoneticPr fontId="4"/>
  </si>
  <si>
    <t>意向の把握（推定）について、推定の確度に留意して合理性・妥当性ある意向推定を行うこと
　・例えばお客さま属性や既加入の保障内容等を把握している「既契約者」を対象にする等の対応をとること
　・既契約者のみならず広範なお客さまを対象にダイレクトメール等を用いて非対面で募集を行う場合は、適切な意
   向推定の実現に向けて、お客さま意向の推定の根拠を明らかにする措置を講じること（事前アンケート等に基づく
   送付先対象の選定を行う等）</t>
    <rPh sb="49" eb="50">
      <t>キャク</t>
    </rPh>
    <rPh sb="83" eb="84">
      <t>トウ</t>
    </rPh>
    <rPh sb="108" eb="109">
      <t>キャク</t>
    </rPh>
    <rPh sb="161" eb="162">
      <t>キャク</t>
    </rPh>
    <phoneticPr fontId="3"/>
  </si>
  <si>
    <t>当初意向と最終意向の比較（振返り）について、当初意向に係る推定の確度を補うためにもお客さま自身が意向の比較を確実に行うことができるよう工夫すること
　・例えば推定した意向以外の意向の有無を確認することもできる「振返り用のチェックシート」を同封することや、意向
   が相違した場合等にお客さまが照会できるようにする等の工夫を講じること</t>
    <rPh sb="42" eb="43">
      <t>キャク</t>
    </rPh>
    <rPh sb="105" eb="107">
      <t>フリカエ</t>
    </rPh>
    <rPh sb="143" eb="144">
      <t>キャク</t>
    </rPh>
    <rPh sb="157" eb="158">
      <t>トウ</t>
    </rPh>
    <phoneticPr fontId="3"/>
  </si>
  <si>
    <t>④複雑なパスワード（8文字以上且つ大文字・小文字・記号の混合等）を設定している</t>
    <phoneticPr fontId="3"/>
  </si>
  <si>
    <t>意向把握・確認義務に関し、実施すべき事項（No.1～2の内容）について募集人に教育・指導等を行い、遵守することを徹底している</t>
    <phoneticPr fontId="3"/>
  </si>
  <si>
    <t>11-1</t>
    <phoneticPr fontId="3"/>
  </si>
  <si>
    <t>11-1-1</t>
    <phoneticPr fontId="3"/>
  </si>
  <si>
    <t>11-1-2</t>
    <phoneticPr fontId="3"/>
  </si>
  <si>
    <t>11-1-3</t>
    <phoneticPr fontId="3"/>
  </si>
  <si>
    <t>11-1-4</t>
    <phoneticPr fontId="3"/>
  </si>
  <si>
    <t>11-2</t>
    <phoneticPr fontId="3"/>
  </si>
  <si>
    <t>11-3</t>
    <phoneticPr fontId="3"/>
  </si>
  <si>
    <t>11-3-1</t>
    <phoneticPr fontId="3"/>
  </si>
  <si>
    <t>11-3-2</t>
    <phoneticPr fontId="3"/>
  </si>
  <si>
    <t>11-3-3</t>
    <phoneticPr fontId="3"/>
  </si>
  <si>
    <t>12-1</t>
    <phoneticPr fontId="3"/>
  </si>
  <si>
    <t>12-2</t>
    <phoneticPr fontId="3"/>
  </si>
  <si>
    <t>12-3</t>
    <phoneticPr fontId="3"/>
  </si>
  <si>
    <t>12-4</t>
    <phoneticPr fontId="3"/>
  </si>
  <si>
    <t>13-1</t>
    <phoneticPr fontId="3"/>
  </si>
  <si>
    <t>13-2</t>
    <phoneticPr fontId="3"/>
  </si>
  <si>
    <t>13-3</t>
    <phoneticPr fontId="3"/>
  </si>
  <si>
    <t>重要事項説明・情報提供に関し、実施すべき事項（No.11～13の内容）について募集人に教育・指導等を行い、遵守することを徹底している</t>
    <phoneticPr fontId="3"/>
  </si>
  <si>
    <t>15-1</t>
    <phoneticPr fontId="3"/>
  </si>
  <si>
    <t>15-1-1</t>
    <phoneticPr fontId="3"/>
  </si>
  <si>
    <t>15-1-2</t>
    <phoneticPr fontId="3"/>
  </si>
  <si>
    <t>15-1-3</t>
    <phoneticPr fontId="3"/>
  </si>
  <si>
    <t>15-2</t>
    <phoneticPr fontId="3"/>
  </si>
  <si>
    <t>15-2-1</t>
    <phoneticPr fontId="3"/>
  </si>
  <si>
    <t>15-2-2</t>
    <phoneticPr fontId="3"/>
  </si>
  <si>
    <t>15-2-3</t>
    <phoneticPr fontId="3"/>
  </si>
  <si>
    <t>15-2-4</t>
    <phoneticPr fontId="3"/>
  </si>
  <si>
    <t>15-2-5</t>
    <phoneticPr fontId="3"/>
  </si>
  <si>
    <t>15-2-6</t>
    <phoneticPr fontId="3"/>
  </si>
  <si>
    <t>15-2-7</t>
    <phoneticPr fontId="3"/>
  </si>
  <si>
    <t>15-2-8</t>
    <phoneticPr fontId="3"/>
  </si>
  <si>
    <t>15-2-9</t>
    <phoneticPr fontId="3"/>
  </si>
  <si>
    <t>15-2-10</t>
    <phoneticPr fontId="3"/>
  </si>
  <si>
    <t>15-3</t>
    <phoneticPr fontId="3"/>
  </si>
  <si>
    <t>比較推奨販売に関し、実施すべき事項（No.15～16の内容）について募集人に教育・指導等を行い、遵守することを徹底している</t>
    <phoneticPr fontId="3"/>
  </si>
  <si>
    <t>22-1</t>
    <phoneticPr fontId="3"/>
  </si>
  <si>
    <t>22-1-1</t>
    <phoneticPr fontId="3"/>
  </si>
  <si>
    <t>22-1-2</t>
    <phoneticPr fontId="3"/>
  </si>
  <si>
    <t>22-1-3</t>
    <phoneticPr fontId="3"/>
  </si>
  <si>
    <t>22-1-4</t>
    <phoneticPr fontId="3"/>
  </si>
  <si>
    <t>22-1-5</t>
    <phoneticPr fontId="3"/>
  </si>
  <si>
    <t>22-1-6</t>
    <phoneticPr fontId="3"/>
  </si>
  <si>
    <t>22-1-7</t>
    <phoneticPr fontId="3"/>
  </si>
  <si>
    <t>22-1-8</t>
    <phoneticPr fontId="3"/>
  </si>
  <si>
    <t>22-1-9</t>
    <phoneticPr fontId="3"/>
  </si>
  <si>
    <t>22-1-10</t>
    <phoneticPr fontId="3"/>
  </si>
  <si>
    <t>22-1-11</t>
    <phoneticPr fontId="3"/>
  </si>
  <si>
    <t>22-2</t>
    <phoneticPr fontId="3"/>
  </si>
  <si>
    <t>22-2-1</t>
    <phoneticPr fontId="3"/>
  </si>
  <si>
    <t>22-2-2</t>
    <phoneticPr fontId="3"/>
  </si>
  <si>
    <t>22-2-3</t>
    <phoneticPr fontId="3"/>
  </si>
  <si>
    <t>22-2-4</t>
    <phoneticPr fontId="3"/>
  </si>
  <si>
    <t>22-2-5</t>
    <phoneticPr fontId="3"/>
  </si>
  <si>
    <t>22-2-6</t>
    <phoneticPr fontId="3"/>
  </si>
  <si>
    <t>22-2-7</t>
    <phoneticPr fontId="3"/>
  </si>
  <si>
    <t>22-3</t>
    <phoneticPr fontId="3"/>
  </si>
  <si>
    <t>22-3-1</t>
    <phoneticPr fontId="3"/>
  </si>
  <si>
    <t>22-3-2</t>
    <phoneticPr fontId="3"/>
  </si>
  <si>
    <t>22-4</t>
    <phoneticPr fontId="3"/>
  </si>
  <si>
    <t>22-5</t>
    <phoneticPr fontId="3"/>
  </si>
  <si>
    <t>Webサイト等の掲載情報について、適正性の確保・維持に取り組んでいる</t>
    <phoneticPr fontId="3"/>
  </si>
  <si>
    <t>27-1</t>
    <phoneticPr fontId="3"/>
  </si>
  <si>
    <t>27-2</t>
    <phoneticPr fontId="3"/>
  </si>
  <si>
    <t>禁止行為・不適切行為に関し、実施すべき事項（No.22～27の内容）について募集人に教育・指導等を行い、遵守することを徹底している</t>
    <phoneticPr fontId="3"/>
  </si>
  <si>
    <t>特定保険契約募集に関し、実施すべき事項（No.30～31の内容）について募集人に教育・指導等を行い、遵守することを徹底している</t>
    <phoneticPr fontId="3"/>
  </si>
  <si>
    <t>34-1</t>
    <phoneticPr fontId="3"/>
  </si>
  <si>
    <t>34-1-1</t>
    <phoneticPr fontId="3"/>
  </si>
  <si>
    <t>34-1-2</t>
    <phoneticPr fontId="3"/>
  </si>
  <si>
    <t>34-1-3</t>
    <phoneticPr fontId="3"/>
  </si>
  <si>
    <t>34-1-4</t>
    <phoneticPr fontId="3"/>
  </si>
  <si>
    <t>34-1-5</t>
    <phoneticPr fontId="3"/>
  </si>
  <si>
    <t>④保険募集を行った者以外の者による高齢者の意向に沿った商品内容等であることの事後確認
・保険募集を行った者以外の者が保険契約申込の受付後に高齢者に電話等を行い、高齢者の意向に沿った商品内容であることをあらためて確認している</t>
    <phoneticPr fontId="3"/>
  </si>
  <si>
    <t>34-1-6</t>
    <phoneticPr fontId="3"/>
  </si>
  <si>
    <t>34-1-7</t>
    <phoneticPr fontId="3"/>
  </si>
  <si>
    <t>⑥会話内容等の録音による証跡管理</t>
    <phoneticPr fontId="3"/>
  </si>
  <si>
    <t>⑦その他（①～⑥以外で代理店独自（※）で設定している高齢者募集ルール）
　 ※代理店が独自に定めたルールを｢高齢者に対する保険募集ルール｣とする場合には、当該ルールの適切性について事前の確認を必要とする保険会社もあることに留意</t>
    <phoneticPr fontId="3"/>
  </si>
  <si>
    <t>34-2</t>
    <phoneticPr fontId="3"/>
  </si>
  <si>
    <t>特定保険契約を取扱っている代理店のみ対象
※特定保険契約を取扱っていない場合は「対象外」を選択</t>
    <rPh sb="0" eb="2">
      <t>トクテイ</t>
    </rPh>
    <rPh sb="2" eb="4">
      <t>ホケン</t>
    </rPh>
    <rPh sb="4" eb="6">
      <t>ケイヤク</t>
    </rPh>
    <rPh sb="7" eb="9">
      <t>トリアツカ</t>
    </rPh>
    <rPh sb="13" eb="16">
      <t>ダイリテン</t>
    </rPh>
    <rPh sb="18" eb="20">
      <t>タイショウ</t>
    </rPh>
    <rPh sb="22" eb="24">
      <t>トクテイ</t>
    </rPh>
    <rPh sb="24" eb="26">
      <t>ホケン</t>
    </rPh>
    <rPh sb="26" eb="28">
      <t>ケイヤク</t>
    </rPh>
    <rPh sb="29" eb="31">
      <t>トリアツカ</t>
    </rPh>
    <rPh sb="36" eb="38">
      <t>バアイ</t>
    </rPh>
    <rPh sb="40" eb="43">
      <t>タイショウガイ</t>
    </rPh>
    <rPh sb="45" eb="47">
      <t>センタク</t>
    </rPh>
    <phoneticPr fontId="3"/>
  </si>
  <si>
    <t>特定保険契約を販売する際には、「34-1-1①親族等の同席」および「34-1-3③複数回の保険募集機会の設定」を原則とする旨</t>
    <phoneticPr fontId="3"/>
  </si>
  <si>
    <t>高齢者募集ルール（代理店が設定したルールおよび元受保険会社のルール）を遵守する態勢（高齢者チェックシートによる対応、年齢入力時のシステム上のアラート、特定保険契約販売時の重点チェック等）を整備している</t>
    <phoneticPr fontId="19"/>
  </si>
  <si>
    <t>43-1</t>
    <phoneticPr fontId="3"/>
  </si>
  <si>
    <t>43-2</t>
    <phoneticPr fontId="3"/>
  </si>
  <si>
    <t>46-1</t>
    <phoneticPr fontId="3"/>
  </si>
  <si>
    <t>46-2</t>
    <phoneticPr fontId="3"/>
  </si>
  <si>
    <t>46-3</t>
    <phoneticPr fontId="3"/>
  </si>
  <si>
    <t>46-4</t>
    <phoneticPr fontId="3"/>
  </si>
  <si>
    <t>募集資料等の適切な管理に関し、実施すべき事項（No.42～47の内容）について募集人に教育・指導等を行い、遵守することを徹底している</t>
    <phoneticPr fontId="3"/>
  </si>
  <si>
    <t>51-1</t>
    <phoneticPr fontId="3"/>
  </si>
  <si>
    <t>51-2</t>
    <phoneticPr fontId="3"/>
  </si>
  <si>
    <t>64-1</t>
    <phoneticPr fontId="3"/>
  </si>
  <si>
    <t>64-2</t>
    <phoneticPr fontId="3"/>
  </si>
  <si>
    <t>65-1</t>
    <phoneticPr fontId="3"/>
  </si>
  <si>
    <t>65-2</t>
    <phoneticPr fontId="3"/>
  </si>
  <si>
    <t>66-1</t>
    <phoneticPr fontId="3"/>
  </si>
  <si>
    <t>66-2</t>
    <phoneticPr fontId="3"/>
  </si>
  <si>
    <t>保全対応および未収・失効対応に関し、実施すべき事項（No.64～67の内容）について募集人に教育・指導等を行い、遵守することを徹底している</t>
    <phoneticPr fontId="3"/>
  </si>
  <si>
    <t>苦情管理に関し、実施すべき事項（No.76 ～81の内容）について募集人に教育・指導等を行い、遵守することを徹底している</t>
    <phoneticPr fontId="3"/>
  </si>
  <si>
    <t>93-1</t>
    <phoneticPr fontId="3"/>
  </si>
  <si>
    <t>93-2</t>
    <phoneticPr fontId="3"/>
  </si>
  <si>
    <t>93-3</t>
    <phoneticPr fontId="3"/>
  </si>
  <si>
    <t>93-4</t>
    <phoneticPr fontId="3"/>
  </si>
  <si>
    <t>93-5</t>
    <phoneticPr fontId="3"/>
  </si>
  <si>
    <t>93-6</t>
    <phoneticPr fontId="3"/>
  </si>
  <si>
    <t>93-7</t>
    <phoneticPr fontId="3"/>
  </si>
  <si>
    <t>93-8</t>
    <phoneticPr fontId="3"/>
  </si>
  <si>
    <t>93-9</t>
    <phoneticPr fontId="3"/>
  </si>
  <si>
    <t>93-10</t>
    <phoneticPr fontId="3"/>
  </si>
  <si>
    <t>93-11</t>
    <phoneticPr fontId="3"/>
  </si>
  <si>
    <t>93-12</t>
    <phoneticPr fontId="3"/>
  </si>
  <si>
    <t>93-13</t>
    <phoneticPr fontId="3"/>
  </si>
  <si>
    <t>93-14</t>
    <phoneticPr fontId="3"/>
  </si>
  <si>
    <t>93-15</t>
    <phoneticPr fontId="3"/>
  </si>
  <si>
    <t>93-16</t>
    <phoneticPr fontId="3"/>
  </si>
  <si>
    <t>93-17</t>
    <phoneticPr fontId="3"/>
  </si>
  <si>
    <t>99-1</t>
    <phoneticPr fontId="3"/>
  </si>
  <si>
    <t>99-2</t>
    <phoneticPr fontId="3"/>
  </si>
  <si>
    <t>100-1</t>
    <phoneticPr fontId="3"/>
  </si>
  <si>
    <t>100-2</t>
    <phoneticPr fontId="3"/>
  </si>
  <si>
    <t>100-3</t>
    <phoneticPr fontId="3"/>
  </si>
  <si>
    <t>100-4</t>
    <phoneticPr fontId="3"/>
  </si>
  <si>
    <t>個人情報保護に関し、実施すべき事項（設問No.93～128の内容）について全従業員に教育・指導等を行い、遵守することを徹底している</t>
    <rPh sb="0" eb="2">
      <t>コジン</t>
    </rPh>
    <rPh sb="2" eb="4">
      <t>ジョウホウ</t>
    </rPh>
    <rPh sb="4" eb="6">
      <t>ホゴ</t>
    </rPh>
    <rPh sb="7" eb="8">
      <t>カン</t>
    </rPh>
    <rPh sb="10" eb="12">
      <t>ジッシ</t>
    </rPh>
    <rPh sb="15" eb="17">
      <t>ジコウ</t>
    </rPh>
    <rPh sb="18" eb="20">
      <t>セツモン</t>
    </rPh>
    <rPh sb="30" eb="32">
      <t>ナイヨウ</t>
    </rPh>
    <rPh sb="37" eb="38">
      <t>ゼン</t>
    </rPh>
    <rPh sb="38" eb="41">
      <t>ジュウギョウイン</t>
    </rPh>
    <rPh sb="42" eb="44">
      <t>キョウイク</t>
    </rPh>
    <rPh sb="45" eb="47">
      <t>シドウ</t>
    </rPh>
    <rPh sb="47" eb="48">
      <t>トウ</t>
    </rPh>
    <rPh sb="49" eb="50">
      <t>オコナ</t>
    </rPh>
    <rPh sb="52" eb="54">
      <t>ジュンシュ</t>
    </rPh>
    <rPh sb="59" eb="61">
      <t>テッテイ</t>
    </rPh>
    <phoneticPr fontId="3"/>
  </si>
  <si>
    <r>
      <t>個人情報を管理するシステムへのアクセスについて、以下の対応を行っている（該当するもの全てに「1.はい」で回答）
※本設問の達成・未達成は以下全ての回答内容から判断（全てに「○」を求めるものではない）、①②は両方「○」且つ③④⑤⑥はいずれか１つ「○」で可</t>
    </r>
    <r>
      <rPr>
        <sz val="11"/>
        <color rgb="FFFF0000"/>
        <rFont val="Meiryo UI"/>
        <family val="3"/>
        <charset val="128"/>
      </rPr>
      <t>（4月末達成予定は「△」で可）</t>
    </r>
    <rPh sb="125" eb="126">
      <t>カ</t>
    </rPh>
    <phoneticPr fontId="3"/>
  </si>
  <si>
    <t>114-1</t>
    <phoneticPr fontId="3"/>
  </si>
  <si>
    <t>114-2</t>
    <phoneticPr fontId="3"/>
  </si>
  <si>
    <t>114-3</t>
    <phoneticPr fontId="3"/>
  </si>
  <si>
    <t>114-4</t>
    <phoneticPr fontId="3"/>
  </si>
  <si>
    <t>114-5</t>
    <phoneticPr fontId="3"/>
  </si>
  <si>
    <t>114-6</t>
    <phoneticPr fontId="3"/>
  </si>
  <si>
    <t>118-1</t>
    <phoneticPr fontId="3"/>
  </si>
  <si>
    <t>118-2</t>
    <phoneticPr fontId="3"/>
  </si>
  <si>
    <t>118-3</t>
    <phoneticPr fontId="3"/>
  </si>
  <si>
    <t>125-1</t>
    <phoneticPr fontId="3"/>
  </si>
  <si>
    <t>125-2</t>
    <phoneticPr fontId="3"/>
  </si>
  <si>
    <t>125-3</t>
    <phoneticPr fontId="3"/>
  </si>
  <si>
    <t>125-4</t>
    <phoneticPr fontId="3"/>
  </si>
  <si>
    <t>126-1</t>
    <phoneticPr fontId="3"/>
  </si>
  <si>
    <t>126-2</t>
    <phoneticPr fontId="3"/>
  </si>
  <si>
    <t>151-1</t>
    <phoneticPr fontId="3"/>
  </si>
  <si>
    <t>151-2</t>
    <phoneticPr fontId="3"/>
  </si>
  <si>
    <t>151-3</t>
    <phoneticPr fontId="3"/>
  </si>
  <si>
    <t>152-1</t>
    <phoneticPr fontId="3"/>
  </si>
  <si>
    <t>152-2</t>
    <phoneticPr fontId="3"/>
  </si>
  <si>
    <t>154-1</t>
    <phoneticPr fontId="3"/>
  </si>
  <si>
    <t>154-2</t>
    <phoneticPr fontId="3"/>
  </si>
  <si>
    <t>154-3</t>
    <phoneticPr fontId="3"/>
  </si>
  <si>
    <t>156-1</t>
    <phoneticPr fontId="3"/>
  </si>
  <si>
    <t>156-2</t>
    <phoneticPr fontId="3"/>
  </si>
  <si>
    <t>156-3</t>
    <phoneticPr fontId="3"/>
  </si>
  <si>
    <t>157-1</t>
    <phoneticPr fontId="3"/>
  </si>
  <si>
    <t>157-2</t>
    <phoneticPr fontId="3"/>
  </si>
  <si>
    <t>157-3</t>
    <phoneticPr fontId="3"/>
  </si>
  <si>
    <t>157-4</t>
    <phoneticPr fontId="3"/>
  </si>
  <si>
    <t>157-5</t>
    <phoneticPr fontId="3"/>
  </si>
  <si>
    <t>30-1</t>
    <phoneticPr fontId="3"/>
  </si>
  <si>
    <t>30-1-1</t>
    <phoneticPr fontId="3"/>
  </si>
  <si>
    <t>30-1-2</t>
    <phoneticPr fontId="3"/>
  </si>
  <si>
    <t>30-1-3</t>
    <phoneticPr fontId="3"/>
  </si>
  <si>
    <t>30-2</t>
    <phoneticPr fontId="3"/>
  </si>
  <si>
    <t>30-2-1</t>
    <phoneticPr fontId="3"/>
  </si>
  <si>
    <t>30-2-2</t>
    <phoneticPr fontId="3"/>
  </si>
  <si>
    <t>30-3</t>
    <phoneticPr fontId="3"/>
  </si>
  <si>
    <t>30-3-1</t>
    <phoneticPr fontId="3"/>
  </si>
  <si>
    <t>30-3-2</t>
    <phoneticPr fontId="3"/>
  </si>
  <si>
    <t>30-3-3</t>
    <phoneticPr fontId="3"/>
  </si>
  <si>
    <t>30-3-4</t>
    <phoneticPr fontId="3"/>
  </si>
  <si>
    <t>30-3-5</t>
    <phoneticPr fontId="3"/>
  </si>
  <si>
    <t>30-3-6</t>
    <phoneticPr fontId="3"/>
  </si>
  <si>
    <t>30-4</t>
    <phoneticPr fontId="3"/>
  </si>
  <si>
    <t>30-5</t>
    <phoneticPr fontId="3"/>
  </si>
  <si>
    <t>（設問No.19～21は応用項目のため掲載割愛）</t>
    <rPh sb="1" eb="3">
      <t>セツモン</t>
    </rPh>
    <rPh sb="12" eb="14">
      <t>オウヨウ</t>
    </rPh>
    <rPh sb="14" eb="16">
      <t>コウモク</t>
    </rPh>
    <rPh sb="19" eb="21">
      <t>ケイサイ</t>
    </rPh>
    <rPh sb="21" eb="23">
      <t>カツアイ</t>
    </rPh>
    <phoneticPr fontId="3"/>
  </si>
  <si>
    <t>（設問No.29は応用項目のため掲載割愛）</t>
    <rPh sb="1" eb="3">
      <t>セツモン</t>
    </rPh>
    <rPh sb="9" eb="11">
      <t>オウヨウ</t>
    </rPh>
    <rPh sb="11" eb="13">
      <t>コウモク</t>
    </rPh>
    <rPh sb="16" eb="18">
      <t>ケイサイ</t>
    </rPh>
    <rPh sb="18" eb="20">
      <t>カツアイ</t>
    </rPh>
    <phoneticPr fontId="3"/>
  </si>
  <si>
    <t>（設問No.41は応用項目のため掲載割愛）</t>
    <rPh sb="1" eb="3">
      <t>セツモン</t>
    </rPh>
    <rPh sb="9" eb="11">
      <t>オウヨウ</t>
    </rPh>
    <rPh sb="11" eb="13">
      <t>コウモク</t>
    </rPh>
    <rPh sb="16" eb="18">
      <t>ケイサイ</t>
    </rPh>
    <rPh sb="18" eb="20">
      <t>カツアイ</t>
    </rPh>
    <phoneticPr fontId="3"/>
  </si>
  <si>
    <t>（設問No.49は応用項目のため掲載割愛）</t>
    <rPh sb="1" eb="3">
      <t>セツモン</t>
    </rPh>
    <rPh sb="9" eb="11">
      <t>オウヨウ</t>
    </rPh>
    <rPh sb="11" eb="13">
      <t>コウモク</t>
    </rPh>
    <rPh sb="16" eb="18">
      <t>ケイサイ</t>
    </rPh>
    <rPh sb="18" eb="20">
      <t>カツアイ</t>
    </rPh>
    <phoneticPr fontId="3"/>
  </si>
  <si>
    <t>（設問No.52～54は応用項目のため掲載割愛）</t>
    <rPh sb="1" eb="3">
      <t>セツモン</t>
    </rPh>
    <rPh sb="12" eb="14">
      <t>オウヨウ</t>
    </rPh>
    <rPh sb="14" eb="16">
      <t>コウモク</t>
    </rPh>
    <rPh sb="19" eb="21">
      <t>ケイサイ</t>
    </rPh>
    <rPh sb="21" eb="23">
      <t>カツアイ</t>
    </rPh>
    <phoneticPr fontId="3"/>
  </si>
  <si>
    <t>（設問No.59～63は応用項目のため掲載割愛）</t>
    <rPh sb="1" eb="3">
      <t>セツモン</t>
    </rPh>
    <rPh sb="12" eb="14">
      <t>オウヨウ</t>
    </rPh>
    <rPh sb="14" eb="16">
      <t>コウモク</t>
    </rPh>
    <rPh sb="19" eb="21">
      <t>ケイサイ</t>
    </rPh>
    <rPh sb="21" eb="23">
      <t>カツアイ</t>
    </rPh>
    <phoneticPr fontId="3"/>
  </si>
  <si>
    <t>（設問No.69～75は応用項目のため掲載割愛）</t>
    <rPh sb="1" eb="3">
      <t>セツモン</t>
    </rPh>
    <rPh sb="12" eb="14">
      <t>オウヨウ</t>
    </rPh>
    <rPh sb="14" eb="16">
      <t>コウモク</t>
    </rPh>
    <rPh sb="19" eb="21">
      <t>ケイサイ</t>
    </rPh>
    <rPh sb="21" eb="23">
      <t>カツアイ</t>
    </rPh>
    <phoneticPr fontId="3"/>
  </si>
  <si>
    <t>（設問No.83～88は応用項目のため掲載割愛）</t>
    <rPh sb="1" eb="3">
      <t>セツモン</t>
    </rPh>
    <rPh sb="12" eb="14">
      <t>オウヨウ</t>
    </rPh>
    <rPh sb="14" eb="16">
      <t>コウモク</t>
    </rPh>
    <rPh sb="19" eb="21">
      <t>ケイサイ</t>
    </rPh>
    <rPh sb="21" eb="23">
      <t>カツアイ</t>
    </rPh>
    <phoneticPr fontId="3"/>
  </si>
  <si>
    <t>（設問No.91は応用項目のため掲載割愛）</t>
    <rPh sb="1" eb="3">
      <t>セツモン</t>
    </rPh>
    <rPh sb="9" eb="11">
      <t>オウヨウ</t>
    </rPh>
    <rPh sb="11" eb="13">
      <t>コウモク</t>
    </rPh>
    <rPh sb="16" eb="18">
      <t>ケイサイ</t>
    </rPh>
    <rPh sb="18" eb="20">
      <t>カツアイ</t>
    </rPh>
    <phoneticPr fontId="3"/>
  </si>
  <si>
    <t>（設問No.103～113は応用項目のため掲載割愛）</t>
    <rPh sb="1" eb="3">
      <t>セツモン</t>
    </rPh>
    <rPh sb="14" eb="16">
      <t>オウヨウ</t>
    </rPh>
    <rPh sb="16" eb="18">
      <t>コウモク</t>
    </rPh>
    <rPh sb="21" eb="23">
      <t>ケイサイ</t>
    </rPh>
    <rPh sb="23" eb="25">
      <t>カツアイ</t>
    </rPh>
    <phoneticPr fontId="3"/>
  </si>
  <si>
    <t>（設問No.127～128は応用項目のため掲載割愛）</t>
    <rPh sb="1" eb="3">
      <t>セツモン</t>
    </rPh>
    <rPh sb="14" eb="16">
      <t>オウヨウ</t>
    </rPh>
    <rPh sb="16" eb="18">
      <t>コウモク</t>
    </rPh>
    <rPh sb="21" eb="23">
      <t>ケイサイ</t>
    </rPh>
    <rPh sb="23" eb="25">
      <t>カツアイ</t>
    </rPh>
    <phoneticPr fontId="3"/>
  </si>
  <si>
    <t>（設問No.143～144は応用項目のため掲載割愛）</t>
    <rPh sb="1" eb="3">
      <t>セツモン</t>
    </rPh>
    <rPh sb="14" eb="16">
      <t>オウヨウ</t>
    </rPh>
    <rPh sb="16" eb="18">
      <t>コウモク</t>
    </rPh>
    <rPh sb="21" eb="23">
      <t>ケイサイ</t>
    </rPh>
    <rPh sb="23" eb="25">
      <t>カツアイ</t>
    </rPh>
    <phoneticPr fontId="3"/>
  </si>
  <si>
    <t>（設問No.155は応用項目のため掲載割愛）</t>
    <rPh sb="1" eb="3">
      <t>セツモン</t>
    </rPh>
    <rPh sb="10" eb="12">
      <t>オウヨウ</t>
    </rPh>
    <rPh sb="12" eb="14">
      <t>コウモク</t>
    </rPh>
    <rPh sb="17" eb="19">
      <t>ケイサイ</t>
    </rPh>
    <rPh sb="19" eb="21">
      <t>カツアイ</t>
    </rPh>
    <phoneticPr fontId="3"/>
  </si>
  <si>
    <t>（設問No.158は応用項目のため掲載割愛）</t>
    <rPh sb="1" eb="3">
      <t>セツモン</t>
    </rPh>
    <rPh sb="10" eb="12">
      <t>オウヨウ</t>
    </rPh>
    <rPh sb="12" eb="14">
      <t>コウモク</t>
    </rPh>
    <rPh sb="17" eb="19">
      <t>ケイサイ</t>
    </rPh>
    <rPh sb="19" eb="21">
      <t>カツアイ</t>
    </rPh>
    <phoneticPr fontId="3"/>
  </si>
  <si>
    <t>（設問No.183～184は応用項目のため掲載割愛）</t>
    <rPh sb="1" eb="3">
      <t>セツモン</t>
    </rPh>
    <rPh sb="14" eb="16">
      <t>オウヨウ</t>
    </rPh>
    <rPh sb="16" eb="18">
      <t>コウモク</t>
    </rPh>
    <rPh sb="21" eb="23">
      <t>ケイサイ</t>
    </rPh>
    <rPh sb="23" eb="25">
      <t>カツアイ</t>
    </rPh>
    <phoneticPr fontId="3"/>
  </si>
  <si>
    <t>（設問No.192～196は応用項目のため掲載割愛）</t>
    <rPh sb="1" eb="3">
      <t>セツモン</t>
    </rPh>
    <rPh sb="14" eb="16">
      <t>オウヨウ</t>
    </rPh>
    <rPh sb="16" eb="18">
      <t>コウモク</t>
    </rPh>
    <rPh sb="21" eb="23">
      <t>ケイサイ</t>
    </rPh>
    <rPh sb="23" eb="25">
      <t>カツアイ</t>
    </rPh>
    <phoneticPr fontId="3"/>
  </si>
  <si>
    <t>（設問No.6～10は応用項目のため掲載割愛）</t>
    <rPh sb="1" eb="3">
      <t>セツモン</t>
    </rPh>
    <rPh sb="11" eb="13">
      <t>オウヨウ</t>
    </rPh>
    <rPh sb="13" eb="15">
      <t>コウモク</t>
    </rPh>
    <rPh sb="18" eb="20">
      <t>ケイサイ</t>
    </rPh>
    <rPh sb="20" eb="22">
      <t>カツアイ</t>
    </rPh>
    <phoneticPr fontId="3"/>
  </si>
  <si>
    <t>以下の事項が明文化され従業員がいつでも閲覧可能な状態になっている
※34-1のうちいずれか1つ、および34-2が「○」であること（34-2は「対象外」を選択した場合、除く。）</t>
    <phoneticPr fontId="3"/>
  </si>
  <si>
    <r>
      <t xml:space="preserve">【高齢者募集ルール】
以下のいずれかについて明文化
</t>
    </r>
    <r>
      <rPr>
        <b/>
        <sz val="11"/>
        <color rgb="FFFF0000"/>
        <rFont val="Meiryo UI"/>
        <family val="3"/>
        <charset val="128"/>
      </rPr>
      <t>※いずれか1つ「○」であること（4月末達成予定は「△」で可）</t>
    </r>
    <phoneticPr fontId="3"/>
  </si>
  <si>
    <t>高齢者募集ルールに関し、実施すべき事項（No.34～35の内容）について募集人に教育・指導等を行い、遵守することを徹底している</t>
    <phoneticPr fontId="3"/>
  </si>
  <si>
    <r>
      <t xml:space="preserve">ペーパーレス申込みをお客さまに提案できるようにインフラ整備を行っている
</t>
    </r>
    <r>
      <rPr>
        <sz val="11"/>
        <color rgb="FFFF0000"/>
        <rFont val="Meiryo UI"/>
        <family val="3"/>
        <charset val="128"/>
      </rPr>
      <t>※対面募集を一切行わない場合は「対象外」を選択可</t>
    </r>
    <phoneticPr fontId="3"/>
  </si>
  <si>
    <r>
      <rPr>
        <sz val="11"/>
        <rFont val="Meiryo UI"/>
        <family val="3"/>
        <charset val="128"/>
      </rPr>
      <t>募集人が業務上利用するパソコンへのウイルス対策について以下の対応を行っている（該当するもの全てに「1.はい」で回答）</t>
    </r>
    <r>
      <rPr>
        <b/>
        <sz val="11"/>
        <color rgb="FFFF0000"/>
        <rFont val="Meiryo UI"/>
        <family val="3"/>
        <charset val="128"/>
      </rPr>
      <t>　
※以下全て「○」となること（4月末達成予定は「△」で可）</t>
    </r>
    <rPh sb="0" eb="2">
      <t>ボシュウ</t>
    </rPh>
    <rPh sb="2" eb="3">
      <t>ニン</t>
    </rPh>
    <rPh sb="4" eb="7">
      <t>ギョウムジョウ</t>
    </rPh>
    <rPh sb="7" eb="9">
      <t>リヨウ</t>
    </rPh>
    <rPh sb="21" eb="23">
      <t>タイサク</t>
    </rPh>
    <rPh sb="27" eb="29">
      <t>イカ</t>
    </rPh>
    <rPh sb="30" eb="32">
      <t>タイオウ</t>
    </rPh>
    <rPh sb="33" eb="34">
      <t>オコナ</t>
    </rPh>
    <phoneticPr fontId="3"/>
  </si>
  <si>
    <t>調査を受けるにあたり、必要とされた情報の提供を求められた場合は適時生命保険協会に提供できる</t>
    <phoneticPr fontId="3"/>
  </si>
  <si>
    <t>調査資料の提出期限を厳守できる(月末等繁忙期でも)</t>
    <phoneticPr fontId="3"/>
  </si>
  <si>
    <t>達成条件において、「行っている」、「報告されている」、「記録されている」など、実施していることを求める設問について、実際に取り組んでおり、かつ取組みの証跡資料等を提出できる</t>
    <phoneticPr fontId="3"/>
  </si>
  <si>
    <t>営業部門から独立した検証・内部監査を職務とする担当部署（管理部門・内部監査室等）もしくは担当者を設置している</t>
    <phoneticPr fontId="3"/>
  </si>
  <si>
    <t>調査資料は電子ファイルで提出できる</t>
    <rPh sb="0" eb="2">
      <t>チョウサ</t>
    </rPh>
    <rPh sb="2" eb="4">
      <t>シリョウ</t>
    </rPh>
    <rPh sb="5" eb="7">
      <t>デンシ</t>
    </rPh>
    <rPh sb="12" eb="14">
      <t>テイシュツ</t>
    </rPh>
    <phoneticPr fontId="3"/>
  </si>
  <si>
    <t>調査時において、仮に社内規程・マニュアル等の見直しが必要になった場合等においても、速やかに経営層と協議のうえ対応がとれる</t>
    <phoneticPr fontId="3"/>
  </si>
  <si>
    <t>自己チェックの結果、下記の基本項目に未達成（×）が無い</t>
    <phoneticPr fontId="3"/>
  </si>
  <si>
    <t>評価基準No.114～No.126のうち、システム・ソフトウェア等の導入が達成条件となっているものについては、必要なシステム・ソフトウェア等を導入している</t>
    <phoneticPr fontId="3"/>
  </si>
  <si>
    <t>代理店の募集人登録番号
(13桁）</t>
    <rPh sb="0" eb="3">
      <t>ダイリテン</t>
    </rPh>
    <rPh sb="4" eb="7">
      <t>ボシュウニン</t>
    </rPh>
    <rPh sb="7" eb="9">
      <t>トウロク</t>
    </rPh>
    <rPh sb="9" eb="11">
      <t>バンゴウ</t>
    </rPh>
    <rPh sb="15" eb="16">
      <t>ケタ</t>
    </rPh>
    <phoneticPr fontId="3"/>
  </si>
  <si>
    <t>仮に担当者が対応不能に陥った場合、直ちに別の担当者を配置できる</t>
    <rPh sb="0" eb="1">
      <t>カリ</t>
    </rPh>
    <rPh sb="2" eb="5">
      <t>タントウシャ</t>
    </rPh>
    <rPh sb="6" eb="8">
      <t>タイオウ</t>
    </rPh>
    <rPh sb="8" eb="10">
      <t>フノウ</t>
    </rPh>
    <rPh sb="11" eb="12">
      <t>オチイ</t>
    </rPh>
    <rPh sb="14" eb="16">
      <t>バアイ</t>
    </rPh>
    <rPh sb="17" eb="18">
      <t>タダ</t>
    </rPh>
    <rPh sb="20" eb="21">
      <t>ベツ</t>
    </rPh>
    <rPh sb="22" eb="25">
      <t>タントウシャ</t>
    </rPh>
    <rPh sb="26" eb="28">
      <t>ハイチ</t>
    </rPh>
    <phoneticPr fontId="3"/>
  </si>
  <si>
    <t>調査資料の提出・照会等において、担当者任せではなく、代表者を含む経営幹部が各項目の達成に向け、従業員への周知、遵守・実践の徹底等、積極的に関与・協力する体制がある</t>
    <rPh sb="55" eb="57">
      <t>ジュンシュ</t>
    </rPh>
    <rPh sb="58" eb="60">
      <t>ジッセン</t>
    </rPh>
    <phoneticPr fontId="3"/>
  </si>
  <si>
    <t>調査時において、原則として就業時間中（平日9：00～17：00等）は担当者に連絡が取れる</t>
    <rPh sb="17" eb="18">
      <t>ナカ</t>
    </rPh>
    <rPh sb="31" eb="32">
      <t>トウ</t>
    </rPh>
    <phoneticPr fontId="3"/>
  </si>
  <si>
    <t>非対面・非接触型</t>
    <phoneticPr fontId="4"/>
  </si>
  <si>
    <t>　電話</t>
    <rPh sb="1" eb="3">
      <t>デンワ</t>
    </rPh>
    <phoneticPr fontId="4"/>
  </si>
  <si>
    <t>　郵便</t>
    <rPh sb="1" eb="3">
      <t>ユウビン</t>
    </rPh>
    <phoneticPr fontId="4"/>
  </si>
  <si>
    <t>　インターネット等（WEB会議サービス等を使用した募集活動を含む。）</t>
    <rPh sb="8" eb="9">
      <t>トウ</t>
    </rPh>
    <rPh sb="13" eb="15">
      <t>カイギ</t>
    </rPh>
    <rPh sb="19" eb="20">
      <t>トウ</t>
    </rPh>
    <rPh sb="21" eb="23">
      <t>シヨウ</t>
    </rPh>
    <rPh sb="25" eb="29">
      <t>ボシュウカツドウ</t>
    </rPh>
    <rPh sb="30" eb="31">
      <t>フク</t>
    </rPh>
    <phoneticPr fontId="4"/>
  </si>
  <si>
    <t>また、貴社において主となる販売形態を、上記（来店型・訪問型・非対面・非接触型（電話・郵便・インターネット等）、その他）から選択ください</t>
    <rPh sb="3" eb="5">
      <t>キシャ</t>
    </rPh>
    <rPh sb="13" eb="17">
      <t>ハンバイケイタイ</t>
    </rPh>
    <rPh sb="19" eb="21">
      <t>ジョウキ</t>
    </rPh>
    <rPh sb="22" eb="25">
      <t>ライテンガタ</t>
    </rPh>
    <rPh sb="26" eb="29">
      <t>ホウモンガタ</t>
    </rPh>
    <rPh sb="30" eb="33">
      <t>ヒタイメン</t>
    </rPh>
    <rPh sb="34" eb="38">
      <t>ヒセッショクガタ</t>
    </rPh>
    <rPh sb="39" eb="41">
      <t>デンワ</t>
    </rPh>
    <rPh sb="42" eb="44">
      <t>ユウビン</t>
    </rPh>
    <rPh sb="52" eb="53">
      <t>トウ</t>
    </rPh>
    <rPh sb="57" eb="58">
      <t>タ</t>
    </rPh>
    <rPh sb="61" eb="63">
      <t>センタク</t>
    </rPh>
    <phoneticPr fontId="4"/>
  </si>
  <si>
    <t>オンサイト調査実施(希望)場所（本社所在地（登記上）、本社所在地（事実上）、本社所在地以外※から選択ください）
                                 　　　※本社所在地以外を希望する場合は、以下に住所を記載ください（ビル名・階数・部署名まで記載）</t>
    <phoneticPr fontId="4"/>
  </si>
  <si>
    <t>本社所在地以外の場合</t>
    <rPh sb="0" eb="2">
      <t>ホンシャ</t>
    </rPh>
    <rPh sb="2" eb="5">
      <t>ショザイチ</t>
    </rPh>
    <rPh sb="5" eb="7">
      <t>イガイ</t>
    </rPh>
    <rPh sb="8" eb="10">
      <t>バアイ</t>
    </rPh>
    <phoneticPr fontId="4"/>
  </si>
  <si>
    <t>本社所在地（登記上）</t>
    <rPh sb="0" eb="2">
      <t>ホンシャ</t>
    </rPh>
    <rPh sb="2" eb="5">
      <t>ショザイチ</t>
    </rPh>
    <rPh sb="6" eb="9">
      <t>トウキジョウ</t>
    </rPh>
    <phoneticPr fontId="4"/>
  </si>
  <si>
    <t>本社所在地（事実上）</t>
    <rPh sb="0" eb="2">
      <t>ホンシャ</t>
    </rPh>
    <rPh sb="2" eb="5">
      <t>ショザイチ</t>
    </rPh>
    <rPh sb="6" eb="9">
      <t>ジジツジョウ</t>
    </rPh>
    <phoneticPr fontId="4"/>
  </si>
  <si>
    <t>本社所在地以外</t>
    <rPh sb="0" eb="2">
      <t>ホンシャ</t>
    </rPh>
    <rPh sb="2" eb="5">
      <t>ショザイチ</t>
    </rPh>
    <rPh sb="5" eb="7">
      <t>イガイ</t>
    </rPh>
    <phoneticPr fontId="4"/>
  </si>
  <si>
    <t>2025年度申込用</t>
    <rPh sb="4" eb="6">
      <t>ネンド</t>
    </rPh>
    <rPh sb="6" eb="8">
      <t>モウシコミ</t>
    </rPh>
    <rPh sb="8" eb="9">
      <t>ヨウ</t>
    </rPh>
    <phoneticPr fontId="3"/>
  </si>
  <si>
    <t>調査資料の提出・照会等に十分に対応できるよう、専任の担当者や複数の担当者を配置できる（担当部門が多岐に渡る場合、各部門連携し速やかに対応できる）</t>
    <rPh sb="0" eb="2">
      <t>チョウサ</t>
    </rPh>
    <rPh sb="2" eb="4">
      <t>シリョウ</t>
    </rPh>
    <rPh sb="5" eb="7">
      <t>テイシュツ</t>
    </rPh>
    <rPh sb="8" eb="10">
      <t>ショウカイ</t>
    </rPh>
    <rPh sb="10" eb="11">
      <t>トウ</t>
    </rPh>
    <rPh sb="23" eb="25">
      <t>センニン</t>
    </rPh>
    <rPh sb="26" eb="29">
      <t>タントウシャ</t>
    </rPh>
    <rPh sb="37" eb="39">
      <t>ハイチ</t>
    </rPh>
    <rPh sb="43" eb="45">
      <t>タントウ</t>
    </rPh>
    <rPh sb="45" eb="47">
      <t>ブモン</t>
    </rPh>
    <rPh sb="48" eb="50">
      <t>タキ</t>
    </rPh>
    <rPh sb="51" eb="52">
      <t>ワタ</t>
    </rPh>
    <rPh sb="53" eb="55">
      <t>バアイ</t>
    </rPh>
    <rPh sb="56" eb="59">
      <t>カクブモン</t>
    </rPh>
    <rPh sb="59" eb="61">
      <t>レンケイ</t>
    </rPh>
    <rPh sb="62" eb="63">
      <t>スミ</t>
    </rPh>
    <rPh sb="66" eb="68">
      <t>タイオウ</t>
    </rPh>
    <phoneticPr fontId="3"/>
  </si>
  <si>
    <t>「業務品質評価基準ガイドライン」の記載内容について疑問点がないこと、および各設問について、具体的に自社の状況に照らして提出すべき証跡資料例・達成条件を確認した</t>
    <phoneticPr fontId="3"/>
  </si>
  <si>
    <t>電話</t>
    <rPh sb="0" eb="2">
      <t>デンワ</t>
    </rPh>
    <phoneticPr fontId="4"/>
  </si>
  <si>
    <t>郵便</t>
    <rPh sb="0" eb="2">
      <t>ユウビン</t>
    </rPh>
    <phoneticPr fontId="4"/>
  </si>
  <si>
    <t>インターネット等</t>
    <rPh sb="7" eb="8">
      <t>トウ</t>
    </rPh>
    <phoneticPr fontId="4"/>
  </si>
  <si>
    <t>その他</t>
    <rPh sb="2" eb="3">
      <t>タ</t>
    </rPh>
    <phoneticPr fontId="4"/>
  </si>
  <si>
    <r>
      <t xml:space="preserve">募集人退職時に会社が貸与している機器等（アプリ等ソフトウェア、システムを含む）の返却（ソフトウェア、システムについてはアクセス制限、データの削除・消去等）状況を記録し管理している
</t>
    </r>
    <r>
      <rPr>
        <sz val="11"/>
        <color rgb="FFFF0000"/>
        <rFont val="Meiryo UI"/>
        <family val="3"/>
        <charset val="128"/>
      </rPr>
      <t>※会社が貸与している機器等がない場合は「対象外」を選択</t>
    </r>
    <rPh sb="91" eb="93">
      <t>カイシャ</t>
    </rPh>
    <rPh sb="94" eb="96">
      <t>タイヨ</t>
    </rPh>
    <rPh sb="100" eb="102">
      <t>キキ</t>
    </rPh>
    <rPh sb="102" eb="103">
      <t>トウ</t>
    </rPh>
    <rPh sb="106" eb="108">
      <t>バアイ</t>
    </rPh>
    <rPh sb="110" eb="112">
      <t>タイショウ</t>
    </rPh>
    <rPh sb="112" eb="113">
      <t>ソト</t>
    </rPh>
    <rPh sb="115" eb="117">
      <t>センタク</t>
    </rPh>
    <phoneticPr fontId="3"/>
  </si>
  <si>
    <t>募集人個人の行う副業・兼業に関して、生命保険商品にかかる営業活動のなかで、副業・兼業を原因に結果としてお客さまからの信頼を損なうことのないよう、会社としての考え方やルールを明確に示すとともに、その理由等についての募集人への教育、副業・兼業の実態の定期的な確認などの仕組みを整備している</t>
    <phoneticPr fontId="4"/>
  </si>
  <si>
    <t>「業務品質評価基準ガイドライン」の３．本ガイドライン中で使用する用語について、４ー１．受審いただくにあたっての留意事項を確認した</t>
    <phoneticPr fontId="3"/>
  </si>
  <si>
    <t>規模が大きい特定保険募集人に該当</t>
    <rPh sb="8" eb="13">
      <t>ホケンボシュウニン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</si>
</sst>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25">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6"/>
      <name val="Yu Gothic"/>
      <family val="2"/>
      <charset val="128"/>
      <scheme val="minor"/>
    </font>
    <font>
      <sz val="11"/>
      <color theme="1"/>
      <name val="Meiryo UI"/>
      <family val="3"/>
      <charset val="128"/>
    </font>
    <font>
      <sz val="11"/>
      <color rgb="FFFF0000"/>
      <name val="Meiryo UI"/>
      <family val="3"/>
      <charset val="128"/>
    </font>
    <font>
      <b/>
      <sz val="11"/>
      <color theme="1"/>
      <name val="Meiryo UI"/>
      <family val="3"/>
      <charset val="128"/>
    </font>
    <font>
      <u/>
      <sz val="11"/>
      <color theme="10"/>
      <name val="Yu Gothic"/>
      <family val="2"/>
      <charset val="128"/>
      <scheme val="minor"/>
    </font>
    <font>
      <sz val="12"/>
      <name val="ＭＳ Ｐゴシック"/>
      <family val="3"/>
      <charset val="128"/>
    </font>
    <font>
      <sz val="14"/>
      <color theme="1"/>
      <name val="Meiryo UI"/>
      <family val="3"/>
      <charset val="128"/>
    </font>
    <font>
      <b/>
      <sz val="11"/>
      <color theme="0"/>
      <name val="Meiryo UI"/>
      <family val="3"/>
      <charset val="128"/>
    </font>
    <font>
      <b/>
      <sz val="14"/>
      <color theme="0"/>
      <name val="Meiryo UI"/>
      <family val="3"/>
      <charset val="128"/>
    </font>
    <font>
      <b/>
      <sz val="20"/>
      <color theme="1"/>
      <name val="Meiryo UI"/>
      <family val="3"/>
      <charset val="128"/>
    </font>
    <font>
      <b/>
      <sz val="11"/>
      <color rgb="FFFF0000"/>
      <name val="Meiryo UI"/>
      <family val="3"/>
      <charset val="128"/>
    </font>
    <font>
      <sz val="12"/>
      <color theme="1"/>
      <name val="Meiryo UI"/>
      <family val="3"/>
      <charset val="128"/>
    </font>
    <font>
      <b/>
      <sz val="14"/>
      <color theme="1"/>
      <name val="Meiryo UI"/>
      <family val="3"/>
      <charset val="128"/>
    </font>
    <font>
      <sz val="11"/>
      <color rgb="FF0000FF"/>
      <name val="Meiryo UI"/>
      <family val="3"/>
      <charset val="128"/>
    </font>
    <font>
      <sz val="11"/>
      <color theme="0"/>
      <name val="Meiryo UI"/>
      <family val="3"/>
      <charset val="128"/>
    </font>
    <font>
      <sz val="11"/>
      <name val="Meiryo UI"/>
      <family val="3"/>
      <charset val="128"/>
    </font>
    <font>
      <strike/>
      <sz val="11"/>
      <name val="Meiryo UI"/>
      <family val="3"/>
      <charset val="128"/>
    </font>
    <font>
      <b/>
      <sz val="20"/>
      <name val="Meiryo UI"/>
      <family val="3"/>
      <charset val="128"/>
    </font>
    <font>
      <b/>
      <sz val="11"/>
      <color theme="8"/>
      <name val="Meiryo UI"/>
      <family val="3"/>
      <charset val="128"/>
    </font>
    <font>
      <u/>
      <sz val="11"/>
      <color theme="10"/>
      <name val="Yu Gothic"/>
      <family val="2"/>
      <scheme val="minor"/>
    </font>
    <font>
      <sz val="11"/>
      <color theme="1"/>
      <name val="Yu Gothic"/>
      <family val="3"/>
      <charset val="128"/>
      <scheme val="minor"/>
    </font>
  </fonts>
  <fills count="25">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theme="9" tint="0.79998168889431442"/>
        <bgColor indexed="64"/>
      </patternFill>
    </fill>
    <fill>
      <patternFill patternType="solid">
        <fgColor rgb="FFCCFFCC"/>
        <bgColor indexed="64"/>
      </patternFill>
    </fill>
    <fill>
      <patternFill patternType="solid">
        <fgColor rgb="FFFFFFCC"/>
        <bgColor indexed="64"/>
      </patternFill>
    </fill>
    <fill>
      <patternFill patternType="solid">
        <fgColor rgb="FF996633"/>
        <bgColor indexed="64"/>
      </patternFill>
    </fill>
    <fill>
      <patternFill patternType="solid">
        <fgColor rgb="FFFFCC99"/>
        <bgColor indexed="64"/>
      </patternFill>
    </fill>
    <fill>
      <patternFill patternType="solid">
        <fgColor theme="7" tint="0.59999389629810485"/>
        <bgColor indexed="64"/>
      </patternFill>
    </fill>
    <fill>
      <patternFill patternType="solid">
        <fgColor rgb="FFCCECFF"/>
        <bgColor indexed="64"/>
      </patternFill>
    </fill>
    <fill>
      <patternFill patternType="solid">
        <fgColor rgb="FFCCFFFF"/>
        <bgColor indexed="64"/>
      </patternFill>
    </fill>
    <fill>
      <patternFill patternType="solid">
        <fgColor rgb="FF0066FF"/>
        <bgColor indexed="64"/>
      </patternFill>
    </fill>
    <fill>
      <patternFill patternType="solid">
        <fgColor rgb="FFCC99FF"/>
        <bgColor indexed="64"/>
      </patternFill>
    </fill>
    <fill>
      <patternFill patternType="solid">
        <fgColor rgb="FFCCCCFF"/>
        <bgColor indexed="64"/>
      </patternFill>
    </fill>
    <fill>
      <patternFill patternType="solid">
        <fgColor rgb="FF9933FF"/>
        <bgColor indexed="64"/>
      </patternFill>
    </fill>
    <fill>
      <patternFill patternType="solid">
        <fgColor theme="0"/>
        <bgColor indexed="64"/>
      </patternFill>
    </fill>
    <fill>
      <patternFill patternType="solid">
        <fgColor rgb="FFFF3300"/>
        <bgColor indexed="64"/>
      </patternFill>
    </fill>
    <fill>
      <patternFill patternType="solid">
        <fgColor theme="7" tint="0.79998168889431442"/>
        <bgColor indexed="64"/>
      </patternFill>
    </fill>
    <fill>
      <patternFill patternType="solid">
        <fgColor theme="4"/>
        <bgColor indexed="64"/>
      </patternFill>
    </fill>
    <fill>
      <patternFill patternType="solid">
        <fgColor theme="8" tint="-0.249977111117893"/>
        <bgColor indexed="64"/>
      </patternFill>
    </fill>
    <fill>
      <patternFill patternType="solid">
        <fgColor rgb="FFFF7C80"/>
        <bgColor indexed="64"/>
      </patternFill>
    </fill>
    <fill>
      <patternFill patternType="solid">
        <fgColor rgb="FFFFFF00"/>
        <bgColor indexed="64"/>
      </patternFill>
    </fill>
    <fill>
      <patternFill patternType="solid">
        <fgColor rgb="FFFFCCFF"/>
        <bgColor indexed="64"/>
      </patternFill>
    </fill>
    <fill>
      <patternFill patternType="solid">
        <fgColor theme="4" tint="0.79998168889431442"/>
        <bgColor indexed="64"/>
      </patternFill>
    </fill>
  </fills>
  <borders count="161">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auto="1"/>
      </left>
      <right/>
      <top/>
      <bottom/>
      <diagonal/>
    </border>
    <border>
      <left style="thick">
        <color rgb="FF008000"/>
      </left>
      <right/>
      <top style="thick">
        <color rgb="FF008000"/>
      </top>
      <bottom style="thin">
        <color auto="1"/>
      </bottom>
      <diagonal/>
    </border>
    <border>
      <left/>
      <right/>
      <top style="thick">
        <color rgb="FF008000"/>
      </top>
      <bottom style="thin">
        <color indexed="64"/>
      </bottom>
      <diagonal/>
    </border>
    <border>
      <left/>
      <right style="thick">
        <color rgb="FF008000"/>
      </right>
      <top style="thin">
        <color auto="1"/>
      </top>
      <bottom style="thin">
        <color auto="1"/>
      </bottom>
      <diagonal/>
    </border>
    <border>
      <left style="thick">
        <color rgb="FF008000"/>
      </left>
      <right style="thin">
        <color indexed="64"/>
      </right>
      <top/>
      <bottom/>
      <diagonal/>
    </border>
    <border>
      <left style="thin">
        <color auto="1"/>
      </left>
      <right style="thick">
        <color rgb="FF008000"/>
      </right>
      <top style="thin">
        <color auto="1"/>
      </top>
      <bottom style="thin">
        <color auto="1"/>
      </bottom>
      <diagonal/>
    </border>
    <border>
      <left style="thin">
        <color auto="1"/>
      </left>
      <right/>
      <top style="thin">
        <color auto="1"/>
      </top>
      <bottom style="thick">
        <color rgb="FF008000"/>
      </bottom>
      <diagonal/>
    </border>
    <border>
      <left/>
      <right/>
      <top style="thin">
        <color indexed="64"/>
      </top>
      <bottom style="thick">
        <color rgb="FF008000"/>
      </bottom>
      <diagonal/>
    </border>
    <border>
      <left/>
      <right style="thin">
        <color auto="1"/>
      </right>
      <top style="thin">
        <color auto="1"/>
      </top>
      <bottom style="thick">
        <color rgb="FF008000"/>
      </bottom>
      <diagonal/>
    </border>
    <border>
      <left style="thin">
        <color auto="1"/>
      </left>
      <right style="thick">
        <color rgb="FF008000"/>
      </right>
      <top style="thin">
        <color auto="1"/>
      </top>
      <bottom style="thick">
        <color rgb="FF008000"/>
      </bottom>
      <diagonal/>
    </border>
    <border>
      <left style="thick">
        <color rgb="FF008000"/>
      </left>
      <right style="thin">
        <color indexed="64"/>
      </right>
      <top/>
      <bottom style="thin">
        <color indexed="64"/>
      </bottom>
      <diagonal/>
    </border>
    <border>
      <left style="thin">
        <color auto="1"/>
      </left>
      <right style="thick">
        <color rgb="FF008000"/>
      </right>
      <top style="thick">
        <color rgb="FF008000"/>
      </top>
      <bottom style="thin">
        <color auto="1"/>
      </bottom>
      <diagonal/>
    </border>
    <border>
      <left style="thick">
        <color rgb="FF008000"/>
      </left>
      <right/>
      <top style="thin">
        <color auto="1"/>
      </top>
      <bottom style="thick">
        <color rgb="FF008000"/>
      </bottom>
      <diagonal/>
    </border>
    <border>
      <left/>
      <right style="thick">
        <color rgb="FF008000"/>
      </right>
      <top style="thin">
        <color auto="1"/>
      </top>
      <bottom style="thick">
        <color rgb="FF008000"/>
      </bottom>
      <diagonal/>
    </border>
    <border>
      <left style="thick">
        <color rgb="FF996633"/>
      </left>
      <right/>
      <top style="thick">
        <color rgb="FF996633"/>
      </top>
      <bottom style="thin">
        <color auto="1"/>
      </bottom>
      <diagonal/>
    </border>
    <border>
      <left/>
      <right/>
      <top style="thick">
        <color rgb="FF996633"/>
      </top>
      <bottom style="thin">
        <color indexed="64"/>
      </bottom>
      <diagonal/>
    </border>
    <border>
      <left style="thin">
        <color auto="1"/>
      </left>
      <right style="thick">
        <color rgb="FF996633"/>
      </right>
      <top style="thick">
        <color rgb="FF996633"/>
      </top>
      <bottom style="thin">
        <color auto="1"/>
      </bottom>
      <diagonal/>
    </border>
    <border>
      <left style="thick">
        <color rgb="FF996633"/>
      </left>
      <right/>
      <top style="thin">
        <color auto="1"/>
      </top>
      <bottom style="thick">
        <color rgb="FF996633"/>
      </bottom>
      <diagonal/>
    </border>
    <border>
      <left/>
      <right/>
      <top style="thin">
        <color indexed="64"/>
      </top>
      <bottom style="thick">
        <color rgb="FF996633"/>
      </bottom>
      <diagonal/>
    </border>
    <border>
      <left/>
      <right style="thick">
        <color rgb="FF996633"/>
      </right>
      <top style="thin">
        <color auto="1"/>
      </top>
      <bottom style="thick">
        <color rgb="FF996633"/>
      </bottom>
      <diagonal/>
    </border>
    <border>
      <left style="thin">
        <color auto="1"/>
      </left>
      <right/>
      <top style="thin">
        <color auto="1"/>
      </top>
      <bottom style="thick">
        <color rgb="FF996633"/>
      </bottom>
      <diagonal/>
    </border>
    <border>
      <left/>
      <right style="thin">
        <color auto="1"/>
      </right>
      <top style="thin">
        <color auto="1"/>
      </top>
      <bottom style="thick">
        <color rgb="FF996633"/>
      </bottom>
      <diagonal/>
    </border>
    <border>
      <left style="thin">
        <color auto="1"/>
      </left>
      <right style="thick">
        <color rgb="FF996633"/>
      </right>
      <top style="thin">
        <color auto="1"/>
      </top>
      <bottom style="thick">
        <color rgb="FF996633"/>
      </bottom>
      <diagonal/>
    </border>
    <border>
      <left style="thick">
        <color rgb="FF0033CC"/>
      </left>
      <right/>
      <top style="thick">
        <color rgb="FF0033CC"/>
      </top>
      <bottom style="thin">
        <color auto="1"/>
      </bottom>
      <diagonal/>
    </border>
    <border>
      <left/>
      <right/>
      <top style="thick">
        <color rgb="FF0033CC"/>
      </top>
      <bottom style="thin">
        <color indexed="64"/>
      </bottom>
      <diagonal/>
    </border>
    <border>
      <left style="thin">
        <color auto="1"/>
      </left>
      <right style="thick">
        <color rgb="FF0033CC"/>
      </right>
      <top style="thick">
        <color rgb="FF0033CC"/>
      </top>
      <bottom style="thin">
        <color auto="1"/>
      </bottom>
      <diagonal/>
    </border>
    <border>
      <left/>
      <right style="thick">
        <color rgb="FF0033CC"/>
      </right>
      <top style="thin">
        <color auto="1"/>
      </top>
      <bottom style="thin">
        <color auto="1"/>
      </bottom>
      <diagonal/>
    </border>
    <border>
      <left style="thick">
        <color rgb="FF0033CC"/>
      </left>
      <right style="thin">
        <color indexed="64"/>
      </right>
      <top/>
      <bottom/>
      <diagonal/>
    </border>
    <border>
      <left style="thick">
        <color rgb="FF0033CC"/>
      </left>
      <right style="thin">
        <color indexed="64"/>
      </right>
      <top/>
      <bottom style="thin">
        <color indexed="64"/>
      </bottom>
      <diagonal/>
    </border>
    <border>
      <left style="thin">
        <color auto="1"/>
      </left>
      <right style="thick">
        <color rgb="FF0033CC"/>
      </right>
      <top style="thin">
        <color auto="1"/>
      </top>
      <bottom style="thin">
        <color auto="1"/>
      </bottom>
      <diagonal/>
    </border>
    <border>
      <left style="thick">
        <color rgb="FF0033CC"/>
      </left>
      <right/>
      <top style="thin">
        <color auto="1"/>
      </top>
      <bottom style="thick">
        <color rgb="FF0033CC"/>
      </bottom>
      <diagonal/>
    </border>
    <border>
      <left/>
      <right/>
      <top style="thin">
        <color indexed="64"/>
      </top>
      <bottom style="thick">
        <color rgb="FF0033CC"/>
      </bottom>
      <diagonal/>
    </border>
    <border>
      <left/>
      <right style="thick">
        <color rgb="FF0033CC"/>
      </right>
      <top style="thin">
        <color auto="1"/>
      </top>
      <bottom style="thick">
        <color rgb="FF0033CC"/>
      </bottom>
      <diagonal/>
    </border>
    <border>
      <left style="thick">
        <color rgb="FF9933FF"/>
      </left>
      <right/>
      <top style="thick">
        <color rgb="FF9933FF"/>
      </top>
      <bottom style="thin">
        <color auto="1"/>
      </bottom>
      <diagonal/>
    </border>
    <border>
      <left/>
      <right/>
      <top style="thick">
        <color rgb="FF9933FF"/>
      </top>
      <bottom style="thin">
        <color indexed="64"/>
      </bottom>
      <diagonal/>
    </border>
    <border>
      <left style="thin">
        <color auto="1"/>
      </left>
      <right style="thick">
        <color rgb="FF9933FF"/>
      </right>
      <top style="thick">
        <color rgb="FF9933FF"/>
      </top>
      <bottom style="thin">
        <color auto="1"/>
      </bottom>
      <diagonal/>
    </border>
    <border>
      <left/>
      <right style="thick">
        <color rgb="FF9933FF"/>
      </right>
      <top style="thin">
        <color auto="1"/>
      </top>
      <bottom style="thin">
        <color auto="1"/>
      </bottom>
      <diagonal/>
    </border>
    <border>
      <left style="thin">
        <color auto="1"/>
      </left>
      <right/>
      <top style="thin">
        <color auto="1"/>
      </top>
      <bottom style="thick">
        <color rgb="FF9933FF"/>
      </bottom>
      <diagonal/>
    </border>
    <border>
      <left/>
      <right/>
      <top style="thin">
        <color indexed="64"/>
      </top>
      <bottom style="thick">
        <color rgb="FF9933FF"/>
      </bottom>
      <diagonal/>
    </border>
    <border>
      <left/>
      <right style="thin">
        <color auto="1"/>
      </right>
      <top style="thin">
        <color auto="1"/>
      </top>
      <bottom style="thick">
        <color rgb="FF9933FF"/>
      </bottom>
      <diagonal/>
    </border>
    <border>
      <left/>
      <right style="thick">
        <color rgb="FF9933FF"/>
      </right>
      <top style="thin">
        <color auto="1"/>
      </top>
      <bottom style="thick">
        <color rgb="FF9933FF"/>
      </bottom>
      <diagonal/>
    </border>
    <border>
      <left style="thick">
        <color rgb="FF9933FF"/>
      </left>
      <right style="thin">
        <color indexed="64"/>
      </right>
      <top/>
      <bottom style="thin">
        <color indexed="64"/>
      </bottom>
      <diagonal/>
    </border>
    <border>
      <left style="thick">
        <color rgb="FF9933FF"/>
      </left>
      <right/>
      <top style="thin">
        <color auto="1"/>
      </top>
      <bottom style="thick">
        <color rgb="FF9933FF"/>
      </bottom>
      <diagonal/>
    </border>
    <border>
      <left style="thick">
        <color rgb="FF9933FF"/>
      </left>
      <right/>
      <top/>
      <bottom style="thick">
        <color rgb="FF9933FF"/>
      </bottom>
      <diagonal/>
    </border>
    <border>
      <left/>
      <right/>
      <top/>
      <bottom style="thick">
        <color rgb="FF9933FF"/>
      </bottom>
      <diagonal/>
    </border>
    <border>
      <left/>
      <right style="thick">
        <color rgb="FF9933FF"/>
      </right>
      <top/>
      <bottom style="thick">
        <color rgb="FF9933FF"/>
      </bottom>
      <diagonal/>
    </border>
    <border>
      <left style="thick">
        <color rgb="FF9933FF"/>
      </left>
      <right style="thin">
        <color indexed="64"/>
      </right>
      <top/>
      <bottom style="thick">
        <color rgb="FF9933FF"/>
      </bottom>
      <diagonal/>
    </border>
    <border>
      <left style="thin">
        <color auto="1"/>
      </left>
      <right style="thick">
        <color rgb="FF9933FF"/>
      </right>
      <top style="thin">
        <color indexed="64"/>
      </top>
      <bottom style="thin">
        <color auto="1"/>
      </bottom>
      <diagonal/>
    </border>
    <border>
      <left style="thin">
        <color auto="1"/>
      </left>
      <right style="thick">
        <color rgb="FF996633"/>
      </right>
      <top style="thin">
        <color auto="1"/>
      </top>
      <bottom style="thin">
        <color auto="1"/>
      </bottom>
      <diagonal/>
    </border>
    <border>
      <left style="thin">
        <color auto="1"/>
      </left>
      <right style="thick">
        <color rgb="FF9933FF"/>
      </right>
      <top style="thin">
        <color auto="1"/>
      </top>
      <bottom style="thick">
        <color rgb="FF9933FF"/>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diagonal/>
    </border>
    <border>
      <left/>
      <right style="thin">
        <color auto="1"/>
      </right>
      <top/>
      <bottom style="thin">
        <color auto="1"/>
      </bottom>
      <diagonal/>
    </border>
    <border>
      <left style="thick">
        <color rgb="FF008000"/>
      </left>
      <right/>
      <top style="thin">
        <color auto="1"/>
      </top>
      <bottom/>
      <diagonal/>
    </border>
    <border>
      <left style="thick">
        <color rgb="FF008000"/>
      </left>
      <right/>
      <top style="thin">
        <color auto="1"/>
      </top>
      <bottom style="thin">
        <color auto="1"/>
      </bottom>
      <diagonal/>
    </border>
    <border>
      <left style="thick">
        <color rgb="FF008000"/>
      </left>
      <right/>
      <top/>
      <bottom style="thin">
        <color auto="1"/>
      </bottom>
      <diagonal/>
    </border>
    <border>
      <left style="thick">
        <color rgb="FF008000"/>
      </left>
      <right/>
      <top/>
      <bottom/>
      <diagonal/>
    </border>
    <border>
      <left style="thick">
        <color rgb="FF996633"/>
      </left>
      <right/>
      <top style="thin">
        <color indexed="64"/>
      </top>
      <bottom/>
      <diagonal/>
    </border>
    <border>
      <left/>
      <right style="thick">
        <color rgb="FF996633"/>
      </right>
      <top style="thin">
        <color auto="1"/>
      </top>
      <bottom style="thin">
        <color auto="1"/>
      </bottom>
      <diagonal/>
    </border>
    <border>
      <left style="thick">
        <color rgb="FF996633"/>
      </left>
      <right style="thin">
        <color indexed="64"/>
      </right>
      <top/>
      <bottom/>
      <diagonal/>
    </border>
    <border>
      <left style="thick">
        <color rgb="FF996633"/>
      </left>
      <right style="thin">
        <color indexed="64"/>
      </right>
      <top/>
      <bottom style="thin">
        <color indexed="64"/>
      </bottom>
      <diagonal/>
    </border>
    <border>
      <left style="thick">
        <color rgb="FF996633"/>
      </left>
      <right/>
      <top style="thin">
        <color auto="1"/>
      </top>
      <bottom style="thin">
        <color auto="1"/>
      </bottom>
      <diagonal/>
    </border>
    <border>
      <left style="thick">
        <color rgb="FF0033CC"/>
      </left>
      <right/>
      <top style="thin">
        <color auto="1"/>
      </top>
      <bottom/>
      <diagonal/>
    </border>
    <border>
      <left style="thick">
        <color rgb="FF0033CC"/>
      </left>
      <right/>
      <top style="thin">
        <color auto="1"/>
      </top>
      <bottom style="thin">
        <color auto="1"/>
      </bottom>
      <diagonal/>
    </border>
    <border>
      <left style="thick">
        <color rgb="FF0033CC"/>
      </left>
      <right/>
      <top/>
      <bottom style="thin">
        <color auto="1"/>
      </bottom>
      <diagonal/>
    </border>
    <border>
      <left style="thick">
        <color rgb="FF0033CC"/>
      </left>
      <right/>
      <top/>
      <bottom/>
      <diagonal/>
    </border>
    <border>
      <left style="thick">
        <color rgb="FF9933FF"/>
      </left>
      <right/>
      <top style="thin">
        <color auto="1"/>
      </top>
      <bottom style="thin">
        <color auto="1"/>
      </bottom>
      <diagonal/>
    </border>
    <border>
      <left style="thick">
        <color rgb="FF9933FF"/>
      </left>
      <right/>
      <top style="thin">
        <color auto="1"/>
      </top>
      <bottom/>
      <diagonal/>
    </border>
    <border>
      <left style="thick">
        <color rgb="FF9933FF"/>
      </left>
      <right/>
      <top/>
      <bottom style="thin">
        <color auto="1"/>
      </bottom>
      <diagonal/>
    </border>
    <border>
      <left style="thick">
        <color rgb="FF9933FF"/>
      </left>
      <right style="thin">
        <color indexed="64"/>
      </right>
      <top/>
      <bottom/>
      <diagonal/>
    </border>
    <border>
      <left style="thin">
        <color indexed="64"/>
      </left>
      <right style="thin">
        <color indexed="64"/>
      </right>
      <top/>
      <bottom style="thick">
        <color rgb="FF9933FF"/>
      </bottom>
      <diagonal/>
    </border>
    <border>
      <left style="thin">
        <color auto="1"/>
      </left>
      <right style="thin">
        <color auto="1"/>
      </right>
      <top style="thin">
        <color auto="1"/>
      </top>
      <bottom style="thick">
        <color rgb="FF008000"/>
      </bottom>
      <diagonal/>
    </border>
    <border>
      <left style="thin">
        <color auto="1"/>
      </left>
      <right style="thin">
        <color auto="1"/>
      </right>
      <top style="thin">
        <color auto="1"/>
      </top>
      <bottom style="thick">
        <color rgb="FF996633"/>
      </bottom>
      <diagonal/>
    </border>
    <border>
      <left style="thin">
        <color auto="1"/>
      </left>
      <right style="thin">
        <color auto="1"/>
      </right>
      <top style="thin">
        <color auto="1"/>
      </top>
      <bottom style="thick">
        <color rgb="FF9933FF"/>
      </bottom>
      <diagonal/>
    </border>
    <border>
      <left style="thin">
        <color rgb="FF9933FF"/>
      </left>
      <right style="thin">
        <color auto="1"/>
      </right>
      <top style="thick">
        <color rgb="FF9933FF"/>
      </top>
      <bottom style="thin">
        <color indexed="64"/>
      </bottom>
      <diagonal/>
    </border>
    <border>
      <left style="thin">
        <color rgb="FF9933FF"/>
      </left>
      <right style="thin">
        <color rgb="FF9933FF"/>
      </right>
      <top style="thick">
        <color rgb="FF9933FF"/>
      </top>
      <bottom style="thin">
        <color indexed="64"/>
      </bottom>
      <diagonal/>
    </border>
    <border>
      <left/>
      <right/>
      <top/>
      <bottom style="thin">
        <color indexed="64"/>
      </bottom>
      <diagonal/>
    </border>
    <border>
      <left style="thin">
        <color auto="1"/>
      </left>
      <right/>
      <top/>
      <bottom style="thin">
        <color auto="1"/>
      </bottom>
      <diagonal/>
    </border>
    <border>
      <left/>
      <right style="thin">
        <color rgb="FF9933FF"/>
      </right>
      <top style="thick">
        <color rgb="FF9933FF"/>
      </top>
      <bottom style="thin">
        <color indexed="64"/>
      </bottom>
      <diagonal/>
    </border>
    <border>
      <left style="thin">
        <color rgb="FF9933FF"/>
      </left>
      <right style="thin">
        <color rgb="FF9933FF"/>
      </right>
      <top/>
      <bottom style="thin">
        <color indexed="64"/>
      </bottom>
      <diagonal/>
    </border>
    <border>
      <left style="thin">
        <color rgb="FF9933FF"/>
      </left>
      <right style="thin">
        <color auto="1"/>
      </right>
      <top/>
      <bottom style="thin">
        <color indexed="64"/>
      </bottom>
      <diagonal/>
    </border>
    <border>
      <left style="thin">
        <color auto="1"/>
      </left>
      <right style="thick">
        <color rgb="FF9933FF"/>
      </right>
      <top/>
      <bottom style="thin">
        <color auto="1"/>
      </bottom>
      <diagonal/>
    </border>
    <border>
      <left style="thin">
        <color auto="1"/>
      </left>
      <right style="thin">
        <color auto="1"/>
      </right>
      <top style="medium">
        <color indexed="64"/>
      </top>
      <bottom style="medium">
        <color indexed="64"/>
      </bottom>
      <diagonal/>
    </border>
    <border>
      <left style="thick">
        <color rgb="FFFF7C80"/>
      </left>
      <right/>
      <top/>
      <bottom/>
      <diagonal/>
    </border>
    <border>
      <left/>
      <right/>
      <top style="thick">
        <color rgb="FFFF7C80"/>
      </top>
      <bottom/>
      <diagonal/>
    </border>
    <border>
      <left style="thin">
        <color auto="1"/>
      </left>
      <right/>
      <top style="thick">
        <color rgb="FFFF7C80"/>
      </top>
      <bottom/>
      <diagonal/>
    </border>
    <border>
      <left/>
      <right/>
      <top style="thick">
        <color rgb="FFFF7C80"/>
      </top>
      <bottom style="thick">
        <color rgb="FFFF7C80"/>
      </bottom>
      <diagonal/>
    </border>
    <border>
      <left/>
      <right style="thin">
        <color auto="1"/>
      </right>
      <top style="thick">
        <color rgb="FFFF7C80"/>
      </top>
      <bottom style="thick">
        <color rgb="FFFF7C80"/>
      </bottom>
      <diagonal/>
    </border>
    <border>
      <left style="thick">
        <color rgb="FFFF7C80"/>
      </left>
      <right/>
      <top style="thick">
        <color rgb="FFFF7C80"/>
      </top>
      <bottom style="thick">
        <color rgb="FFFF7C80"/>
      </bottom>
      <diagonal/>
    </border>
    <border>
      <left/>
      <right style="thin">
        <color auto="1"/>
      </right>
      <top style="thick">
        <color theme="9" tint="-0.249977111117893"/>
      </top>
      <bottom style="thin">
        <color indexed="64"/>
      </bottom>
      <diagonal/>
    </border>
    <border>
      <left/>
      <right/>
      <top style="thick">
        <color theme="9" tint="-0.249977111117893"/>
      </top>
      <bottom style="thin">
        <color indexed="64"/>
      </bottom>
      <diagonal/>
    </border>
    <border>
      <left/>
      <right/>
      <top style="thick">
        <color rgb="FF008000"/>
      </top>
      <bottom style="thick">
        <color theme="9" tint="-0.249977111117893"/>
      </bottom>
      <diagonal/>
    </border>
    <border>
      <left style="thick">
        <color theme="9" tint="-0.249977111117893"/>
      </left>
      <right/>
      <top/>
      <bottom/>
      <diagonal/>
    </border>
    <border>
      <left style="thin">
        <color auto="1"/>
      </left>
      <right/>
      <top style="thick">
        <color theme="9" tint="-0.249977111117893"/>
      </top>
      <bottom style="thin">
        <color auto="1"/>
      </bottom>
      <diagonal/>
    </border>
    <border>
      <left style="thin">
        <color auto="1"/>
      </left>
      <right style="thick">
        <color theme="9" tint="-0.249977111117893"/>
      </right>
      <top style="thin">
        <color auto="1"/>
      </top>
      <bottom style="thin">
        <color auto="1"/>
      </bottom>
      <diagonal/>
    </border>
    <border>
      <left/>
      <right style="thick">
        <color theme="9" tint="-0.249977111117893"/>
      </right>
      <top style="thin">
        <color auto="1"/>
      </top>
      <bottom style="thin">
        <color auto="1"/>
      </bottom>
      <diagonal/>
    </border>
    <border>
      <left style="thin">
        <color auto="1"/>
      </left>
      <right style="thick">
        <color theme="9" tint="-0.249977111117893"/>
      </right>
      <top style="thin">
        <color auto="1"/>
      </top>
      <bottom style="thick">
        <color theme="9" tint="-0.249977111117893"/>
      </bottom>
      <diagonal/>
    </border>
    <border>
      <left style="thin">
        <color auto="1"/>
      </left>
      <right/>
      <top style="thin">
        <color auto="1"/>
      </top>
      <bottom style="thick">
        <color theme="9" tint="-0.249977111117893"/>
      </bottom>
      <diagonal/>
    </border>
    <border>
      <left/>
      <right style="thin">
        <color auto="1"/>
      </right>
      <top style="thin">
        <color auto="1"/>
      </top>
      <bottom style="thick">
        <color theme="9" tint="-0.249977111117893"/>
      </bottom>
      <diagonal/>
    </border>
    <border>
      <left/>
      <right/>
      <top style="thick">
        <color theme="9" tint="-0.249977111117893"/>
      </top>
      <bottom style="thick">
        <color rgb="FF008000"/>
      </bottom>
      <diagonal/>
    </border>
    <border>
      <left style="thin">
        <color indexed="64"/>
      </left>
      <right style="thin">
        <color auto="1"/>
      </right>
      <top/>
      <bottom style="thick">
        <color theme="9" tint="-0.249977111117893"/>
      </bottom>
      <diagonal/>
    </border>
    <border>
      <left/>
      <right style="thick">
        <color theme="9" tint="-0.249977111117893"/>
      </right>
      <top/>
      <bottom/>
      <diagonal/>
    </border>
    <border>
      <left style="thick">
        <color theme="9" tint="-0.249977111117893"/>
      </left>
      <right/>
      <top style="thin">
        <color auto="1"/>
      </top>
      <bottom/>
      <diagonal/>
    </border>
    <border>
      <left style="thick">
        <color theme="9" tint="-0.249977111117893"/>
      </left>
      <right/>
      <top style="thick">
        <color theme="9" tint="-0.249977111117893"/>
      </top>
      <bottom style="thin">
        <color auto="1"/>
      </bottom>
      <diagonal/>
    </border>
    <border>
      <left style="thin">
        <color auto="1"/>
      </left>
      <right/>
      <top style="medium">
        <color theme="9" tint="-0.249977111117893"/>
      </top>
      <bottom style="thin">
        <color auto="1"/>
      </bottom>
      <diagonal/>
    </border>
    <border>
      <left/>
      <right style="thin">
        <color auto="1"/>
      </right>
      <top style="medium">
        <color theme="9" tint="-0.249977111117893"/>
      </top>
      <bottom style="thin">
        <color auto="1"/>
      </bottom>
      <diagonal/>
    </border>
    <border>
      <left style="thin">
        <color auto="1"/>
      </left>
      <right style="thin">
        <color auto="1"/>
      </right>
      <top style="medium">
        <color theme="9" tint="-0.249977111117893"/>
      </top>
      <bottom style="thin">
        <color auto="1"/>
      </bottom>
      <diagonal/>
    </border>
    <border>
      <left style="thin">
        <color auto="1"/>
      </left>
      <right style="thin">
        <color auto="1"/>
      </right>
      <top style="thin">
        <color auto="1"/>
      </top>
      <bottom style="medium">
        <color theme="9" tint="-0.249977111117893"/>
      </bottom>
      <diagonal/>
    </border>
    <border>
      <left/>
      <right style="thin">
        <color auto="1"/>
      </right>
      <top/>
      <bottom style="thick">
        <color theme="9" tint="-0.249977111117893"/>
      </bottom>
      <diagonal/>
    </border>
    <border>
      <left/>
      <right/>
      <top/>
      <bottom style="thick">
        <color rgb="FF008000"/>
      </bottom>
      <diagonal/>
    </border>
    <border>
      <left/>
      <right style="thin">
        <color rgb="FF9933FF"/>
      </right>
      <top style="thin">
        <color auto="1"/>
      </top>
      <bottom style="thin">
        <color indexed="64"/>
      </bottom>
      <diagonal/>
    </border>
    <border>
      <left/>
      <right/>
      <top style="thick">
        <color rgb="FF008000"/>
      </top>
      <bottom/>
      <diagonal/>
    </border>
    <border>
      <left style="thin">
        <color auto="1"/>
      </left>
      <right style="thin">
        <color auto="1"/>
      </right>
      <top style="thick">
        <color theme="9" tint="-0.249977111117893"/>
      </top>
      <bottom style="thin">
        <color auto="1"/>
      </bottom>
      <diagonal/>
    </border>
    <border>
      <left style="thin">
        <color indexed="64"/>
      </left>
      <right style="thin">
        <color indexed="64"/>
      </right>
      <top style="thick">
        <color theme="9" tint="-0.499984740745262"/>
      </top>
      <bottom style="thin">
        <color indexed="64"/>
      </bottom>
      <diagonal/>
    </border>
    <border>
      <left style="thick">
        <color theme="9" tint="-0.249977111117893"/>
      </left>
      <right/>
      <top/>
      <bottom style="thick">
        <color theme="9" tint="-0.249977111117893"/>
      </bottom>
      <diagonal/>
    </border>
    <border>
      <left style="thin">
        <color auto="1"/>
      </left>
      <right style="thin">
        <color auto="1"/>
      </right>
      <top style="thin">
        <color auto="1"/>
      </top>
      <bottom style="thick">
        <color theme="9" tint="-0.249977111117893"/>
      </bottom>
      <diagonal/>
    </border>
    <border>
      <left style="thin">
        <color auto="1"/>
      </left>
      <right style="thick">
        <color theme="9" tint="-0.249977111117893"/>
      </right>
      <top style="thin">
        <color auto="1"/>
      </top>
      <bottom/>
      <diagonal/>
    </border>
    <border>
      <left style="thin">
        <color auto="1"/>
      </left>
      <right/>
      <top style="thick">
        <color theme="4" tint="-0.499984740745262"/>
      </top>
      <bottom style="thin">
        <color auto="1"/>
      </bottom>
      <diagonal/>
    </border>
    <border>
      <left/>
      <right/>
      <top style="thick">
        <color theme="4" tint="-0.499984740745262"/>
      </top>
      <bottom style="thin">
        <color indexed="64"/>
      </bottom>
      <diagonal/>
    </border>
    <border>
      <left/>
      <right style="thick">
        <color theme="4" tint="-0.499984740745262"/>
      </right>
      <top/>
      <bottom/>
      <diagonal/>
    </border>
    <border>
      <left/>
      <right style="thin">
        <color auto="1"/>
      </right>
      <top style="thick">
        <color theme="4" tint="-0.499984740745262"/>
      </top>
      <bottom style="thin">
        <color auto="1"/>
      </bottom>
      <diagonal/>
    </border>
    <border>
      <left/>
      <right style="thick">
        <color theme="4" tint="-0.499984740745262"/>
      </right>
      <top style="thick">
        <color theme="4" tint="-0.499984740745262"/>
      </top>
      <bottom style="thin">
        <color indexed="64"/>
      </bottom>
      <diagonal/>
    </border>
    <border>
      <left style="thin">
        <color indexed="64"/>
      </left>
      <right style="thick">
        <color theme="4" tint="-0.499984740745262"/>
      </right>
      <top style="thin">
        <color auto="1"/>
      </top>
      <bottom style="thin">
        <color auto="1"/>
      </bottom>
      <diagonal/>
    </border>
    <border>
      <left style="thick">
        <color theme="4" tint="-0.499984740745262"/>
      </left>
      <right/>
      <top/>
      <bottom/>
      <diagonal/>
    </border>
    <border>
      <left/>
      <right/>
      <top/>
      <bottom style="thick">
        <color theme="4" tint="-0.499984740745262"/>
      </bottom>
      <diagonal/>
    </border>
    <border>
      <left/>
      <right style="thin">
        <color auto="1"/>
      </right>
      <top style="thin">
        <color auto="1"/>
      </top>
      <bottom style="thick">
        <color theme="4" tint="-0.499984740745262"/>
      </bottom>
      <diagonal/>
    </border>
    <border>
      <left style="thin">
        <color theme="8" tint="-0.249977111117893"/>
      </left>
      <right style="thin">
        <color theme="8" tint="-0.249977111117893"/>
      </right>
      <top style="thin">
        <color theme="8" tint="-0.249977111117893"/>
      </top>
      <bottom style="thick">
        <color theme="4" tint="-0.499984740745262"/>
      </bottom>
      <diagonal/>
    </border>
    <border>
      <left style="thin">
        <color indexed="64"/>
      </left>
      <right style="thick">
        <color theme="4" tint="-0.499984740745262"/>
      </right>
      <top style="thin">
        <color indexed="64"/>
      </top>
      <bottom style="thick">
        <color theme="4" tint="-0.499984740745262"/>
      </bottom>
      <diagonal/>
    </border>
    <border>
      <left style="thin">
        <color auto="1"/>
      </left>
      <right style="thin">
        <color auto="1"/>
      </right>
      <top style="thin">
        <color auto="1"/>
      </top>
      <bottom style="double">
        <color indexed="64"/>
      </bottom>
      <diagonal/>
    </border>
    <border>
      <left style="thin">
        <color auto="1"/>
      </left>
      <right style="thin">
        <color auto="1"/>
      </right>
      <top style="thin">
        <color auto="1"/>
      </top>
      <bottom style="medium">
        <color indexed="64"/>
      </bottom>
      <diagonal/>
    </border>
    <border>
      <left/>
      <right style="thick">
        <color theme="8" tint="-0.499984740745262"/>
      </right>
      <top/>
      <bottom/>
      <diagonal/>
    </border>
    <border>
      <left style="thin">
        <color indexed="64"/>
      </left>
      <right style="thick">
        <color theme="8" tint="-0.499984740745262"/>
      </right>
      <top style="thin">
        <color indexed="64"/>
      </top>
      <bottom style="thin">
        <color indexed="64"/>
      </bottom>
      <diagonal/>
    </border>
    <border>
      <left/>
      <right style="thick">
        <color theme="8" tint="-0.499984740745262"/>
      </right>
      <top style="thin">
        <color auto="1"/>
      </top>
      <bottom/>
      <diagonal/>
    </border>
    <border>
      <left/>
      <right style="thick">
        <color theme="8" tint="-0.499984740745262"/>
      </right>
      <top style="thick">
        <color theme="8" tint="-0.499984740745262"/>
      </top>
      <bottom style="thin">
        <color indexed="64"/>
      </bottom>
      <diagonal/>
    </border>
    <border>
      <left style="thin">
        <color auto="1"/>
      </left>
      <right style="thick">
        <color theme="8" tint="-0.499984740745262"/>
      </right>
      <top/>
      <bottom style="thin">
        <color auto="1"/>
      </bottom>
      <diagonal/>
    </border>
    <border>
      <left style="thin">
        <color auto="1"/>
      </left>
      <right style="thin">
        <color auto="1"/>
      </right>
      <top style="thin">
        <color auto="1"/>
      </top>
      <bottom style="thick">
        <color theme="8" tint="-0.499984740745262"/>
      </bottom>
      <diagonal/>
    </border>
    <border>
      <left style="thin">
        <color auto="1"/>
      </left>
      <right style="thick">
        <color theme="8" tint="-0.499984740745262"/>
      </right>
      <top style="thin">
        <color indexed="64"/>
      </top>
      <bottom style="thick">
        <color theme="8" tint="-0.499984740745262"/>
      </bottom>
      <diagonal/>
    </border>
    <border>
      <left/>
      <right style="thin">
        <color auto="1"/>
      </right>
      <top/>
      <bottom style="thick">
        <color theme="8" tint="-0.499984740745262"/>
      </bottom>
      <diagonal/>
    </border>
    <border>
      <left style="thick">
        <color theme="9" tint="-0.24994659260841701"/>
      </left>
      <right/>
      <top style="thin">
        <color auto="1"/>
      </top>
      <bottom style="thin">
        <color auto="1"/>
      </bottom>
      <diagonal/>
    </border>
    <border>
      <left style="thick">
        <color theme="5" tint="-0.499984740745262"/>
      </left>
      <right/>
      <top style="thin">
        <color auto="1"/>
      </top>
      <bottom style="thin">
        <color auto="1"/>
      </bottom>
      <diagonal/>
    </border>
    <border>
      <left style="thin">
        <color auto="1"/>
      </left>
      <right/>
      <top style="thin">
        <color auto="1"/>
      </top>
      <bottom style="thick">
        <color theme="8" tint="-0.499984740745262"/>
      </bottom>
      <diagonal/>
    </border>
    <border>
      <left style="thick">
        <color theme="8" tint="-0.499984740745262"/>
      </left>
      <right style="thin">
        <color auto="1"/>
      </right>
      <top style="thick">
        <color theme="8" tint="-0.499984740745262"/>
      </top>
      <bottom style="thin">
        <color indexed="64"/>
      </bottom>
      <diagonal/>
    </border>
    <border>
      <left style="thin">
        <color auto="1"/>
      </left>
      <right/>
      <top style="thick">
        <color theme="8" tint="-0.499984740745262"/>
      </top>
      <bottom style="thin">
        <color indexed="64"/>
      </bottom>
      <diagonal/>
    </border>
    <border>
      <left/>
      <right/>
      <top style="thick">
        <color theme="8" tint="-0.499984740745262"/>
      </top>
      <bottom style="thin">
        <color indexed="64"/>
      </bottom>
      <diagonal/>
    </border>
    <border>
      <left/>
      <right style="thin">
        <color auto="1"/>
      </right>
      <top style="thick">
        <color theme="8" tint="-0.499984740745262"/>
      </top>
      <bottom style="thin">
        <color indexed="64"/>
      </bottom>
      <diagonal/>
    </border>
    <border>
      <left style="thin">
        <color auto="1"/>
      </left>
      <right style="thin">
        <color auto="1"/>
      </right>
      <top style="thick">
        <color theme="8" tint="-0.499984740745262"/>
      </top>
      <bottom style="thin">
        <color indexed="64"/>
      </bottom>
      <diagonal/>
    </border>
  </borders>
  <cellStyleXfs count="6">
    <xf numFmtId="0" fontId="0" fillId="0" borderId="0"/>
    <xf numFmtId="0" fontId="2" fillId="0" borderId="0">
      <alignment vertical="center"/>
    </xf>
    <xf numFmtId="0" fontId="8" fillId="0" borderId="0" applyNumberFormat="0" applyFill="0" applyBorder="0" applyAlignment="0" applyProtection="0">
      <alignment vertical="center"/>
    </xf>
    <xf numFmtId="0" fontId="9" fillId="0" borderId="0">
      <alignment vertical="center"/>
    </xf>
    <xf numFmtId="0" fontId="1" fillId="0" borderId="0">
      <alignment vertical="center"/>
    </xf>
    <xf numFmtId="0" fontId="23" fillId="0" borderId="0" applyNumberFormat="0" applyFill="0" applyBorder="0" applyAlignment="0" applyProtection="0"/>
  </cellStyleXfs>
  <cellXfs count="475">
    <xf numFmtId="0" fontId="0" fillId="0" borderId="0" xfId="0"/>
    <xf numFmtId="0" fontId="5" fillId="0" borderId="0" xfId="0" applyFont="1" applyAlignment="1">
      <alignment horizontal="center" vertical="center"/>
    </xf>
    <xf numFmtId="0" fontId="5" fillId="0" borderId="0" xfId="0" applyFont="1" applyAlignment="1">
      <alignment vertical="center"/>
    </xf>
    <xf numFmtId="0" fontId="5" fillId="0" borderId="0" xfId="0" applyFont="1"/>
    <xf numFmtId="0" fontId="12" fillId="3" borderId="0" xfId="0" applyFont="1" applyFill="1" applyAlignment="1">
      <alignment vertical="center"/>
    </xf>
    <xf numFmtId="0" fontId="5" fillId="0" borderId="4" xfId="0" applyFont="1" applyBorder="1" applyAlignment="1">
      <alignment vertical="center" wrapText="1"/>
    </xf>
    <xf numFmtId="0" fontId="5" fillId="5" borderId="1" xfId="0" applyFont="1" applyFill="1" applyBorder="1" applyAlignment="1">
      <alignment vertical="center"/>
    </xf>
    <xf numFmtId="0" fontId="5" fillId="5" borderId="3" xfId="0" applyFont="1" applyFill="1" applyBorder="1"/>
    <xf numFmtId="0" fontId="5" fillId="5" borderId="2" xfId="0" applyFont="1" applyFill="1" applyBorder="1"/>
    <xf numFmtId="0" fontId="5" fillId="4" borderId="12" xfId="0" applyFont="1" applyFill="1" applyBorder="1" applyAlignment="1">
      <alignment vertical="center"/>
    </xf>
    <xf numFmtId="0" fontId="5" fillId="4" borderId="13" xfId="0" applyFont="1" applyFill="1" applyBorder="1"/>
    <xf numFmtId="0" fontId="5" fillId="0" borderId="14" xfId="0" applyFont="1" applyBorder="1"/>
    <xf numFmtId="0" fontId="5" fillId="6" borderId="0" xfId="0" applyFont="1" applyFill="1"/>
    <xf numFmtId="0" fontId="13" fillId="6" borderId="0" xfId="0" applyFont="1" applyFill="1"/>
    <xf numFmtId="0" fontId="5" fillId="2" borderId="11" xfId="0" applyFont="1" applyFill="1" applyBorder="1" applyAlignment="1">
      <alignment vertical="center" wrapText="1"/>
    </xf>
    <xf numFmtId="0" fontId="5" fillId="0" borderId="5" xfId="0" applyFont="1" applyBorder="1" applyAlignment="1">
      <alignment vertical="center" wrapText="1"/>
    </xf>
    <xf numFmtId="0" fontId="5" fillId="2" borderId="6" xfId="0" applyFont="1" applyFill="1" applyBorder="1" applyAlignment="1">
      <alignment vertical="center" wrapText="1"/>
    </xf>
    <xf numFmtId="0" fontId="12" fillId="7" borderId="0" xfId="0" applyFont="1" applyFill="1" applyAlignment="1">
      <alignment vertical="center"/>
    </xf>
    <xf numFmtId="0" fontId="11" fillId="7" borderId="0" xfId="0" applyFont="1" applyFill="1"/>
    <xf numFmtId="0" fontId="5" fillId="8" borderId="1" xfId="0" applyFont="1" applyFill="1" applyBorder="1" applyAlignment="1">
      <alignment vertical="center"/>
    </xf>
    <xf numFmtId="0" fontId="5" fillId="8" borderId="3" xfId="0" applyFont="1" applyFill="1" applyBorder="1"/>
    <xf numFmtId="0" fontId="5" fillId="8" borderId="2" xfId="0" applyFont="1" applyFill="1" applyBorder="1"/>
    <xf numFmtId="0" fontId="5" fillId="9" borderId="25" xfId="0" applyFont="1" applyFill="1" applyBorder="1" applyAlignment="1">
      <alignment vertical="center"/>
    </xf>
    <xf numFmtId="0" fontId="5" fillId="9" borderId="26" xfId="0" applyFont="1" applyFill="1" applyBorder="1"/>
    <xf numFmtId="0" fontId="5" fillId="10" borderId="1" xfId="0" applyFont="1" applyFill="1" applyBorder="1" applyAlignment="1">
      <alignment vertical="center"/>
    </xf>
    <xf numFmtId="0" fontId="5" fillId="10" borderId="3" xfId="0" applyFont="1" applyFill="1" applyBorder="1"/>
    <xf numFmtId="0" fontId="5" fillId="10" borderId="2" xfId="0" applyFont="1" applyFill="1" applyBorder="1"/>
    <xf numFmtId="0" fontId="12" fillId="12" borderId="0" xfId="0" applyFont="1" applyFill="1" applyAlignment="1">
      <alignment vertical="center"/>
    </xf>
    <xf numFmtId="0" fontId="11" fillId="12" borderId="0" xfId="0" applyFont="1" applyFill="1"/>
    <xf numFmtId="0" fontId="5" fillId="2" borderId="10" xfId="0" applyFont="1" applyFill="1" applyBorder="1" applyAlignment="1">
      <alignment vertical="center" wrapText="1"/>
    </xf>
    <xf numFmtId="0" fontId="5" fillId="11" borderId="34" xfId="0" applyFont="1" applyFill="1" applyBorder="1" applyAlignment="1">
      <alignment vertical="center"/>
    </xf>
    <xf numFmtId="0" fontId="5" fillId="11" borderId="35" xfId="0" applyFont="1" applyFill="1" applyBorder="1"/>
    <xf numFmtId="0" fontId="5" fillId="0" borderId="37" xfId="0" applyFont="1" applyBorder="1"/>
    <xf numFmtId="0" fontId="5" fillId="13" borderId="1" xfId="0" applyFont="1" applyFill="1" applyBorder="1" applyAlignment="1">
      <alignment vertical="center"/>
    </xf>
    <xf numFmtId="0" fontId="5" fillId="13" borderId="3" xfId="0" applyFont="1" applyFill="1" applyBorder="1"/>
    <xf numFmtId="0" fontId="5" fillId="13" borderId="2" xfId="0" applyFont="1" applyFill="1" applyBorder="1"/>
    <xf numFmtId="0" fontId="12" fillId="15" borderId="0" xfId="0" applyFont="1" applyFill="1" applyAlignment="1">
      <alignment vertical="center"/>
    </xf>
    <xf numFmtId="0" fontId="11" fillId="15" borderId="0" xfId="0" applyFont="1" applyFill="1"/>
    <xf numFmtId="0" fontId="5" fillId="14" borderId="44" xfId="0" applyFont="1" applyFill="1" applyBorder="1" applyAlignment="1">
      <alignment vertical="center"/>
    </xf>
    <xf numFmtId="0" fontId="5" fillId="14" borderId="45" xfId="0" applyFont="1" applyFill="1" applyBorder="1"/>
    <xf numFmtId="0" fontId="5" fillId="0" borderId="47" xfId="0" applyFont="1" applyBorder="1"/>
    <xf numFmtId="0" fontId="5" fillId="0" borderId="4" xfId="0" applyFont="1" applyBorder="1" applyAlignment="1">
      <alignment horizontal="center" vertical="center"/>
    </xf>
    <xf numFmtId="0" fontId="7" fillId="4" borderId="22" xfId="0" applyFont="1" applyFill="1" applyBorder="1" applyAlignment="1">
      <alignment horizontal="center" vertical="center"/>
    </xf>
    <xf numFmtId="0" fontId="7" fillId="9" borderId="27" xfId="0" applyFont="1" applyFill="1" applyBorder="1" applyAlignment="1">
      <alignment horizontal="center" vertical="center"/>
    </xf>
    <xf numFmtId="0" fontId="7" fillId="11" borderId="36" xfId="0" applyFont="1" applyFill="1" applyBorder="1" applyAlignment="1">
      <alignment horizontal="center" vertical="center"/>
    </xf>
    <xf numFmtId="0" fontId="7" fillId="14" borderId="46" xfId="0" applyFont="1" applyFill="1" applyBorder="1" applyAlignment="1">
      <alignment horizontal="center" vertical="center"/>
    </xf>
    <xf numFmtId="0" fontId="10" fillId="0" borderId="16"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59" xfId="0" applyFont="1" applyBorder="1" applyAlignment="1" applyProtection="1">
      <alignment horizontal="center" vertical="center"/>
      <protection locked="0"/>
    </xf>
    <xf numFmtId="0" fontId="10" fillId="0" borderId="33" xfId="0" applyFont="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10" fillId="0" borderId="58" xfId="0" applyFont="1" applyBorder="1" applyAlignment="1" applyProtection="1">
      <alignment horizontal="center" vertical="center"/>
      <protection locked="0"/>
    </xf>
    <xf numFmtId="0" fontId="10" fillId="0" borderId="60" xfId="0" applyFont="1" applyBorder="1" applyAlignment="1" applyProtection="1">
      <alignment horizontal="center" vertical="center"/>
      <protection locked="0"/>
    </xf>
    <xf numFmtId="0" fontId="10" fillId="0" borderId="46" xfId="0" applyFont="1" applyBorder="1" applyAlignment="1" applyProtection="1">
      <alignment horizontal="center" vertical="center"/>
      <protection locked="0"/>
    </xf>
    <xf numFmtId="0" fontId="0" fillId="6" borderId="0" xfId="0" applyFill="1"/>
    <xf numFmtId="0" fontId="5" fillId="4" borderId="4" xfId="0" applyFont="1" applyFill="1" applyBorder="1" applyAlignment="1">
      <alignment vertical="center"/>
    </xf>
    <xf numFmtId="0" fontId="5" fillId="9" borderId="4" xfId="0" applyFont="1" applyFill="1" applyBorder="1" applyAlignment="1">
      <alignment vertical="center"/>
    </xf>
    <xf numFmtId="0" fontId="5" fillId="11" borderId="4" xfId="0" applyFont="1" applyFill="1" applyBorder="1" applyAlignment="1">
      <alignment vertical="center"/>
    </xf>
    <xf numFmtId="0" fontId="5" fillId="14" borderId="4" xfId="0" applyFont="1" applyFill="1" applyBorder="1" applyAlignment="1">
      <alignment vertical="center"/>
    </xf>
    <xf numFmtId="0" fontId="5" fillId="6" borderId="0" xfId="0" applyFont="1" applyFill="1" applyAlignment="1">
      <alignment horizontal="center"/>
    </xf>
    <xf numFmtId="0" fontId="5" fillId="6" borderId="0" xfId="0" applyFont="1" applyFill="1" applyAlignment="1">
      <alignment horizontal="right" vertical="center"/>
    </xf>
    <xf numFmtId="0" fontId="0" fillId="0" borderId="61" xfId="0" applyBorder="1" applyAlignment="1">
      <alignment horizontal="center" vertical="center"/>
    </xf>
    <xf numFmtId="176" fontId="15" fillId="0" borderId="61" xfId="0" applyNumberFormat="1" applyFont="1" applyBorder="1" applyAlignment="1" applyProtection="1">
      <alignment horizontal="center" vertical="center"/>
      <protection locked="0"/>
    </xf>
    <xf numFmtId="0" fontId="16" fillId="0" borderId="4" xfId="0" applyFont="1" applyBorder="1" applyAlignment="1">
      <alignment horizontal="center" vertical="center"/>
    </xf>
    <xf numFmtId="0" fontId="10" fillId="6" borderId="0" xfId="0" applyFont="1" applyFill="1"/>
    <xf numFmtId="0" fontId="16" fillId="0" borderId="61" xfId="0" applyFont="1" applyBorder="1" applyAlignment="1">
      <alignment horizontal="center" vertical="center"/>
    </xf>
    <xf numFmtId="0" fontId="5" fillId="5" borderId="62" xfId="0" applyFont="1" applyFill="1" applyBorder="1" applyAlignment="1">
      <alignment vertical="center"/>
    </xf>
    <xf numFmtId="0" fontId="5" fillId="5" borderId="63" xfId="0" applyFont="1" applyFill="1" applyBorder="1"/>
    <xf numFmtId="0" fontId="5" fillId="5" borderId="64" xfId="0" applyFont="1" applyFill="1" applyBorder="1"/>
    <xf numFmtId="0" fontId="17" fillId="6" borderId="0" xfId="0" applyFont="1" applyFill="1" applyAlignment="1">
      <alignment horizontal="center" vertical="center"/>
    </xf>
    <xf numFmtId="0" fontId="17" fillId="6" borderId="0" xfId="0" applyFont="1" applyFill="1"/>
    <xf numFmtId="0" fontId="18" fillId="6" borderId="0" xfId="0" applyFont="1" applyFill="1"/>
    <xf numFmtId="0" fontId="17" fillId="6" borderId="0" xfId="0" applyFont="1" applyFill="1" applyAlignment="1">
      <alignment horizontal="left" vertical="center"/>
    </xf>
    <xf numFmtId="0" fontId="12" fillId="17" borderId="0" xfId="0" applyFont="1" applyFill="1" applyAlignment="1">
      <alignment vertical="center"/>
    </xf>
    <xf numFmtId="0" fontId="11" fillId="17" borderId="0" xfId="0" applyFont="1" applyFill="1"/>
    <xf numFmtId="0" fontId="5" fillId="5" borderId="63" xfId="0" applyFont="1" applyFill="1" applyBorder="1" applyAlignment="1">
      <alignment vertical="center"/>
    </xf>
    <xf numFmtId="0" fontId="5" fillId="4" borderId="13" xfId="0" applyFont="1" applyFill="1" applyBorder="1" applyAlignment="1">
      <alignment vertical="center"/>
    </xf>
    <xf numFmtId="0" fontId="5" fillId="5" borderId="3" xfId="0" applyFont="1" applyFill="1" applyBorder="1" applyAlignment="1">
      <alignment vertical="center"/>
    </xf>
    <xf numFmtId="0" fontId="5" fillId="8" borderId="3" xfId="0" applyFont="1" applyFill="1" applyBorder="1" applyAlignment="1">
      <alignment vertical="center"/>
    </xf>
    <xf numFmtId="0" fontId="5" fillId="9" borderId="26" xfId="0" applyFont="1" applyFill="1" applyBorder="1" applyAlignment="1">
      <alignment vertical="center"/>
    </xf>
    <xf numFmtId="0" fontId="5" fillId="10" borderId="3" xfId="0" applyFont="1" applyFill="1" applyBorder="1" applyAlignment="1">
      <alignment vertical="center"/>
    </xf>
    <xf numFmtId="0" fontId="5" fillId="11" borderId="35" xfId="0" applyFont="1" applyFill="1" applyBorder="1" applyAlignment="1">
      <alignment vertical="center"/>
    </xf>
    <xf numFmtId="0" fontId="5" fillId="13" borderId="3" xfId="0" applyFont="1" applyFill="1" applyBorder="1" applyAlignment="1">
      <alignment vertical="center"/>
    </xf>
    <xf numFmtId="0" fontId="5" fillId="14" borderId="45" xfId="0" applyFont="1" applyFill="1" applyBorder="1" applyAlignment="1">
      <alignment vertical="center"/>
    </xf>
    <xf numFmtId="0" fontId="19" fillId="0" borderId="9" xfId="0" applyFont="1" applyBorder="1" applyAlignment="1">
      <alignment horizontal="center" vertical="center" shrinkToFit="1"/>
    </xf>
    <xf numFmtId="0" fontId="19" fillId="0" borderId="7" xfId="0" applyFont="1" applyBorder="1" applyAlignment="1">
      <alignment horizontal="center" vertical="center" shrinkToFit="1"/>
    </xf>
    <xf numFmtId="0" fontId="5" fillId="0" borderId="10" xfId="0" applyFont="1" applyBorder="1" applyAlignment="1">
      <alignment vertical="center" wrapText="1"/>
    </xf>
    <xf numFmtId="0" fontId="5" fillId="0" borderId="4" xfId="3" applyFont="1" applyBorder="1" applyAlignment="1">
      <alignment vertical="center" wrapText="1"/>
    </xf>
    <xf numFmtId="0" fontId="5" fillId="0" borderId="4" xfId="3" applyFont="1" applyBorder="1" applyAlignment="1">
      <alignment horizontal="left" vertical="center" wrapText="1"/>
    </xf>
    <xf numFmtId="0" fontId="5" fillId="0" borderId="68"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21" xfId="0" applyFont="1" applyBorder="1" applyAlignment="1">
      <alignment horizontal="center" vertical="center" shrinkToFit="1"/>
    </xf>
    <xf numFmtId="0" fontId="5" fillId="0" borderId="69" xfId="0" applyFont="1" applyBorder="1" applyAlignment="1">
      <alignment horizontal="center" vertical="center"/>
    </xf>
    <xf numFmtId="0" fontId="5" fillId="0" borderId="68" xfId="0" applyFont="1" applyBorder="1" applyAlignment="1">
      <alignment horizontal="center" vertical="center"/>
    </xf>
    <xf numFmtId="0" fontId="5" fillId="0" borderId="10" xfId="0" applyFont="1" applyBorder="1" applyAlignment="1">
      <alignment horizontal="left" vertical="center" wrapText="1"/>
    </xf>
    <xf numFmtId="0" fontId="19" fillId="0" borderId="2" xfId="0" applyFont="1" applyBorder="1" applyAlignment="1">
      <alignment horizontal="center" vertical="center" shrinkToFit="1"/>
    </xf>
    <xf numFmtId="0" fontId="5" fillId="0" borderId="23" xfId="0" applyFont="1" applyBorder="1" applyAlignment="1">
      <alignment horizontal="center" vertical="center" shrinkToFit="1"/>
    </xf>
    <xf numFmtId="0" fontId="19" fillId="0" borderId="19" xfId="0" applyFont="1" applyBorder="1" applyAlignment="1">
      <alignment horizontal="center" vertical="center" shrinkToFit="1"/>
    </xf>
    <xf numFmtId="0" fontId="5" fillId="0" borderId="69" xfId="0" applyFont="1" applyBorder="1" applyAlignment="1">
      <alignment horizontal="center" vertical="center" shrinkToFit="1"/>
    </xf>
    <xf numFmtId="0" fontId="19" fillId="0" borderId="67" xfId="0" applyFont="1" applyBorder="1" applyAlignment="1">
      <alignment horizontal="center" vertical="center" shrinkToFit="1"/>
    </xf>
    <xf numFmtId="0" fontId="5" fillId="2" borderId="11" xfId="0" applyFont="1" applyFill="1" applyBorder="1" applyAlignment="1">
      <alignment horizontal="left" vertical="center" wrapText="1"/>
    </xf>
    <xf numFmtId="0" fontId="5" fillId="2" borderId="11" xfId="3" applyFont="1" applyFill="1" applyBorder="1" applyAlignment="1">
      <alignment vertical="center" wrapText="1"/>
    </xf>
    <xf numFmtId="0" fontId="5" fillId="0" borderId="10" xfId="3" applyFont="1" applyBorder="1" applyAlignment="1">
      <alignment vertical="center" wrapText="1"/>
    </xf>
    <xf numFmtId="0" fontId="5" fillId="0" borderId="11" xfId="3" applyFont="1" applyBorder="1" applyAlignment="1">
      <alignment vertical="center" wrapText="1"/>
    </xf>
    <xf numFmtId="0" fontId="18" fillId="0" borderId="68" xfId="0" applyFont="1" applyBorder="1" applyAlignment="1">
      <alignment horizontal="center" vertical="center" shrinkToFit="1"/>
    </xf>
    <xf numFmtId="0" fontId="5" fillId="0" borderId="70" xfId="0" applyFont="1" applyBorder="1" applyAlignment="1">
      <alignment horizontal="center" vertical="center" shrinkToFit="1"/>
    </xf>
    <xf numFmtId="0" fontId="5" fillId="0" borderId="71" xfId="0" applyFont="1" applyBorder="1" applyAlignment="1">
      <alignment horizontal="center" vertical="center" shrinkToFit="1"/>
    </xf>
    <xf numFmtId="0" fontId="19" fillId="0" borderId="71" xfId="0" applyFont="1" applyBorder="1" applyAlignment="1">
      <alignment horizontal="center" vertical="center" shrinkToFit="1"/>
    </xf>
    <xf numFmtId="0" fontId="19" fillId="2" borderId="11" xfId="0" applyFont="1" applyFill="1" applyBorder="1" applyAlignment="1">
      <alignment horizontal="left" vertical="center" wrapText="1"/>
    </xf>
    <xf numFmtId="0" fontId="19" fillId="0" borderId="11" xfId="0" applyFont="1" applyBorder="1" applyAlignment="1">
      <alignment horizontal="left" vertical="center" wrapText="1"/>
    </xf>
    <xf numFmtId="0" fontId="19" fillId="2" borderId="11" xfId="0" applyFont="1" applyFill="1" applyBorder="1" applyAlignment="1">
      <alignment vertical="center" wrapText="1"/>
    </xf>
    <xf numFmtId="0" fontId="19" fillId="0" borderId="11" xfId="0" applyFont="1" applyBorder="1" applyAlignment="1">
      <alignment vertical="center" wrapText="1"/>
    </xf>
    <xf numFmtId="0" fontId="19" fillId="0" borderId="1" xfId="0" applyFont="1" applyBorder="1" applyAlignment="1">
      <alignment horizontal="center" vertical="center" shrinkToFit="1"/>
    </xf>
    <xf numFmtId="0" fontId="19" fillId="2" borderId="6" xfId="0" applyFont="1" applyFill="1" applyBorder="1" applyAlignment="1">
      <alignment vertical="center" wrapText="1"/>
    </xf>
    <xf numFmtId="0" fontId="17" fillId="2" borderId="10" xfId="0" applyFont="1" applyFill="1" applyBorder="1" applyAlignment="1">
      <alignment vertical="center" wrapText="1"/>
    </xf>
    <xf numFmtId="0" fontId="19" fillId="0" borderId="66" xfId="0" applyFont="1" applyBorder="1" applyAlignment="1">
      <alignment horizontal="center" vertical="center" shrinkToFit="1"/>
    </xf>
    <xf numFmtId="0" fontId="19" fillId="0" borderId="69" xfId="0" applyFont="1" applyBorder="1" applyAlignment="1">
      <alignment horizontal="center" vertical="center" shrinkToFit="1"/>
    </xf>
    <xf numFmtId="0" fontId="5" fillId="0" borderId="6" xfId="0" applyFont="1" applyBorder="1" applyAlignment="1">
      <alignment vertical="center" wrapText="1"/>
    </xf>
    <xf numFmtId="0" fontId="19" fillId="0" borderId="10" xfId="0" applyFont="1" applyBorder="1" applyAlignment="1">
      <alignment horizontal="left" vertical="center" wrapText="1"/>
    </xf>
    <xf numFmtId="0" fontId="19" fillId="0" borderId="6" xfId="0" applyFont="1" applyBorder="1" applyAlignment="1">
      <alignment horizontal="left" vertical="center" wrapText="1"/>
    </xf>
    <xf numFmtId="0" fontId="5" fillId="0" borderId="72" xfId="0" applyFont="1" applyBorder="1" applyAlignment="1">
      <alignment horizontal="center" vertical="center" shrinkToFit="1"/>
    </xf>
    <xf numFmtId="0" fontId="5" fillId="0" borderId="73" xfId="0" applyFont="1" applyBorder="1"/>
    <xf numFmtId="0" fontId="18" fillId="0" borderId="74" xfId="0" applyFont="1" applyBorder="1" applyAlignment="1">
      <alignment horizontal="center" vertical="center" shrinkToFit="1"/>
    </xf>
    <xf numFmtId="0" fontId="18" fillId="0" borderId="75" xfId="0" applyFont="1" applyBorder="1" applyAlignment="1">
      <alignment horizontal="center" vertical="center" shrinkToFit="1"/>
    </xf>
    <xf numFmtId="0" fontId="5" fillId="0" borderId="76" xfId="0" applyFont="1" applyBorder="1" applyAlignment="1">
      <alignment horizontal="center" vertical="center" shrinkToFit="1"/>
    </xf>
    <xf numFmtId="0" fontId="5" fillId="0" borderId="28" xfId="0" applyFont="1" applyBorder="1" applyAlignment="1">
      <alignment horizontal="center" vertical="center" shrinkToFit="1"/>
    </xf>
    <xf numFmtId="0" fontId="19" fillId="0" borderId="32" xfId="0" applyFont="1" applyBorder="1" applyAlignment="1">
      <alignment horizontal="center" vertical="center" shrinkToFit="1"/>
    </xf>
    <xf numFmtId="0" fontId="5" fillId="2" borderId="10" xfId="0" applyFont="1" applyFill="1" applyBorder="1" applyAlignment="1">
      <alignment horizontal="left" vertical="center" wrapText="1"/>
    </xf>
    <xf numFmtId="0" fontId="5" fillId="0" borderId="77" xfId="0" applyFont="1" applyBorder="1" applyAlignment="1">
      <alignment horizontal="center" vertical="center" shrinkToFit="1"/>
    </xf>
    <xf numFmtId="0" fontId="18" fillId="0" borderId="38" xfId="0" applyFont="1" applyBorder="1" applyAlignment="1">
      <alignment horizontal="center" vertical="center" shrinkToFit="1"/>
    </xf>
    <xf numFmtId="0" fontId="18" fillId="0" borderId="39" xfId="0" applyFont="1" applyBorder="1" applyAlignment="1">
      <alignment horizontal="center" vertical="center" shrinkToFit="1"/>
    </xf>
    <xf numFmtId="0" fontId="5" fillId="0" borderId="78" xfId="0" applyFont="1" applyBorder="1" applyAlignment="1">
      <alignment horizontal="center" vertical="center" shrinkToFit="1"/>
    </xf>
    <xf numFmtId="0" fontId="18" fillId="0" borderId="77" xfId="0" applyFont="1" applyBorder="1" applyAlignment="1">
      <alignment horizontal="center" vertical="center" shrinkToFit="1"/>
    </xf>
    <xf numFmtId="0" fontId="5" fillId="0" borderId="79" xfId="0" applyFont="1" applyBorder="1" applyAlignment="1">
      <alignment horizontal="center" vertical="center" shrinkToFit="1"/>
    </xf>
    <xf numFmtId="0" fontId="5" fillId="0" borderId="80" xfId="0" applyFont="1" applyBorder="1" applyAlignment="1">
      <alignment horizontal="center" vertical="center" shrinkToFit="1"/>
    </xf>
    <xf numFmtId="0" fontId="19" fillId="0" borderId="10" xfId="0" applyFont="1" applyBorder="1" applyAlignment="1">
      <alignment vertical="center" wrapText="1"/>
    </xf>
    <xf numFmtId="0" fontId="19" fillId="0" borderId="80" xfId="0" applyFont="1" applyBorder="1" applyAlignment="1">
      <alignment horizontal="center" vertical="center" shrinkToFit="1"/>
    </xf>
    <xf numFmtId="0" fontId="5" fillId="0" borderId="81" xfId="0" applyFont="1" applyBorder="1" applyAlignment="1">
      <alignment horizontal="center" vertical="center" shrinkToFit="1"/>
    </xf>
    <xf numFmtId="0" fontId="5" fillId="0" borderId="53" xfId="0" applyFont="1" applyBorder="1" applyAlignment="1">
      <alignment horizontal="center" vertical="center" shrinkToFit="1"/>
    </xf>
    <xf numFmtId="0" fontId="19" fillId="0" borderId="50" xfId="0" applyFont="1" applyBorder="1" applyAlignment="1">
      <alignment horizontal="center" vertical="center" shrinkToFit="1"/>
    </xf>
    <xf numFmtId="0" fontId="18" fillId="0" borderId="82" xfId="0" applyFont="1" applyBorder="1" applyAlignment="1">
      <alignment horizontal="center" vertical="center" shrinkToFit="1"/>
    </xf>
    <xf numFmtId="0" fontId="5" fillId="0" borderId="83" xfId="0" applyFont="1" applyBorder="1" applyAlignment="1">
      <alignment horizontal="center" vertical="center" shrinkToFit="1"/>
    </xf>
    <xf numFmtId="0" fontId="19" fillId="0" borderId="81" xfId="0" applyFont="1" applyBorder="1" applyAlignment="1">
      <alignment horizontal="center" vertical="center" shrinkToFit="1"/>
    </xf>
    <xf numFmtId="0" fontId="5" fillId="0" borderId="6" xfId="0" applyFont="1" applyBorder="1" applyAlignment="1">
      <alignment horizontal="left" vertical="center" wrapText="1"/>
    </xf>
    <xf numFmtId="0" fontId="5" fillId="0" borderId="82" xfId="0" applyFont="1" applyBorder="1" applyAlignment="1">
      <alignment horizontal="center" vertical="center" shrinkToFit="1"/>
    </xf>
    <xf numFmtId="0" fontId="18" fillId="0" borderId="84" xfId="0" applyFont="1" applyBorder="1" applyAlignment="1">
      <alignment horizontal="center" vertical="center" shrinkToFit="1"/>
    </xf>
    <xf numFmtId="0" fontId="18" fillId="0" borderId="83" xfId="0" applyFont="1" applyBorder="1" applyAlignment="1">
      <alignment horizontal="center" vertical="center" shrinkToFit="1"/>
    </xf>
    <xf numFmtId="0" fontId="19" fillId="0" borderId="82" xfId="0" applyFont="1" applyBorder="1" applyAlignment="1">
      <alignment horizontal="center" vertical="center" shrinkToFit="1"/>
    </xf>
    <xf numFmtId="0" fontId="18" fillId="0" borderId="57" xfId="0" applyFont="1" applyBorder="1" applyAlignment="1">
      <alignment horizontal="center" vertical="center" shrinkToFit="1"/>
    </xf>
    <xf numFmtId="0" fontId="19" fillId="0" borderId="85" xfId="0" applyFont="1" applyBorder="1" applyAlignment="1">
      <alignment horizontal="left" vertical="center" wrapText="1"/>
    </xf>
    <xf numFmtId="0" fontId="18" fillId="0" borderId="52" xfId="0" applyFont="1" applyBorder="1" applyAlignment="1">
      <alignment horizontal="center" vertical="center" shrinkToFit="1"/>
    </xf>
    <xf numFmtId="0" fontId="5" fillId="0" borderId="85" xfId="0" applyFont="1" applyBorder="1" applyAlignment="1">
      <alignment horizontal="left" vertical="center" wrapText="1"/>
    </xf>
    <xf numFmtId="0" fontId="5" fillId="2" borderId="67" xfId="0" applyFont="1" applyFill="1" applyBorder="1" applyAlignment="1">
      <alignment vertical="center" wrapText="1"/>
    </xf>
    <xf numFmtId="0" fontId="5" fillId="0" borderId="1" xfId="3" applyFont="1" applyBorder="1" applyAlignment="1">
      <alignment vertical="center" wrapText="1"/>
    </xf>
    <xf numFmtId="0" fontId="5" fillId="2" borderId="4" xfId="0" applyFont="1" applyFill="1" applyBorder="1" applyAlignment="1">
      <alignment horizontal="left" vertical="center" wrapText="1"/>
    </xf>
    <xf numFmtId="0" fontId="19" fillId="0" borderId="4" xfId="0" applyFont="1" applyBorder="1" applyAlignment="1">
      <alignment horizontal="left" vertical="center" wrapText="1"/>
    </xf>
    <xf numFmtId="0" fontId="5" fillId="0" borderId="86" xfId="0" applyFont="1" applyBorder="1" applyAlignment="1">
      <alignment vertical="center" wrapText="1"/>
    </xf>
    <xf numFmtId="0" fontId="5" fillId="0" borderId="87" xfId="0" applyFont="1" applyBorder="1" applyAlignment="1">
      <alignment vertical="center" wrapText="1"/>
    </xf>
    <xf numFmtId="0" fontId="5" fillId="0" borderId="88" xfId="0" applyFont="1" applyBorder="1" applyAlignment="1">
      <alignment vertical="center" wrapText="1"/>
    </xf>
    <xf numFmtId="0" fontId="5" fillId="14" borderId="90" xfId="0" applyFont="1" applyFill="1" applyBorder="1" applyAlignment="1">
      <alignment horizontal="left" vertical="center"/>
    </xf>
    <xf numFmtId="0" fontId="5" fillId="14" borderId="89" xfId="0" applyFont="1" applyFill="1" applyBorder="1" applyAlignment="1">
      <alignment horizontal="left" vertical="center"/>
    </xf>
    <xf numFmtId="0" fontId="5" fillId="18" borderId="0" xfId="0" applyFont="1" applyFill="1"/>
    <xf numFmtId="0" fontId="5" fillId="19" borderId="0" xfId="0" applyFont="1" applyFill="1"/>
    <xf numFmtId="0" fontId="5" fillId="19" borderId="4" xfId="0" applyFont="1" applyFill="1" applyBorder="1" applyAlignment="1">
      <alignment horizontal="center" vertical="center"/>
    </xf>
    <xf numFmtId="0" fontId="15" fillId="6" borderId="0" xfId="0" applyFont="1" applyFill="1" applyAlignment="1">
      <alignment horizontal="center" vertical="center"/>
    </xf>
    <xf numFmtId="0" fontId="15" fillId="0" borderId="61" xfId="0" applyFont="1" applyBorder="1" applyAlignment="1" applyProtection="1">
      <alignment horizontal="center" vertical="center"/>
      <protection locked="0"/>
    </xf>
    <xf numFmtId="0" fontId="21" fillId="6" borderId="0" xfId="0" applyFont="1" applyFill="1"/>
    <xf numFmtId="0" fontId="19" fillId="6" borderId="0" xfId="0" applyFont="1" applyFill="1"/>
    <xf numFmtId="0" fontId="19" fillId="16" borderId="4" xfId="0" applyFont="1" applyFill="1" applyBorder="1" applyAlignment="1">
      <alignment horizontal="left" vertical="center"/>
    </xf>
    <xf numFmtId="0" fontId="7" fillId="8" borderId="4" xfId="0" applyFont="1" applyFill="1" applyBorder="1" applyAlignment="1">
      <alignment horizontal="center" vertical="center"/>
    </xf>
    <xf numFmtId="0" fontId="10" fillId="16" borderId="4" xfId="0" applyFont="1" applyFill="1" applyBorder="1" applyAlignment="1" applyProtection="1">
      <alignment horizontal="center" vertical="center"/>
      <protection locked="0"/>
    </xf>
    <xf numFmtId="0" fontId="12" fillId="20" borderId="0" xfId="0" applyFont="1" applyFill="1" applyAlignment="1">
      <alignment vertical="center"/>
    </xf>
    <xf numFmtId="0" fontId="11" fillId="20" borderId="0" xfId="0" applyFont="1" applyFill="1"/>
    <xf numFmtId="0" fontId="19" fillId="16" borderId="6" xfId="0" applyFont="1" applyFill="1" applyBorder="1" applyAlignment="1">
      <alignment horizontal="left" vertical="center"/>
    </xf>
    <xf numFmtId="0" fontId="12" fillId="21" borderId="0" xfId="0" applyFont="1" applyFill="1" applyAlignment="1">
      <alignment vertical="center"/>
    </xf>
    <xf numFmtId="0" fontId="11" fillId="21" borderId="0" xfId="0" applyFont="1" applyFill="1"/>
    <xf numFmtId="0" fontId="11" fillId="3" borderId="0" xfId="0" applyFont="1" applyFill="1"/>
    <xf numFmtId="0" fontId="19" fillId="16" borderId="0" xfId="0" applyFont="1" applyFill="1" applyAlignment="1">
      <alignment vertical="center"/>
    </xf>
    <xf numFmtId="0" fontId="19" fillId="16" borderId="4" xfId="0" applyFont="1" applyFill="1" applyBorder="1" applyAlignment="1">
      <alignment vertical="center"/>
    </xf>
    <xf numFmtId="0" fontId="19" fillId="16" borderId="2" xfId="0" applyFont="1" applyFill="1" applyBorder="1" applyAlignment="1">
      <alignment vertical="center"/>
    </xf>
    <xf numFmtId="0" fontId="19" fillId="0" borderId="4" xfId="0" applyFont="1" applyBorder="1" applyAlignment="1">
      <alignment vertical="center"/>
    </xf>
    <xf numFmtId="0" fontId="15" fillId="6" borderId="65" xfId="0" applyFont="1" applyFill="1" applyBorder="1" applyAlignment="1">
      <alignment vertical="center"/>
    </xf>
    <xf numFmtId="49" fontId="19" fillId="0" borderId="7" xfId="0" applyNumberFormat="1" applyFont="1" applyBorder="1" applyAlignment="1">
      <alignment horizontal="center" vertical="center" shrinkToFit="1"/>
    </xf>
    <xf numFmtId="49" fontId="19" fillId="0" borderId="11" xfId="0" applyNumberFormat="1" applyFont="1" applyBorder="1" applyAlignment="1">
      <alignment horizontal="center" vertical="center" shrinkToFit="1"/>
    </xf>
    <xf numFmtId="0" fontId="5" fillId="14" borderId="94" xfId="0" applyFont="1" applyFill="1" applyBorder="1" applyAlignment="1">
      <alignment horizontal="left" vertical="center"/>
    </xf>
    <xf numFmtId="0" fontId="5" fillId="14" borderId="95" xfId="0" applyFont="1" applyFill="1" applyBorder="1" applyAlignment="1">
      <alignment horizontal="left" vertical="center"/>
    </xf>
    <xf numFmtId="0" fontId="10" fillId="0" borderId="96" xfId="0" applyFont="1" applyBorder="1" applyAlignment="1" applyProtection="1">
      <alignment horizontal="center" vertical="center"/>
      <protection locked="0"/>
    </xf>
    <xf numFmtId="0" fontId="5" fillId="0" borderId="97" xfId="0" applyFont="1" applyBorder="1" applyAlignment="1">
      <alignment vertical="center" wrapText="1"/>
    </xf>
    <xf numFmtId="0" fontId="5" fillId="6" borderId="98" xfId="0" applyFont="1" applyFill="1" applyBorder="1"/>
    <xf numFmtId="0" fontId="10" fillId="0" borderId="100" xfId="0" applyFont="1" applyBorder="1" applyAlignment="1" applyProtection="1">
      <alignment horizontal="center" vertical="center"/>
      <protection locked="0"/>
    </xf>
    <xf numFmtId="0" fontId="5" fillId="6" borderId="99" xfId="0" applyFont="1" applyFill="1" applyBorder="1"/>
    <xf numFmtId="0" fontId="5" fillId="4" borderId="104" xfId="0" applyFont="1" applyFill="1" applyBorder="1"/>
    <xf numFmtId="0" fontId="5" fillId="4" borderId="91" xfId="0" applyFont="1" applyFill="1" applyBorder="1"/>
    <xf numFmtId="0" fontId="5" fillId="6" borderId="106" xfId="0" applyFont="1" applyFill="1" applyBorder="1"/>
    <xf numFmtId="0" fontId="10" fillId="0" borderId="108" xfId="0" applyFont="1" applyBorder="1" applyAlignment="1" applyProtection="1">
      <alignment horizontal="center" vertical="center"/>
      <protection locked="0"/>
    </xf>
    <xf numFmtId="0" fontId="5" fillId="6" borderId="107" xfId="0" applyFont="1" applyFill="1" applyBorder="1"/>
    <xf numFmtId="0" fontId="10" fillId="0" borderId="109" xfId="0" applyFont="1" applyBorder="1" applyAlignment="1" applyProtection="1">
      <alignment horizontal="center" vertical="center"/>
      <protection locked="0"/>
    </xf>
    <xf numFmtId="0" fontId="5" fillId="0" borderId="110" xfId="0" applyFont="1" applyBorder="1"/>
    <xf numFmtId="0" fontId="10" fillId="0" borderId="111" xfId="0" applyFont="1" applyBorder="1" applyAlignment="1" applyProtection="1">
      <alignment horizontal="center" vertical="center"/>
      <protection locked="0"/>
    </xf>
    <xf numFmtId="0" fontId="5" fillId="6" borderId="114" xfId="0" applyFont="1" applyFill="1" applyBorder="1"/>
    <xf numFmtId="0" fontId="5" fillId="2" borderId="115" xfId="0" applyFont="1" applyFill="1" applyBorder="1" applyAlignment="1">
      <alignment horizontal="left" vertical="center" wrapText="1"/>
    </xf>
    <xf numFmtId="0" fontId="5" fillId="6" borderId="116" xfId="0" applyFont="1" applyFill="1" applyBorder="1"/>
    <xf numFmtId="0" fontId="5" fillId="0" borderId="117" xfId="0" applyFont="1" applyBorder="1" applyAlignment="1">
      <alignment horizontal="center" vertical="center" shrinkToFit="1"/>
    </xf>
    <xf numFmtId="0" fontId="5" fillId="0" borderId="3" xfId="0" applyFont="1" applyBorder="1" applyAlignment="1">
      <alignment horizontal="center" vertical="center" shrinkToFit="1"/>
    </xf>
    <xf numFmtId="0" fontId="18" fillId="0" borderId="66" xfId="0" applyFont="1" applyBorder="1" applyAlignment="1">
      <alignment horizontal="center" vertical="center" shrinkToFit="1"/>
    </xf>
    <xf numFmtId="0" fontId="5" fillId="4" borderId="118" xfId="0" applyFont="1" applyFill="1" applyBorder="1" applyAlignment="1">
      <alignment vertical="center"/>
    </xf>
    <xf numFmtId="0" fontId="19" fillId="16" borderId="122" xfId="0" applyFont="1" applyFill="1" applyBorder="1" applyAlignment="1">
      <alignment horizontal="left" vertical="center"/>
    </xf>
    <xf numFmtId="0" fontId="19" fillId="16" borderId="91" xfId="0" applyFont="1" applyFill="1" applyBorder="1" applyAlignment="1">
      <alignment vertical="center"/>
    </xf>
    <xf numFmtId="0" fontId="19" fillId="16" borderId="91" xfId="0" applyFont="1" applyFill="1" applyBorder="1" applyAlignment="1">
      <alignment vertical="center" wrapText="1"/>
    </xf>
    <xf numFmtId="0" fontId="19" fillId="16" borderId="66" xfId="0" applyFont="1" applyFill="1" applyBorder="1" applyAlignment="1">
      <alignment vertical="center"/>
    </xf>
    <xf numFmtId="0" fontId="19" fillId="16" borderId="67" xfId="0" applyFont="1" applyFill="1" applyBorder="1" applyAlignment="1">
      <alignment vertical="center" wrapText="1"/>
    </xf>
    <xf numFmtId="0" fontId="19" fillId="16" borderId="2" xfId="0" applyFont="1" applyFill="1" applyBorder="1" applyAlignment="1">
      <alignment horizontal="left" vertical="center"/>
    </xf>
    <xf numFmtId="0" fontId="22" fillId="6" borderId="0" xfId="0" applyFont="1" applyFill="1" applyAlignment="1">
      <alignment horizontal="left" vertical="center"/>
    </xf>
    <xf numFmtId="0" fontId="22" fillId="6" borderId="0" xfId="0" applyFont="1" applyFill="1"/>
    <xf numFmtId="0" fontId="10" fillId="0" borderId="14" xfId="0" applyFont="1" applyBorder="1" applyAlignment="1" applyProtection="1">
      <alignment horizontal="center" vertical="center"/>
      <protection locked="0"/>
    </xf>
    <xf numFmtId="0" fontId="5" fillId="0" borderId="0" xfId="0" applyFont="1" applyAlignment="1">
      <alignment horizontal="left" vertical="center" wrapText="1"/>
    </xf>
    <xf numFmtId="0" fontId="5" fillId="6" borderId="124" xfId="0" applyFont="1" applyFill="1" applyBorder="1"/>
    <xf numFmtId="0" fontId="5" fillId="6" borderId="126" xfId="0" applyFont="1" applyFill="1" applyBorder="1"/>
    <xf numFmtId="0" fontId="5" fillId="4" borderId="6" xfId="0" applyFont="1" applyFill="1" applyBorder="1" applyAlignment="1">
      <alignment vertical="center" wrapText="1"/>
    </xf>
    <xf numFmtId="0" fontId="5" fillId="4" borderId="127" xfId="0" applyFont="1" applyFill="1" applyBorder="1" applyAlignment="1">
      <alignment vertical="center" wrapText="1"/>
    </xf>
    <xf numFmtId="0" fontId="5" fillId="4" borderId="128" xfId="0" applyFont="1" applyFill="1" applyBorder="1" applyAlignment="1">
      <alignment vertical="center" wrapText="1"/>
    </xf>
    <xf numFmtId="0" fontId="5" fillId="4" borderId="91" xfId="0" applyFont="1" applyFill="1" applyBorder="1" applyAlignment="1">
      <alignment vertical="center"/>
    </xf>
    <xf numFmtId="0" fontId="5" fillId="4" borderId="105" xfId="0" applyFont="1" applyFill="1" applyBorder="1"/>
    <xf numFmtId="0" fontId="18" fillId="0" borderId="67" xfId="0" applyFont="1" applyBorder="1" applyAlignment="1">
      <alignment horizontal="center" vertical="center" shrinkToFit="1"/>
    </xf>
    <xf numFmtId="0" fontId="5" fillId="0" borderId="8" xfId="0" applyFont="1" applyBorder="1" applyAlignment="1">
      <alignment horizontal="center" vertical="center" shrinkToFit="1"/>
    </xf>
    <xf numFmtId="0" fontId="19" fillId="0" borderId="123" xfId="0" applyFont="1" applyBorder="1" applyAlignment="1">
      <alignment horizontal="center" vertical="center" shrinkToFit="1"/>
    </xf>
    <xf numFmtId="0" fontId="5" fillId="0" borderId="129" xfId="0" applyFont="1" applyBorder="1" applyAlignment="1">
      <alignment horizontal="center" vertical="center" shrinkToFit="1"/>
    </xf>
    <xf numFmtId="0" fontId="5" fillId="0" borderId="130" xfId="0" applyFont="1" applyBorder="1" applyAlignment="1">
      <alignment horizontal="left" vertical="center" wrapText="1"/>
    </xf>
    <xf numFmtId="0" fontId="10" fillId="0" borderId="131" xfId="0" applyFont="1" applyBorder="1" applyAlignment="1" applyProtection="1">
      <alignment horizontal="center" vertical="center"/>
      <protection locked="0"/>
    </xf>
    <xf numFmtId="0" fontId="5" fillId="8" borderId="132" xfId="0" applyFont="1" applyFill="1" applyBorder="1" applyAlignment="1">
      <alignment vertical="center"/>
    </xf>
    <xf numFmtId="0" fontId="5" fillId="8" borderId="133" xfId="0" applyFont="1" applyFill="1" applyBorder="1"/>
    <xf numFmtId="0" fontId="5" fillId="8" borderId="135" xfId="0" applyFont="1" applyFill="1" applyBorder="1" applyAlignment="1">
      <alignment vertical="center"/>
    </xf>
    <xf numFmtId="0" fontId="5" fillId="6" borderId="134" xfId="0" applyFont="1" applyFill="1" applyBorder="1"/>
    <xf numFmtId="0" fontId="7" fillId="8" borderId="136" xfId="0" applyFont="1" applyFill="1" applyBorder="1" applyAlignment="1">
      <alignment horizontal="center" vertical="center"/>
    </xf>
    <xf numFmtId="0" fontId="19" fillId="2" borderId="137" xfId="0" applyFont="1" applyFill="1" applyBorder="1" applyAlignment="1">
      <alignment vertical="center"/>
    </xf>
    <xf numFmtId="0" fontId="10" fillId="16" borderId="137" xfId="0" applyFont="1" applyFill="1" applyBorder="1" applyAlignment="1" applyProtection="1">
      <alignment horizontal="center" vertical="center"/>
      <protection locked="0"/>
    </xf>
    <xf numFmtId="0" fontId="19" fillId="2" borderId="1" xfId="0" applyFont="1" applyFill="1" applyBorder="1" applyAlignment="1">
      <alignment vertical="center"/>
    </xf>
    <xf numFmtId="0" fontId="18" fillId="6" borderId="138" xfId="0" applyFont="1" applyFill="1" applyBorder="1"/>
    <xf numFmtId="0" fontId="19" fillId="16" borderId="139" xfId="0" applyFont="1" applyFill="1" applyBorder="1" applyAlignment="1">
      <alignment vertical="center" wrapText="1"/>
    </xf>
    <xf numFmtId="0" fontId="19" fillId="2" borderId="142" xfId="0" applyFont="1" applyFill="1" applyBorder="1" applyAlignment="1">
      <alignment vertical="center"/>
    </xf>
    <xf numFmtId="0" fontId="0" fillId="0" borderId="4" xfId="0" applyBorder="1"/>
    <xf numFmtId="0" fontId="0" fillId="0" borderId="6" xfId="0" applyBorder="1"/>
    <xf numFmtId="0" fontId="0" fillId="0" borderId="143" xfId="0" applyBorder="1"/>
    <xf numFmtId="0" fontId="0" fillId="0" borderId="144" xfId="0" applyBorder="1"/>
    <xf numFmtId="0" fontId="0" fillId="22" borderId="6" xfId="0" applyFill="1" applyBorder="1"/>
    <xf numFmtId="0" fontId="0" fillId="22" borderId="4" xfId="0" applyFill="1" applyBorder="1"/>
    <xf numFmtId="0" fontId="0" fillId="22" borderId="144" xfId="0" applyFill="1" applyBorder="1"/>
    <xf numFmtId="0" fontId="24" fillId="22" borderId="143" xfId="0" applyFont="1" applyFill="1" applyBorder="1" applyAlignment="1">
      <alignment horizontal="center"/>
    </xf>
    <xf numFmtId="0" fontId="0" fillId="0" borderId="6" xfId="0" applyFill="1" applyBorder="1" applyAlignment="1">
      <alignment horizontal="center"/>
    </xf>
    <xf numFmtId="0" fontId="0" fillId="0" borderId="97" xfId="0" applyBorder="1" applyAlignment="1">
      <alignment horizontal="center"/>
    </xf>
    <xf numFmtId="0" fontId="0" fillId="22" borderId="97" xfId="0" applyFill="1" applyBorder="1"/>
    <xf numFmtId="9" fontId="0" fillId="22" borderId="6" xfId="0" applyNumberFormat="1" applyFill="1" applyBorder="1"/>
    <xf numFmtId="9" fontId="0" fillId="23" borderId="6" xfId="0" applyNumberFormat="1" applyFill="1" applyBorder="1"/>
    <xf numFmtId="0" fontId="24" fillId="23" borderId="143" xfId="0" applyFont="1" applyFill="1" applyBorder="1" applyAlignment="1">
      <alignment horizontal="center"/>
    </xf>
    <xf numFmtId="0" fontId="0" fillId="23" borderId="6" xfId="0" applyFill="1" applyBorder="1"/>
    <xf numFmtId="0" fontId="0" fillId="23" borderId="4" xfId="0" applyFill="1" applyBorder="1"/>
    <xf numFmtId="0" fontId="0" fillId="23" borderId="144" xfId="0" applyFill="1" applyBorder="1"/>
    <xf numFmtId="0" fontId="0" fillId="23" borderId="97" xfId="0" applyFill="1" applyBorder="1"/>
    <xf numFmtId="0" fontId="24" fillId="24" borderId="143" xfId="0" applyFont="1" applyFill="1" applyBorder="1" applyAlignment="1">
      <alignment horizontal="center"/>
    </xf>
    <xf numFmtId="0" fontId="0" fillId="24" borderId="6" xfId="0" applyFill="1" applyBorder="1"/>
    <xf numFmtId="0" fontId="0" fillId="24" borderId="4" xfId="0" applyFill="1" applyBorder="1"/>
    <xf numFmtId="0" fontId="0" fillId="24" borderId="144" xfId="0" applyFill="1" applyBorder="1"/>
    <xf numFmtId="0" fontId="0" fillId="24" borderId="97" xfId="0" applyFill="1" applyBorder="1"/>
    <xf numFmtId="9" fontId="0" fillId="24" borderId="6" xfId="0" applyNumberFormat="1" applyFill="1" applyBorder="1"/>
    <xf numFmtId="0" fontId="19" fillId="16" borderId="8" xfId="0" applyFont="1" applyFill="1" applyBorder="1" applyAlignment="1">
      <alignment horizontal="left" vertical="center"/>
    </xf>
    <xf numFmtId="0" fontId="19" fillId="16" borderId="66" xfId="0" applyFont="1" applyFill="1" applyBorder="1" applyAlignment="1">
      <alignment horizontal="center" vertical="center"/>
    </xf>
    <xf numFmtId="0" fontId="19" fillId="16" borderId="4" xfId="0" applyFont="1" applyFill="1" applyBorder="1" applyAlignment="1">
      <alignment horizontal="left" vertical="center"/>
    </xf>
    <xf numFmtId="0" fontId="19" fillId="16" borderId="91" xfId="0" applyFont="1" applyFill="1" applyBorder="1" applyAlignment="1">
      <alignment horizontal="left" vertical="center"/>
    </xf>
    <xf numFmtId="0" fontId="19" fillId="16" borderId="67" xfId="0" applyFont="1" applyFill="1" applyBorder="1" applyAlignment="1">
      <alignment horizontal="left" vertical="center"/>
    </xf>
    <xf numFmtId="0" fontId="5" fillId="6" borderId="0" xfId="0" applyFont="1" applyFill="1" applyBorder="1"/>
    <xf numFmtId="0" fontId="19" fillId="16" borderId="0" xfId="0" applyFont="1" applyFill="1" applyBorder="1" applyAlignment="1">
      <alignment vertical="center" wrapText="1"/>
    </xf>
    <xf numFmtId="0" fontId="18" fillId="6" borderId="0" xfId="0" applyFont="1" applyFill="1" applyBorder="1"/>
    <xf numFmtId="0" fontId="19" fillId="16" borderId="0" xfId="0" applyFont="1" applyFill="1" applyBorder="1" applyAlignment="1">
      <alignment horizontal="center" vertical="center"/>
    </xf>
    <xf numFmtId="0" fontId="10" fillId="16" borderId="146" xfId="0" applyFont="1" applyFill="1" applyBorder="1" applyAlignment="1" applyProtection="1">
      <alignment horizontal="center" vertical="center"/>
      <protection locked="0"/>
    </xf>
    <xf numFmtId="0" fontId="19" fillId="2" borderId="146" xfId="0" applyFont="1" applyFill="1" applyBorder="1" applyAlignment="1">
      <alignment vertical="center"/>
    </xf>
    <xf numFmtId="0" fontId="7" fillId="8" borderId="148" xfId="0" applyFont="1" applyFill="1" applyBorder="1" applyAlignment="1">
      <alignment horizontal="center" vertical="center"/>
    </xf>
    <xf numFmtId="0" fontId="10" fillId="16" borderId="149" xfId="0" applyFont="1" applyFill="1" applyBorder="1" applyAlignment="1" applyProtection="1">
      <alignment horizontal="center" vertical="center"/>
      <protection locked="0"/>
    </xf>
    <xf numFmtId="0" fontId="19" fillId="16" borderId="150" xfId="0" applyFont="1" applyFill="1" applyBorder="1" applyAlignment="1">
      <alignment horizontal="left" vertical="center"/>
    </xf>
    <xf numFmtId="0" fontId="19" fillId="2" borderId="151" xfId="0" applyFont="1" applyFill="1" applyBorder="1" applyAlignment="1">
      <alignment vertical="center"/>
    </xf>
    <xf numFmtId="0" fontId="19" fillId="16" borderId="67" xfId="0" applyFont="1" applyFill="1" applyBorder="1" applyAlignment="1">
      <alignment vertical="center"/>
    </xf>
    <xf numFmtId="0" fontId="19" fillId="16" borderId="152" xfId="0" applyFont="1" applyFill="1" applyBorder="1" applyAlignment="1">
      <alignment vertical="center"/>
    </xf>
    <xf numFmtId="0" fontId="5" fillId="6" borderId="145" xfId="0" applyFont="1" applyFill="1" applyBorder="1"/>
    <xf numFmtId="0" fontId="19" fillId="16" borderId="4" xfId="0" applyFont="1" applyFill="1" applyBorder="1" applyAlignment="1" applyProtection="1">
      <alignment horizontal="center" vertical="center"/>
      <protection locked="0"/>
    </xf>
    <xf numFmtId="49" fontId="19" fillId="16" borderId="4" xfId="0" applyNumberFormat="1" applyFont="1" applyFill="1" applyBorder="1" applyAlignment="1" applyProtection="1">
      <alignment horizontal="center" vertical="center"/>
      <protection locked="0"/>
    </xf>
    <xf numFmtId="0" fontId="23" fillId="16" borderId="4" xfId="5" applyFill="1" applyBorder="1" applyAlignment="1" applyProtection="1">
      <alignment horizontal="center" vertical="center"/>
      <protection locked="0"/>
    </xf>
    <xf numFmtId="0" fontId="23" fillId="16" borderId="140" xfId="5" applyFill="1" applyBorder="1" applyAlignment="1" applyProtection="1">
      <alignment horizontal="center" vertical="center"/>
      <protection locked="0"/>
    </xf>
    <xf numFmtId="49" fontId="15" fillId="0" borderId="61" xfId="0" applyNumberFormat="1" applyFont="1" applyBorder="1" applyAlignment="1" applyProtection="1">
      <alignment horizontal="center" vertical="center"/>
      <protection locked="0"/>
    </xf>
    <xf numFmtId="49" fontId="5" fillId="0" borderId="7" xfId="0" applyNumberFormat="1" applyFont="1" applyBorder="1" applyAlignment="1">
      <alignment horizontal="center" vertical="center" shrinkToFit="1"/>
    </xf>
    <xf numFmtId="49" fontId="19" fillId="0" borderId="4" xfId="0" applyNumberFormat="1" applyFont="1" applyBorder="1" applyAlignment="1">
      <alignment horizontal="center" vertical="center" shrinkToFit="1"/>
    </xf>
    <xf numFmtId="49" fontId="5" fillId="0" borderId="4" xfId="0" applyNumberFormat="1" applyFont="1" applyBorder="1" applyAlignment="1">
      <alignment horizontal="center" vertical="center" shrinkToFit="1"/>
    </xf>
    <xf numFmtId="49" fontId="5" fillId="0" borderId="1" xfId="0" applyNumberFormat="1" applyFont="1" applyBorder="1" applyAlignment="1">
      <alignment horizontal="center" vertical="center" shrinkToFit="1"/>
    </xf>
    <xf numFmtId="0" fontId="5" fillId="2" borderId="6" xfId="0" applyFont="1" applyFill="1" applyBorder="1" applyAlignment="1">
      <alignment horizontal="left" vertical="center" wrapText="1"/>
    </xf>
    <xf numFmtId="0" fontId="5" fillId="0" borderId="153" xfId="0" applyFont="1" applyBorder="1" applyAlignment="1">
      <alignment horizontal="center" vertical="center" shrinkToFit="1"/>
    </xf>
    <xf numFmtId="0" fontId="5" fillId="0" borderId="154" xfId="0" applyFont="1" applyBorder="1" applyAlignment="1">
      <alignment horizontal="center" vertical="center" shrinkToFit="1"/>
    </xf>
    <xf numFmtId="49" fontId="5" fillId="0" borderId="88" xfId="0" applyNumberFormat="1" applyFont="1" applyBorder="1" applyAlignment="1">
      <alignment horizontal="center" vertical="center" shrinkToFit="1"/>
    </xf>
    <xf numFmtId="0" fontId="5" fillId="0" borderId="4" xfId="0" applyFont="1" applyBorder="1" applyAlignment="1">
      <alignment horizontal="left" vertical="center" wrapText="1"/>
    </xf>
    <xf numFmtId="0" fontId="19" fillId="16" borderId="4" xfId="0" applyFont="1" applyFill="1" applyBorder="1" applyAlignment="1">
      <alignment horizontal="left" vertical="center"/>
    </xf>
    <xf numFmtId="0" fontId="19" fillId="16" borderId="4" xfId="0" applyFont="1" applyFill="1" applyBorder="1" applyAlignment="1">
      <alignment horizontal="left" vertical="center"/>
    </xf>
    <xf numFmtId="0" fontId="19" fillId="16" borderId="4" xfId="0" applyFont="1" applyFill="1" applyBorder="1" applyAlignment="1">
      <alignment horizontal="left" vertical="center"/>
    </xf>
    <xf numFmtId="0" fontId="19" fillId="16" borderId="1" xfId="0" applyFont="1" applyFill="1" applyBorder="1" applyAlignment="1">
      <alignment horizontal="left" vertical="center"/>
    </xf>
    <xf numFmtId="0" fontId="5" fillId="8" borderId="4" xfId="0" applyFont="1" applyFill="1" applyBorder="1" applyAlignment="1">
      <alignment horizontal="center" vertical="center"/>
    </xf>
    <xf numFmtId="0" fontId="5" fillId="2" borderId="1" xfId="0" applyFont="1" applyFill="1" applyBorder="1" applyAlignment="1">
      <alignment horizontal="left" vertical="center" wrapText="1"/>
    </xf>
    <xf numFmtId="0" fontId="5" fillId="4" borderId="92" xfId="0" applyFont="1" applyFill="1" applyBorder="1" applyAlignment="1">
      <alignment vertical="center" wrapText="1"/>
    </xf>
    <xf numFmtId="0" fontId="5" fillId="0" borderId="92" xfId="0" applyFont="1" applyBorder="1" applyAlignment="1">
      <alignment vertical="center" wrapText="1"/>
    </xf>
    <xf numFmtId="0" fontId="5" fillId="14" borderId="45" xfId="0" applyFont="1" applyFill="1" applyBorder="1" applyAlignment="1">
      <alignment horizontal="left" vertical="center"/>
    </xf>
    <xf numFmtId="0" fontId="5" fillId="14" borderId="91" xfId="0" applyFont="1" applyFill="1" applyBorder="1" applyAlignment="1">
      <alignment horizontal="left" vertical="center"/>
    </xf>
    <xf numFmtId="0" fontId="5" fillId="8" borderId="91" xfId="0" applyFont="1" applyFill="1" applyBorder="1" applyAlignment="1">
      <alignment horizontal="center" vertical="center"/>
    </xf>
    <xf numFmtId="0" fontId="19" fillId="16" borderId="92" xfId="0" applyFont="1" applyFill="1" applyBorder="1" applyAlignment="1">
      <alignment horizontal="left" vertical="center"/>
    </xf>
    <xf numFmtId="0" fontId="19" fillId="0" borderId="1" xfId="0" applyFont="1" applyBorder="1" applyAlignment="1">
      <alignment vertical="center"/>
    </xf>
    <xf numFmtId="0" fontId="19" fillId="16" borderId="155" xfId="0" applyFont="1" applyFill="1" applyBorder="1" applyAlignment="1">
      <alignment horizontal="left" vertical="center"/>
    </xf>
    <xf numFmtId="0" fontId="19" fillId="16" borderId="7" xfId="0" applyFont="1" applyFill="1" applyBorder="1" applyAlignment="1">
      <alignment horizontal="left" vertical="center"/>
    </xf>
    <xf numFmtId="0" fontId="19" fillId="16" borderId="6" xfId="0" applyFont="1" applyFill="1" applyBorder="1" applyAlignment="1" applyProtection="1">
      <alignment horizontal="center" vertical="center"/>
      <protection locked="0"/>
    </xf>
    <xf numFmtId="0" fontId="19" fillId="0" borderId="2" xfId="0" applyFont="1" applyFill="1" applyBorder="1" applyAlignment="1" applyProtection="1">
      <alignment horizontal="center" vertical="center"/>
      <protection locked="0"/>
    </xf>
    <xf numFmtId="0" fontId="10" fillId="2" borderId="146" xfId="0" applyFont="1" applyFill="1" applyBorder="1" applyAlignment="1" applyProtection="1">
      <alignment horizontal="center" vertical="center"/>
      <protection locked="0"/>
    </xf>
    <xf numFmtId="0" fontId="19" fillId="0" borderId="5" xfId="0" applyFont="1" applyFill="1" applyBorder="1" applyAlignment="1" applyProtection="1">
      <alignment horizontal="center" vertical="center" wrapText="1"/>
      <protection locked="0"/>
    </xf>
    <xf numFmtId="0" fontId="19" fillId="0" borderId="5" xfId="0" applyFont="1" applyFill="1" applyBorder="1" applyAlignment="1" applyProtection="1">
      <alignment horizontal="center" vertical="center"/>
      <protection locked="0"/>
    </xf>
    <xf numFmtId="0" fontId="19" fillId="0" borderId="150" xfId="0" applyFont="1" applyFill="1" applyBorder="1" applyAlignment="1" applyProtection="1">
      <alignment horizontal="center" vertical="center"/>
      <protection locked="0"/>
    </xf>
    <xf numFmtId="49" fontId="19" fillId="0" borderId="4" xfId="0" applyNumberFormat="1" applyFont="1" applyFill="1" applyBorder="1" applyAlignment="1" applyProtection="1">
      <alignment horizontal="center" vertical="center"/>
      <protection locked="0"/>
    </xf>
    <xf numFmtId="49" fontId="19" fillId="0" borderId="5" xfId="0" applyNumberFormat="1" applyFont="1" applyFill="1" applyBorder="1" applyAlignment="1" applyProtection="1">
      <alignment horizontal="center" vertical="center"/>
      <protection locked="0"/>
    </xf>
    <xf numFmtId="0" fontId="10" fillId="16" borderId="137" xfId="0" applyFont="1" applyFill="1" applyBorder="1" applyAlignment="1" applyProtection="1">
      <alignment horizontal="center" vertical="center" wrapText="1"/>
      <protection locked="0"/>
    </xf>
    <xf numFmtId="0" fontId="19" fillId="0" borderId="5" xfId="0" applyNumberFormat="1" applyFont="1" applyFill="1" applyBorder="1" applyAlignment="1" applyProtection="1">
      <alignment horizontal="center" vertical="center"/>
      <protection locked="0"/>
    </xf>
    <xf numFmtId="0" fontId="5" fillId="0" borderId="7" xfId="0" applyFont="1" applyBorder="1" applyAlignment="1">
      <alignment vertical="center" wrapText="1"/>
    </xf>
    <xf numFmtId="0" fontId="5" fillId="0" borderId="3" xfId="0" applyFont="1" applyBorder="1" applyAlignment="1">
      <alignment vertical="center" wrapText="1"/>
    </xf>
    <xf numFmtId="0" fontId="5" fillId="0" borderId="1" xfId="0" applyFont="1" applyBorder="1" applyAlignment="1">
      <alignment vertical="center" wrapText="1"/>
    </xf>
    <xf numFmtId="0" fontId="5" fillId="0" borderId="48" xfId="0" applyFont="1" applyBorder="1" applyAlignment="1">
      <alignment vertical="center" wrapText="1"/>
    </xf>
    <xf numFmtId="0" fontId="5" fillId="0" borderId="7"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5" fillId="0" borderId="112" xfId="0" applyFont="1" applyBorder="1" applyAlignment="1">
      <alignment horizontal="left" vertical="center" wrapText="1"/>
    </xf>
    <xf numFmtId="0" fontId="5" fillId="0" borderId="11" xfId="0" applyFont="1" applyBorder="1" applyAlignment="1">
      <alignment vertical="center" wrapText="1"/>
    </xf>
    <xf numFmtId="49" fontId="5" fillId="0" borderId="5" xfId="0" applyNumberFormat="1" applyFont="1" applyBorder="1" applyAlignment="1">
      <alignment horizontal="center" vertical="center" shrinkToFit="1"/>
    </xf>
    <xf numFmtId="0" fontId="5" fillId="0" borderId="17" xfId="0" applyFont="1" applyBorder="1" applyAlignment="1">
      <alignment vertical="center" wrapText="1"/>
    </xf>
    <xf numFmtId="0" fontId="5" fillId="0" borderId="8" xfId="0" applyFont="1" applyBorder="1" applyAlignment="1">
      <alignment vertical="center" wrapText="1"/>
    </xf>
    <xf numFmtId="0" fontId="5" fillId="0" borderId="1" xfId="3" applyFont="1" applyBorder="1" applyAlignment="1">
      <alignment horizontal="left" vertical="center" wrapText="1"/>
    </xf>
    <xf numFmtId="0" fontId="10" fillId="0" borderId="3" xfId="0" applyFont="1" applyBorder="1" applyAlignment="1">
      <alignment horizontal="center" vertical="center"/>
    </xf>
    <xf numFmtId="0" fontId="19" fillId="0" borderId="1" xfId="0" applyFont="1" applyBorder="1" applyAlignment="1">
      <alignment horizontal="left" vertical="center" wrapText="1"/>
    </xf>
    <xf numFmtId="0" fontId="5" fillId="0" borderId="31" xfId="0" applyFont="1" applyBorder="1" applyAlignment="1">
      <alignment vertical="center" wrapText="1"/>
    </xf>
    <xf numFmtId="0" fontId="5" fillId="0" borderId="3" xfId="0" applyFont="1" applyBorder="1" applyAlignment="1">
      <alignment horizontal="left" vertical="center" wrapText="1"/>
    </xf>
    <xf numFmtId="0" fontId="5" fillId="0" borderId="11" xfId="0" applyFont="1" applyBorder="1" applyAlignment="1">
      <alignment horizontal="left" vertical="center" wrapText="1"/>
    </xf>
    <xf numFmtId="0" fontId="17" fillId="6" borderId="0" xfId="0" applyFont="1" applyFill="1" applyBorder="1" applyAlignment="1">
      <alignment horizontal="left" vertical="center"/>
    </xf>
    <xf numFmtId="0" fontId="17" fillId="6" borderId="0" xfId="0" applyFont="1" applyFill="1" applyBorder="1"/>
    <xf numFmtId="0" fontId="5" fillId="8" borderId="156" xfId="0" applyFont="1" applyFill="1" applyBorder="1" applyAlignment="1">
      <alignment vertical="center"/>
    </xf>
    <xf numFmtId="0" fontId="5" fillId="8" borderId="157" xfId="0" applyFont="1" applyFill="1" applyBorder="1" applyAlignment="1">
      <alignment vertical="center"/>
    </xf>
    <xf numFmtId="0" fontId="5" fillId="8" borderId="158" xfId="0" applyFont="1" applyFill="1" applyBorder="1"/>
    <xf numFmtId="0" fontId="5" fillId="8" borderId="158" xfId="0" applyFont="1" applyFill="1" applyBorder="1" applyAlignment="1">
      <alignment horizontal="center" vertical="center"/>
    </xf>
    <xf numFmtId="0" fontId="19" fillId="0" borderId="1" xfId="0" applyFont="1" applyBorder="1" applyAlignment="1">
      <alignment horizontal="left" vertical="center" wrapText="1"/>
    </xf>
    <xf numFmtId="0" fontId="19" fillId="0" borderId="3" xfId="0" applyFont="1" applyBorder="1" applyAlignment="1">
      <alignment horizontal="left" vertical="center" wrapText="1"/>
    </xf>
    <xf numFmtId="0" fontId="19" fillId="0" borderId="2" xfId="0" applyFont="1" applyBorder="1" applyAlignment="1">
      <alignment horizontal="left"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14" fillId="19" borderId="0" xfId="0" applyFont="1" applyFill="1" applyAlignment="1">
      <alignment horizontal="center"/>
    </xf>
    <xf numFmtId="0" fontId="5" fillId="14" borderId="44" xfId="0" applyFont="1" applyFill="1" applyBorder="1" applyAlignment="1">
      <alignment horizontal="left" vertical="center" wrapText="1"/>
    </xf>
    <xf numFmtId="0" fontId="5" fillId="14" borderId="45" xfId="0" applyFont="1" applyFill="1" applyBorder="1" applyAlignment="1">
      <alignment horizontal="left" vertical="center" wrapText="1"/>
    </xf>
    <xf numFmtId="0" fontId="5" fillId="14" borderId="93" xfId="0" applyFont="1" applyFill="1" applyBorder="1" applyAlignment="1">
      <alignment horizontal="left" vertical="center" wrapText="1"/>
    </xf>
    <xf numFmtId="0" fontId="5" fillId="14" borderId="81" xfId="0" applyFont="1" applyFill="1" applyBorder="1" applyAlignment="1">
      <alignment horizontal="left" vertical="center" wrapText="1"/>
    </xf>
    <xf numFmtId="0" fontId="5" fillId="14" borderId="3" xfId="0" applyFont="1" applyFill="1" applyBorder="1" applyAlignment="1">
      <alignment horizontal="left" vertical="center" wrapText="1"/>
    </xf>
    <xf numFmtId="0" fontId="5" fillId="14" borderId="125"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48" xfId="0" applyFont="1" applyBorder="1" applyAlignment="1">
      <alignment vertical="center" wrapText="1"/>
    </xf>
    <xf numFmtId="0" fontId="5" fillId="0" borderId="49" xfId="0" applyFont="1" applyBorder="1" applyAlignment="1">
      <alignmen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14"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5" fillId="0" borderId="1" xfId="0" applyFont="1" applyBorder="1" applyAlignment="1">
      <alignment vertical="center" wrapText="1"/>
    </xf>
    <xf numFmtId="0" fontId="14" fillId="0" borderId="7" xfId="0" applyFont="1" applyBorder="1" applyAlignment="1">
      <alignmen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5" fillId="8" borderId="159" xfId="0" applyFont="1" applyFill="1" applyBorder="1" applyAlignment="1">
      <alignment horizontal="center" vertical="center"/>
    </xf>
    <xf numFmtId="0" fontId="5" fillId="8" borderId="160" xfId="0" applyFont="1" applyFill="1" applyBorder="1" applyAlignment="1">
      <alignment horizontal="center" vertical="center"/>
    </xf>
    <xf numFmtId="0" fontId="5" fillId="8" borderId="157" xfId="0" applyFont="1" applyFill="1" applyBorder="1" applyAlignment="1">
      <alignment horizontal="center" vertical="center"/>
    </xf>
    <xf numFmtId="0" fontId="19" fillId="16" borderId="3" xfId="0" applyFont="1" applyFill="1" applyBorder="1" applyAlignment="1">
      <alignment horizontal="left" vertical="center"/>
    </xf>
    <xf numFmtId="0" fontId="19" fillId="16" borderId="2" xfId="0" applyFont="1" applyFill="1" applyBorder="1" applyAlignment="1">
      <alignment horizontal="left" vertical="center"/>
    </xf>
    <xf numFmtId="0" fontId="19" fillId="16" borderId="8" xfId="0" applyFont="1" applyFill="1" applyBorder="1" applyAlignment="1">
      <alignment horizontal="left" vertical="center"/>
    </xf>
    <xf numFmtId="0" fontId="19" fillId="16" borderId="9" xfId="0" applyFont="1" applyFill="1" applyBorder="1" applyAlignment="1">
      <alignment horizontal="left" vertical="center"/>
    </xf>
    <xf numFmtId="0" fontId="19" fillId="16" borderId="0" xfId="0" applyFont="1" applyFill="1" applyBorder="1" applyAlignment="1">
      <alignment horizontal="center" vertical="center"/>
    </xf>
    <xf numFmtId="0" fontId="19" fillId="16" borderId="66" xfId="0" applyFont="1" applyFill="1" applyBorder="1" applyAlignment="1">
      <alignment horizontal="center" vertical="center"/>
    </xf>
    <xf numFmtId="0" fontId="19" fillId="16" borderId="4" xfId="0" applyFont="1" applyFill="1" applyBorder="1" applyAlignment="1">
      <alignment horizontal="center" vertical="center"/>
    </xf>
    <xf numFmtId="0" fontId="5" fillId="2" borderId="41" xfId="0" applyFont="1" applyFill="1" applyBorder="1" applyAlignment="1">
      <alignment horizontal="left" vertical="center"/>
    </xf>
    <xf numFmtId="0" fontId="5" fillId="2" borderId="42" xfId="0" applyFont="1" applyFill="1" applyBorder="1" applyAlignment="1">
      <alignment horizontal="left" vertical="center"/>
    </xf>
    <xf numFmtId="0" fontId="5" fillId="2" borderId="43" xfId="0" applyFont="1" applyFill="1" applyBorder="1" applyAlignment="1">
      <alignment horizontal="left" vertical="center"/>
    </xf>
    <xf numFmtId="0" fontId="5" fillId="0" borderId="11" xfId="0" applyFont="1" applyBorder="1" applyAlignment="1">
      <alignment horizontal="left" vertical="center" wrapText="1"/>
    </xf>
    <xf numFmtId="0" fontId="5" fillId="0" borderId="66" xfId="0" applyFont="1" applyBorder="1" applyAlignment="1">
      <alignment horizontal="left" vertical="center" wrapText="1"/>
    </xf>
    <xf numFmtId="0" fontId="19" fillId="16" borderId="150" xfId="0" applyFont="1" applyFill="1" applyBorder="1" applyAlignment="1">
      <alignment horizontal="center" vertical="center"/>
    </xf>
    <xf numFmtId="0" fontId="19" fillId="16" borderId="147" xfId="0" applyFont="1" applyFill="1" applyBorder="1" applyAlignment="1">
      <alignment horizontal="left" vertical="center"/>
    </xf>
    <xf numFmtId="0" fontId="19" fillId="16" borderId="5" xfId="0" applyFont="1" applyFill="1" applyBorder="1" applyAlignment="1">
      <alignment horizontal="left" vertical="center"/>
    </xf>
    <xf numFmtId="0" fontId="19" fillId="16" borderId="4" xfId="0" applyFont="1" applyFill="1" applyBorder="1" applyAlignment="1">
      <alignment horizontal="left" vertical="center"/>
    </xf>
    <xf numFmtId="0" fontId="19" fillId="16" borderId="7" xfId="0" applyFont="1" applyFill="1" applyBorder="1" applyAlignment="1">
      <alignment horizontal="left" vertical="center" wrapText="1"/>
    </xf>
    <xf numFmtId="0" fontId="19" fillId="16" borderId="8" xfId="0" applyFont="1" applyFill="1" applyBorder="1" applyAlignment="1">
      <alignment horizontal="left" vertical="center" wrapText="1"/>
    </xf>
    <xf numFmtId="0" fontId="19" fillId="16" borderId="9" xfId="0" applyFont="1" applyFill="1" applyBorder="1" applyAlignment="1">
      <alignment horizontal="left" vertical="center" wrapText="1"/>
    </xf>
    <xf numFmtId="0" fontId="19" fillId="16" borderId="91" xfId="0" applyFont="1" applyFill="1" applyBorder="1" applyAlignment="1">
      <alignment horizontal="center" vertical="center"/>
    </xf>
    <xf numFmtId="0" fontId="19" fillId="16" borderId="67" xfId="0" applyFont="1" applyFill="1" applyBorder="1" applyAlignment="1">
      <alignment horizontal="center" vertical="center"/>
    </xf>
    <xf numFmtId="0" fontId="19" fillId="0" borderId="7" xfId="0" applyFont="1" applyBorder="1" applyAlignment="1">
      <alignment vertical="center" wrapText="1"/>
    </xf>
    <xf numFmtId="0" fontId="19" fillId="0" borderId="3" xfId="0" applyFont="1" applyBorder="1" applyAlignment="1">
      <alignment vertical="center" wrapText="1"/>
    </xf>
    <xf numFmtId="0" fontId="5" fillId="2" borderId="23" xfId="0" applyFont="1" applyFill="1" applyBorder="1" applyAlignment="1">
      <alignment horizontal="left" vertical="center"/>
    </xf>
    <xf numFmtId="0" fontId="5" fillId="2" borderId="18" xfId="0" applyFont="1" applyFill="1" applyBorder="1" applyAlignment="1">
      <alignment horizontal="left" vertical="center"/>
    </xf>
    <xf numFmtId="0" fontId="5" fillId="2" borderId="24" xfId="0" applyFont="1" applyFill="1" applyBorder="1" applyAlignment="1">
      <alignment horizontal="left" vertical="center"/>
    </xf>
    <xf numFmtId="0" fontId="5" fillId="2" borderId="28" xfId="0" applyFont="1" applyFill="1" applyBorder="1" applyAlignment="1">
      <alignment horizontal="left" vertical="center"/>
    </xf>
    <xf numFmtId="0" fontId="5" fillId="2" borderId="29" xfId="0" applyFont="1" applyFill="1" applyBorder="1" applyAlignment="1">
      <alignment horizontal="left" vertical="center"/>
    </xf>
    <xf numFmtId="0" fontId="5" fillId="2" borderId="30" xfId="0" applyFont="1" applyFill="1" applyBorder="1" applyAlignment="1">
      <alignment horizontal="left" vertical="center"/>
    </xf>
    <xf numFmtId="0" fontId="19" fillId="16" borderId="0" xfId="0" applyFont="1" applyFill="1" applyAlignment="1">
      <alignment horizontal="left" vertical="center" wrapText="1"/>
    </xf>
    <xf numFmtId="0" fontId="19" fillId="16" borderId="91" xfId="0" applyFont="1" applyFill="1" applyBorder="1" applyAlignment="1">
      <alignment horizontal="left" vertical="center" wrapText="1"/>
    </xf>
    <xf numFmtId="0" fontId="19" fillId="16" borderId="67" xfId="0" applyFont="1" applyFill="1" applyBorder="1" applyAlignment="1">
      <alignment horizontal="left" vertical="center" wrapText="1"/>
    </xf>
    <xf numFmtId="0" fontId="5" fillId="8" borderId="120" xfId="0" applyFont="1" applyFill="1" applyBorder="1" applyAlignment="1">
      <alignment horizontal="center" vertical="center"/>
    </xf>
    <xf numFmtId="0" fontId="5" fillId="8" borderId="121" xfId="0" applyFont="1" applyFill="1" applyBorder="1" applyAlignment="1">
      <alignment horizontal="center" vertical="center"/>
    </xf>
    <xf numFmtId="0" fontId="5" fillId="8" borderId="119" xfId="0" applyFont="1" applyFill="1" applyBorder="1" applyAlignment="1">
      <alignment horizontal="center" vertical="center"/>
    </xf>
    <xf numFmtId="0" fontId="19" fillId="16" borderId="5" xfId="0" applyFont="1" applyFill="1" applyBorder="1" applyAlignment="1">
      <alignment horizontal="left" vertical="center" wrapText="1"/>
    </xf>
    <xf numFmtId="0" fontId="19" fillId="16" borderId="4" xfId="0" applyFont="1" applyFill="1" applyBorder="1" applyAlignment="1">
      <alignment horizontal="left" vertical="center" wrapText="1"/>
    </xf>
    <xf numFmtId="0" fontId="19" fillId="16" borderId="91" xfId="0" applyFont="1" applyFill="1" applyBorder="1" applyAlignment="1">
      <alignment horizontal="left" vertical="center"/>
    </xf>
    <xf numFmtId="0" fontId="19" fillId="16" borderId="67" xfId="0" applyFont="1" applyFill="1" applyBorder="1" applyAlignment="1">
      <alignment horizontal="left" vertical="center"/>
    </xf>
    <xf numFmtId="0" fontId="5" fillId="0" borderId="31" xfId="0" applyFont="1" applyBorder="1" applyAlignment="1">
      <alignment vertical="center" wrapText="1"/>
    </xf>
    <xf numFmtId="0" fontId="5" fillId="0" borderId="29" xfId="0" applyFont="1" applyBorder="1" applyAlignment="1">
      <alignment vertical="center" wrapText="1"/>
    </xf>
    <xf numFmtId="0" fontId="19" fillId="16" borderId="141" xfId="0" applyFont="1" applyFill="1" applyBorder="1" applyAlignment="1">
      <alignment horizontal="left" vertical="center"/>
    </xf>
    <xf numFmtId="0" fontId="19" fillId="16" borderId="1" xfId="0" applyFont="1" applyFill="1" applyBorder="1" applyAlignment="1">
      <alignment horizontal="left" vertical="center"/>
    </xf>
    <xf numFmtId="0" fontId="19" fillId="16" borderId="3" xfId="0" applyFont="1" applyFill="1" applyBorder="1" applyAlignment="1">
      <alignment horizontal="left" vertical="center" wrapText="1"/>
    </xf>
    <xf numFmtId="0" fontId="19" fillId="16" borderId="2" xfId="0" applyFont="1" applyFill="1" applyBorder="1" applyAlignment="1">
      <alignment horizontal="left" vertical="center" wrapText="1"/>
    </xf>
    <xf numFmtId="0" fontId="19" fillId="16" borderId="0" xfId="0" applyFont="1" applyFill="1" applyAlignment="1">
      <alignment horizontal="left" vertical="center"/>
    </xf>
    <xf numFmtId="0" fontId="5" fillId="8" borderId="4" xfId="0" applyFont="1" applyFill="1" applyBorder="1" applyAlignment="1">
      <alignment horizontal="center" vertical="center"/>
    </xf>
    <xf numFmtId="0" fontId="19" fillId="16" borderId="1" xfId="0" applyFont="1" applyFill="1" applyBorder="1" applyAlignment="1">
      <alignment horizontal="left" vertical="center" wrapText="1"/>
    </xf>
    <xf numFmtId="0" fontId="5" fillId="0" borderId="1" xfId="3" applyFont="1" applyBorder="1" applyAlignment="1">
      <alignment horizontal="left" vertical="center" wrapText="1"/>
    </xf>
    <xf numFmtId="0" fontId="5" fillId="0" borderId="3" xfId="3" applyFont="1" applyBorder="1" applyAlignment="1">
      <alignment horizontal="left" vertical="center" wrapText="1"/>
    </xf>
    <xf numFmtId="0" fontId="5" fillId="0" borderId="2" xfId="0" applyFont="1" applyBorder="1" applyAlignment="1">
      <alignment vertical="center" wrapText="1"/>
    </xf>
    <xf numFmtId="0" fontId="5" fillId="0" borderId="2" xfId="3" applyFont="1" applyBorder="1" applyAlignment="1">
      <alignment horizontal="left" vertical="center" wrapText="1"/>
    </xf>
    <xf numFmtId="0" fontId="5" fillId="0" borderId="103" xfId="0" applyFont="1" applyBorder="1" applyAlignment="1">
      <alignment horizontal="left" vertical="center"/>
    </xf>
    <xf numFmtId="0" fontId="5" fillId="0" borderId="101" xfId="0" applyFont="1" applyBorder="1" applyAlignment="1">
      <alignment horizontal="left" vertical="center"/>
    </xf>
    <xf numFmtId="0" fontId="5" fillId="0" borderId="102" xfId="0" applyFont="1" applyBorder="1" applyAlignment="1">
      <alignment horizontal="left"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4" fillId="0" borderId="8" xfId="0" applyFont="1" applyBorder="1" applyAlignment="1">
      <alignment vertical="center" wrapText="1"/>
    </xf>
    <xf numFmtId="0" fontId="15" fillId="0" borderId="62" xfId="0" applyFont="1" applyBorder="1" applyAlignment="1">
      <alignment horizontal="center" vertical="center" wrapText="1"/>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15" fillId="0" borderId="62" xfId="0" applyFont="1" applyBorder="1" applyAlignment="1">
      <alignment horizontal="center" vertical="center"/>
    </xf>
    <xf numFmtId="0" fontId="19" fillId="0" borderId="1" xfId="0" applyFont="1" applyBorder="1" applyAlignment="1">
      <alignment horizontal="left" vertical="center"/>
    </xf>
    <xf numFmtId="0" fontId="19" fillId="0" borderId="3" xfId="0" applyFont="1" applyBorder="1" applyAlignment="1">
      <alignment horizontal="left" vertical="center"/>
    </xf>
    <xf numFmtId="0" fontId="19" fillId="0" borderId="2" xfId="0" applyFont="1" applyBorder="1" applyAlignment="1">
      <alignment horizontal="left" vertical="center"/>
    </xf>
    <xf numFmtId="0" fontId="19" fillId="0" borderId="4" xfId="0" applyFont="1" applyBorder="1" applyAlignment="1">
      <alignment horizontal="left" vertical="center"/>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2" borderId="9" xfId="0" applyFont="1" applyFill="1" applyBorder="1" applyAlignment="1">
      <alignment horizontal="left" vertical="center" wrapText="1"/>
    </xf>
    <xf numFmtId="0" fontId="14" fillId="0" borderId="8" xfId="0" applyFont="1" applyBorder="1" applyAlignment="1">
      <alignment horizontal="left" vertical="center" wrapText="1"/>
    </xf>
    <xf numFmtId="0" fontId="19" fillId="0" borderId="9" xfId="0" applyFont="1" applyBorder="1" applyAlignment="1">
      <alignment horizontal="left" vertical="center" wrapText="1"/>
    </xf>
    <xf numFmtId="0" fontId="5" fillId="0" borderId="112" xfId="0" applyFont="1" applyBorder="1" applyAlignment="1">
      <alignment horizontal="left" vertical="center" wrapText="1"/>
    </xf>
    <xf numFmtId="0" fontId="5" fillId="0" borderId="113" xfId="0" applyFont="1" applyBorder="1" applyAlignment="1">
      <alignment horizontal="left" vertical="center" wrapText="1"/>
    </xf>
    <xf numFmtId="0" fontId="5" fillId="0" borderId="11" xfId="0" applyFont="1" applyBorder="1" applyAlignment="1">
      <alignment vertical="center" wrapText="1"/>
    </xf>
    <xf numFmtId="0" fontId="5" fillId="0" borderId="91" xfId="0" applyFont="1" applyBorder="1" applyAlignment="1">
      <alignment vertical="center" wrapText="1"/>
    </xf>
    <xf numFmtId="49" fontId="5" fillId="0" borderId="5" xfId="0" applyNumberFormat="1" applyFont="1" applyBorder="1" applyAlignment="1">
      <alignment horizontal="center" vertical="center" shrinkToFit="1"/>
    </xf>
    <xf numFmtId="49" fontId="5" fillId="0" borderId="6" xfId="0" applyNumberFormat="1" applyFont="1" applyBorder="1" applyAlignment="1">
      <alignment horizontal="center" vertical="center" shrinkToFit="1"/>
    </xf>
    <xf numFmtId="0" fontId="5" fillId="0" borderId="4" xfId="0" applyFont="1" applyFill="1" applyBorder="1" applyAlignment="1">
      <alignment horizontal="left" vertical="center" wrapText="1"/>
    </xf>
    <xf numFmtId="0" fontId="5" fillId="2" borderId="54" xfId="0" applyFont="1" applyFill="1" applyBorder="1" applyAlignment="1">
      <alignment horizontal="left" vertical="center"/>
    </xf>
    <xf numFmtId="0" fontId="5" fillId="2" borderId="55" xfId="0" applyFont="1" applyFill="1" applyBorder="1" applyAlignment="1">
      <alignment horizontal="left" vertical="center"/>
    </xf>
    <xf numFmtId="0" fontId="5" fillId="2" borderId="56" xfId="0" applyFont="1" applyFill="1" applyBorder="1" applyAlignment="1">
      <alignment horizontal="left" vertical="center"/>
    </xf>
    <xf numFmtId="0" fontId="5" fillId="2" borderId="53" xfId="0" applyFont="1" applyFill="1" applyBorder="1" applyAlignment="1">
      <alignment horizontal="left" vertical="center"/>
    </xf>
    <xf numFmtId="0" fontId="5" fillId="2" borderId="49" xfId="0" applyFont="1" applyFill="1" applyBorder="1" applyAlignment="1">
      <alignment horizontal="left" vertical="center"/>
    </xf>
    <xf numFmtId="0" fontId="5" fillId="2" borderId="51" xfId="0" applyFont="1" applyFill="1" applyBorder="1" applyAlignment="1">
      <alignment horizontal="left" vertical="center"/>
    </xf>
    <xf numFmtId="0" fontId="5" fillId="0" borderId="48" xfId="0" applyFont="1" applyBorder="1" applyAlignment="1">
      <alignment horizontal="left" vertical="center" wrapText="1"/>
    </xf>
    <xf numFmtId="0" fontId="5" fillId="0" borderId="50" xfId="0" applyFont="1" applyBorder="1" applyAlignment="1">
      <alignment horizontal="left" vertical="center" wrapText="1"/>
    </xf>
    <xf numFmtId="0" fontId="5" fillId="2" borderId="81" xfId="0" applyFont="1" applyFill="1" applyBorder="1" applyAlignment="1">
      <alignment horizontal="left" vertical="center"/>
    </xf>
    <xf numFmtId="0" fontId="5" fillId="2" borderId="3" xfId="0" applyFont="1" applyFill="1" applyBorder="1" applyAlignment="1">
      <alignment horizontal="left" vertical="center"/>
    </xf>
    <xf numFmtId="0" fontId="5" fillId="2" borderId="47" xfId="0" applyFont="1" applyFill="1" applyBorder="1" applyAlignment="1">
      <alignment horizontal="left" vertical="center"/>
    </xf>
    <xf numFmtId="0" fontId="14" fillId="2" borderId="7" xfId="0" applyFont="1" applyFill="1" applyBorder="1" applyAlignment="1">
      <alignment horizontal="left" vertical="center" wrapText="1"/>
    </xf>
    <xf numFmtId="0" fontId="19" fillId="0" borderId="1" xfId="0" applyFont="1" applyBorder="1" applyAlignment="1">
      <alignment vertical="center" wrapText="1"/>
    </xf>
    <xf numFmtId="0" fontId="15" fillId="6" borderId="0" xfId="0" applyFont="1" applyFill="1" applyAlignment="1">
      <alignment horizontal="center" vertical="center" wrapText="1"/>
    </xf>
    <xf numFmtId="0" fontId="15" fillId="6" borderId="0" xfId="0" applyFont="1" applyFill="1" applyAlignment="1">
      <alignment horizontal="center" vertical="center"/>
    </xf>
  </cellXfs>
  <cellStyles count="6">
    <cellStyle name="ハイパーリンク" xfId="5" builtinId="8"/>
    <cellStyle name="ハイパーリンク 2" xfId="2"/>
    <cellStyle name="標準" xfId="0" builtinId="0"/>
    <cellStyle name="標準 2" xfId="1"/>
    <cellStyle name="標準 3" xfId="3"/>
    <cellStyle name="標準 4" xfId="4"/>
  </cellStyles>
  <dxfs count="108">
    <dxf>
      <fill>
        <patternFill>
          <bgColor theme="0" tint="-0.14996795556505021"/>
        </patternFill>
      </fill>
    </dxf>
    <dxf>
      <fill>
        <patternFill>
          <bgColor rgb="FFFFCCFF"/>
        </patternFill>
      </fill>
    </dxf>
    <dxf>
      <fill>
        <patternFill>
          <bgColor rgb="FFFFCCF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CF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numFmt numFmtId="0" formatCode="General"/>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fgColor rgb="FFFF99FF"/>
          <bgColor rgb="FFFFCCFF"/>
        </patternFill>
      </fill>
    </dxf>
    <dxf>
      <fill>
        <patternFill>
          <bgColor rgb="FFFFCCFF"/>
        </patternFill>
      </fill>
    </dxf>
  </dxfs>
  <tableStyles count="0" defaultTableStyle="TableStyleMedium2" defaultPivotStyle="PivotStyleLight16"/>
  <colors>
    <mruColors>
      <color rgb="FF9933FF"/>
      <color rgb="FF990099"/>
      <color rgb="FF0000FF"/>
      <color rgb="FFFFCCFF"/>
      <color rgb="FF000066"/>
      <color rgb="FFFF7C80"/>
      <color rgb="FFFF99FF"/>
      <color rgb="FFFF3300"/>
      <color rgb="FFFFCC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00FF"/>
  </sheetPr>
  <dimension ref="A1:AC557"/>
  <sheetViews>
    <sheetView showGridLines="0" tabSelected="1" view="pageBreakPreview" zoomScaleNormal="80" zoomScaleSheetLayoutView="100" zoomScalePageLayoutView="50" workbookViewId="0">
      <selection activeCell="Y6" sqref="Y6"/>
    </sheetView>
  </sheetViews>
  <sheetFormatPr defaultColWidth="9" defaultRowHeight="15.75"/>
  <cols>
    <col min="1" max="1" width="2.625" style="3" customWidth="1"/>
    <col min="2" max="2" width="4.625" style="3" customWidth="1"/>
    <col min="3" max="3" width="9.625" style="3" customWidth="1"/>
    <col min="4" max="5" width="4.625" style="3" customWidth="1"/>
    <col min="6" max="6" width="81.625" style="3" customWidth="1"/>
    <col min="7" max="13" width="7.375" style="3" hidden="1" customWidth="1"/>
    <col min="14" max="14" width="17.125" style="3" customWidth="1"/>
    <col min="15" max="15" width="2.625" style="3" customWidth="1"/>
    <col min="16" max="21" width="7.75" style="3" hidden="1" customWidth="1"/>
    <col min="22" max="23" width="9" style="3" hidden="1" customWidth="1"/>
    <col min="24" max="16384" width="9" style="3"/>
  </cols>
  <sheetData>
    <row r="1" spans="1:22" ht="20.100000000000001" customHeight="1">
      <c r="A1" s="435" t="s">
        <v>51</v>
      </c>
      <c r="B1" s="436"/>
      <c r="C1" s="436"/>
      <c r="D1" s="437"/>
      <c r="E1" s="12"/>
      <c r="F1" s="12"/>
      <c r="G1" s="162"/>
      <c r="H1" s="162"/>
      <c r="I1" s="162"/>
      <c r="J1" s="162"/>
      <c r="K1" s="162"/>
      <c r="L1" s="162"/>
      <c r="M1" s="162"/>
      <c r="N1" s="60" t="s">
        <v>731</v>
      </c>
      <c r="O1" s="12"/>
      <c r="P1" s="350" t="s">
        <v>499</v>
      </c>
      <c r="Q1" s="350"/>
      <c r="R1" s="350"/>
      <c r="S1" s="350"/>
      <c r="T1" s="350"/>
      <c r="U1" s="350"/>
      <c r="V1" s="350"/>
    </row>
    <row r="2" spans="1:22" ht="30" customHeight="1">
      <c r="A2" s="12"/>
      <c r="B2" s="166" t="s">
        <v>380</v>
      </c>
      <c r="C2" s="13"/>
      <c r="D2" s="12"/>
      <c r="E2" s="12"/>
      <c r="F2" s="12"/>
      <c r="G2" s="12"/>
      <c r="H2" s="12"/>
      <c r="I2" s="12"/>
      <c r="J2" s="12"/>
      <c r="K2" s="12"/>
      <c r="L2" s="12"/>
      <c r="M2" s="12"/>
      <c r="N2" s="12"/>
      <c r="O2" s="12"/>
    </row>
    <row r="3" spans="1:22" ht="15" customHeight="1" thickBot="1">
      <c r="A3" s="12"/>
      <c r="B3" s="12"/>
      <c r="C3" s="12"/>
      <c r="D3" s="12"/>
      <c r="E3" s="12"/>
      <c r="F3" s="12"/>
      <c r="G3" s="12"/>
      <c r="H3" s="12"/>
      <c r="I3" s="12"/>
      <c r="J3" s="12"/>
      <c r="K3" s="12"/>
      <c r="L3" s="12"/>
      <c r="M3" s="12"/>
      <c r="N3" s="59" t="s">
        <v>106</v>
      </c>
      <c r="O3" s="12"/>
    </row>
    <row r="4" spans="1:22" ht="24.95" customHeight="1" thickBot="1">
      <c r="A4" s="12"/>
      <c r="B4" s="442" t="s">
        <v>105</v>
      </c>
      <c r="C4" s="440"/>
      <c r="D4" s="440"/>
      <c r="E4" s="441"/>
      <c r="F4" s="165"/>
      <c r="G4" s="12"/>
      <c r="H4" s="12"/>
      <c r="I4" s="12"/>
      <c r="J4" s="12"/>
      <c r="K4" s="12"/>
      <c r="L4" s="12"/>
      <c r="M4" s="12"/>
      <c r="N4" s="62"/>
      <c r="O4" s="12"/>
    </row>
    <row r="5" spans="1:22" ht="33.75" customHeight="1" thickBot="1">
      <c r="A5" s="12"/>
      <c r="B5" s="439" t="s">
        <v>717</v>
      </c>
      <c r="C5" s="440"/>
      <c r="D5" s="440"/>
      <c r="E5" s="441"/>
      <c r="F5" s="286"/>
      <c r="G5" s="12"/>
      <c r="H5" s="12"/>
      <c r="I5" s="12"/>
      <c r="J5" s="12"/>
      <c r="K5" s="12"/>
      <c r="L5" s="12"/>
      <c r="M5" s="12"/>
      <c r="N5" s="12"/>
      <c r="O5" s="12"/>
      <c r="P5" s="3" t="s">
        <v>500</v>
      </c>
    </row>
    <row r="6" spans="1:22" ht="9.9499999999999993" customHeight="1">
      <c r="A6" s="12"/>
      <c r="B6" s="12"/>
      <c r="C6" s="12"/>
      <c r="D6" s="12"/>
      <c r="E6" s="12"/>
      <c r="F6" s="12"/>
      <c r="G6" s="12"/>
      <c r="H6" s="12"/>
      <c r="I6" s="12"/>
      <c r="J6" s="12"/>
      <c r="K6" s="12"/>
      <c r="L6" s="12"/>
      <c r="M6" s="12"/>
      <c r="N6" s="12"/>
      <c r="O6" s="12"/>
    </row>
    <row r="7" spans="1:22" ht="15.95" customHeight="1">
      <c r="A7" s="12"/>
      <c r="B7" s="167" t="s">
        <v>107</v>
      </c>
      <c r="C7" s="12"/>
      <c r="D7" s="12"/>
      <c r="E7" s="12"/>
      <c r="F7" s="12"/>
      <c r="G7" s="12"/>
      <c r="H7" s="12"/>
      <c r="I7" s="12"/>
      <c r="J7" s="12"/>
      <c r="K7" s="12"/>
      <c r="L7" s="12"/>
      <c r="M7" s="12"/>
      <c r="N7" s="12"/>
      <c r="O7" s="12"/>
      <c r="P7" s="3" t="s">
        <v>431</v>
      </c>
      <c r="U7" s="3" t="e">
        <f ca="1">OFFSET(G,0,0,1,COUNTA(G:K))</f>
        <v>#NAME?</v>
      </c>
    </row>
    <row r="8" spans="1:22" ht="15.95" customHeight="1">
      <c r="A8" s="12"/>
      <c r="B8" s="167" t="s">
        <v>108</v>
      </c>
      <c r="C8" s="12"/>
      <c r="D8" s="12"/>
      <c r="E8" s="12"/>
      <c r="F8" s="12"/>
      <c r="G8" s="12"/>
      <c r="H8" s="12"/>
      <c r="I8" s="12"/>
      <c r="J8" s="12"/>
      <c r="K8" s="12"/>
      <c r="L8" s="12"/>
      <c r="M8" s="12"/>
      <c r="N8" s="12"/>
      <c r="O8" s="12"/>
      <c r="P8" s="3" t="s">
        <v>432</v>
      </c>
    </row>
    <row r="9" spans="1:22" ht="15.95" customHeight="1">
      <c r="A9" s="12"/>
      <c r="B9" s="167" t="s">
        <v>109</v>
      </c>
      <c r="C9" s="12"/>
      <c r="D9" s="12"/>
      <c r="E9" s="12"/>
      <c r="F9" s="12"/>
      <c r="G9" s="12"/>
      <c r="H9" s="12"/>
      <c r="I9" s="12"/>
      <c r="J9" s="12"/>
      <c r="K9" s="12"/>
      <c r="L9" s="12"/>
      <c r="M9" s="12"/>
      <c r="N9" s="12"/>
      <c r="O9" s="12"/>
      <c r="P9" s="3" t="s">
        <v>102</v>
      </c>
      <c r="Q9" s="3" t="s">
        <v>110</v>
      </c>
      <c r="R9" s="3" t="s">
        <v>326</v>
      </c>
      <c r="S9" s="3" t="s">
        <v>310</v>
      </c>
      <c r="U9" s="3">
        <f>IF(N9="○",1,IF(N9="△",2,0))</f>
        <v>0</v>
      </c>
    </row>
    <row r="10" spans="1:22" ht="15.95" customHeight="1">
      <c r="A10" s="12"/>
      <c r="B10" s="167" t="s">
        <v>460</v>
      </c>
      <c r="C10" s="12"/>
      <c r="D10" s="12"/>
      <c r="E10" s="12"/>
      <c r="F10" s="12"/>
      <c r="G10" s="12"/>
      <c r="H10" s="12"/>
      <c r="I10" s="12"/>
      <c r="J10" s="12"/>
      <c r="K10" s="12"/>
      <c r="L10" s="12"/>
      <c r="M10" s="12"/>
      <c r="N10" s="12"/>
      <c r="O10" s="12"/>
      <c r="P10" s="3" t="s">
        <v>102</v>
      </c>
      <c r="Q10" s="3" t="s">
        <v>329</v>
      </c>
      <c r="R10" s="3" t="s">
        <v>313</v>
      </c>
      <c r="U10" s="3">
        <f>IF(N10&lt;&gt;"▼選択",1,0)</f>
        <v>1</v>
      </c>
    </row>
    <row r="11" spans="1:22" ht="15.95" customHeight="1">
      <c r="A11" s="12"/>
      <c r="B11" s="167" t="s">
        <v>381</v>
      </c>
      <c r="C11" s="12"/>
      <c r="D11" s="12"/>
      <c r="E11" s="12"/>
      <c r="F11" s="12"/>
      <c r="G11" s="12"/>
      <c r="H11" s="12"/>
      <c r="I11" s="12"/>
      <c r="J11" s="12"/>
      <c r="K11" s="12"/>
      <c r="L11" s="12"/>
      <c r="M11" s="12"/>
      <c r="N11" s="12"/>
      <c r="O11" s="12"/>
      <c r="P11" s="161" t="s">
        <v>102</v>
      </c>
      <c r="Q11" s="161" t="s">
        <v>110</v>
      </c>
      <c r="R11" s="161" t="s">
        <v>326</v>
      </c>
      <c r="S11" s="161" t="s">
        <v>310</v>
      </c>
      <c r="T11" s="161"/>
      <c r="U11" s="161">
        <f>IF(N$61="対象外",1,IF(N11="○",1,IF(N11="△",2,0)))</f>
        <v>0</v>
      </c>
    </row>
    <row r="12" spans="1:22" ht="15.95" customHeight="1">
      <c r="A12" s="12"/>
      <c r="B12" s="167" t="s">
        <v>382</v>
      </c>
      <c r="C12" s="167"/>
      <c r="D12" s="167"/>
      <c r="E12" s="167"/>
      <c r="F12" s="167"/>
      <c r="G12" s="167"/>
      <c r="H12" s="167"/>
      <c r="I12" s="167"/>
      <c r="J12" s="167"/>
      <c r="K12" s="167"/>
      <c r="L12" s="167"/>
      <c r="M12" s="167"/>
      <c r="N12" s="167"/>
      <c r="O12" s="12"/>
      <c r="P12" s="161" t="s">
        <v>332</v>
      </c>
      <c r="Q12" s="161"/>
      <c r="R12" s="161"/>
      <c r="S12" s="161"/>
      <c r="T12" s="161"/>
      <c r="U12" s="161"/>
    </row>
    <row r="13" spans="1:22" ht="15.95" customHeight="1">
      <c r="A13" s="12"/>
      <c r="B13" s="167" t="s">
        <v>464</v>
      </c>
      <c r="C13" s="167"/>
      <c r="D13" s="167"/>
      <c r="E13" s="167"/>
      <c r="F13" s="167"/>
      <c r="G13" s="167"/>
      <c r="H13" s="167"/>
      <c r="I13" s="167"/>
      <c r="J13" s="167"/>
      <c r="K13" s="167"/>
      <c r="L13" s="167"/>
      <c r="M13" s="167"/>
      <c r="N13" s="167"/>
      <c r="O13" s="12"/>
      <c r="P13" s="3" t="s">
        <v>102</v>
      </c>
      <c r="Q13" s="3" t="s">
        <v>110</v>
      </c>
      <c r="R13" s="3" t="s">
        <v>326</v>
      </c>
      <c r="S13" s="3" t="s">
        <v>310</v>
      </c>
      <c r="T13" s="3" t="s">
        <v>313</v>
      </c>
      <c r="U13" s="3">
        <f>IF(OR(N13="○",N13="対象外"),1,IF(N13="△",2,0))</f>
        <v>0</v>
      </c>
    </row>
    <row r="14" spans="1:22" ht="15.95" customHeight="1">
      <c r="A14" s="12"/>
      <c r="B14" s="167" t="s">
        <v>461</v>
      </c>
      <c r="C14" s="167"/>
      <c r="D14" s="167"/>
      <c r="E14" s="167"/>
      <c r="F14" s="167"/>
      <c r="G14" s="167"/>
      <c r="H14" s="167"/>
      <c r="I14" s="167"/>
      <c r="J14" s="167"/>
      <c r="K14" s="167"/>
      <c r="L14" s="167"/>
      <c r="M14" s="167"/>
      <c r="N14" s="167"/>
      <c r="O14" s="12"/>
    </row>
    <row r="15" spans="1:22" ht="15.95" customHeight="1">
      <c r="A15" s="12"/>
      <c r="B15" s="167" t="s">
        <v>465</v>
      </c>
      <c r="C15" s="167"/>
      <c r="D15" s="167"/>
      <c r="E15" s="167"/>
      <c r="F15" s="167"/>
      <c r="G15" s="167"/>
      <c r="H15" s="167"/>
      <c r="I15" s="167"/>
      <c r="J15" s="167"/>
      <c r="K15" s="167"/>
      <c r="L15" s="167"/>
      <c r="M15" s="167"/>
      <c r="N15" s="167"/>
      <c r="O15" s="12"/>
    </row>
    <row r="16" spans="1:22" ht="15.95" customHeight="1">
      <c r="A16" s="12"/>
      <c r="B16" s="167" t="s">
        <v>466</v>
      </c>
      <c r="C16" s="167"/>
      <c r="D16" s="167"/>
      <c r="E16" s="167"/>
      <c r="F16" s="167"/>
      <c r="G16" s="167"/>
      <c r="H16" s="167"/>
      <c r="I16" s="167"/>
      <c r="J16" s="167"/>
      <c r="K16" s="167"/>
      <c r="L16" s="167"/>
      <c r="M16" s="167"/>
      <c r="N16" s="167"/>
      <c r="O16" s="12"/>
    </row>
    <row r="17" spans="1:23" ht="16.5" customHeight="1">
      <c r="A17" s="12"/>
      <c r="B17" s="167" t="s">
        <v>497</v>
      </c>
      <c r="C17" s="70"/>
      <c r="D17" s="12"/>
      <c r="E17" s="12"/>
      <c r="F17" s="12"/>
      <c r="G17" s="12"/>
      <c r="H17" s="12"/>
      <c r="I17" s="12"/>
      <c r="J17" s="12"/>
      <c r="K17" s="12"/>
      <c r="L17" s="12"/>
      <c r="M17" s="12"/>
      <c r="N17" s="12"/>
      <c r="O17" s="12"/>
    </row>
    <row r="18" spans="1:23" ht="10.5" customHeight="1">
      <c r="A18" s="12"/>
      <c r="B18" s="167"/>
      <c r="C18" s="70"/>
      <c r="D18" s="12"/>
      <c r="E18" s="12"/>
      <c r="F18" s="12"/>
      <c r="G18" s="12"/>
      <c r="H18" s="12"/>
      <c r="I18" s="12"/>
      <c r="J18" s="12"/>
      <c r="K18" s="12"/>
      <c r="L18" s="12"/>
      <c r="M18" s="12"/>
      <c r="N18" s="12"/>
      <c r="O18" s="12"/>
    </row>
    <row r="19" spans="1:23" ht="22.9" customHeight="1">
      <c r="A19" s="12"/>
      <c r="B19" s="212" t="s">
        <v>446</v>
      </c>
      <c r="C19" s="69"/>
      <c r="D19" s="70"/>
      <c r="E19" s="70"/>
      <c r="F19" s="70"/>
      <c r="G19" s="70"/>
      <c r="H19" s="70"/>
      <c r="I19" s="70"/>
      <c r="J19" s="70"/>
      <c r="K19" s="70"/>
      <c r="L19" s="70"/>
      <c r="M19" s="70"/>
      <c r="N19" s="12"/>
      <c r="O19" s="12"/>
    </row>
    <row r="20" spans="1:23" ht="24.95" customHeight="1">
      <c r="A20" s="12"/>
      <c r="B20" s="73" t="s">
        <v>385</v>
      </c>
      <c r="C20" s="73"/>
      <c r="D20" s="74"/>
      <c r="E20" s="74"/>
      <c r="F20" s="74"/>
      <c r="G20" s="74"/>
      <c r="H20" s="74"/>
      <c r="I20" s="74"/>
      <c r="J20" s="74"/>
      <c r="K20" s="74"/>
      <c r="L20" s="74"/>
      <c r="M20" s="74"/>
      <c r="N20" s="74"/>
      <c r="O20" s="12"/>
      <c r="U20" s="41">
        <f>PRODUCT(U23:U37)</f>
        <v>0</v>
      </c>
      <c r="V20" s="2" t="s">
        <v>113</v>
      </c>
      <c r="W20" s="2"/>
    </row>
    <row r="21" spans="1:23" ht="15" customHeight="1">
      <c r="A21" s="12"/>
      <c r="B21" s="72"/>
      <c r="C21" s="72"/>
      <c r="D21" s="70"/>
      <c r="E21" s="70"/>
      <c r="F21" s="70"/>
      <c r="G21" s="70"/>
      <c r="H21" s="70"/>
      <c r="I21" s="70"/>
      <c r="J21" s="70"/>
      <c r="K21" s="70"/>
      <c r="L21" s="70"/>
      <c r="M21" s="70"/>
      <c r="N21" s="12"/>
      <c r="O21" s="12"/>
    </row>
    <row r="22" spans="1:23" ht="24.95" customHeight="1">
      <c r="A22" s="12"/>
      <c r="B22" s="19" t="s">
        <v>112</v>
      </c>
      <c r="C22" s="78"/>
      <c r="D22" s="20"/>
      <c r="E22" s="20"/>
      <c r="F22" s="21"/>
      <c r="G22" s="426" t="s">
        <v>366</v>
      </c>
      <c r="H22" s="426"/>
      <c r="I22" s="426"/>
      <c r="J22" s="426"/>
      <c r="K22" s="426"/>
      <c r="L22" s="300"/>
      <c r="M22" s="300"/>
      <c r="N22" s="169" t="s">
        <v>64</v>
      </c>
      <c r="O22" s="12"/>
    </row>
    <row r="23" spans="1:23" ht="30" customHeight="1">
      <c r="A23" s="12"/>
      <c r="B23" s="427" t="s">
        <v>384</v>
      </c>
      <c r="C23" s="423"/>
      <c r="D23" s="423"/>
      <c r="E23" s="423"/>
      <c r="F23" s="424"/>
      <c r="G23" s="168" t="s">
        <v>325</v>
      </c>
      <c r="H23" s="168" t="s">
        <v>110</v>
      </c>
      <c r="I23" s="168" t="s">
        <v>331</v>
      </c>
      <c r="J23" s="168"/>
      <c r="K23" s="168"/>
      <c r="L23" s="298"/>
      <c r="M23" s="298"/>
      <c r="N23" s="170" t="s">
        <v>102</v>
      </c>
      <c r="O23" s="12"/>
      <c r="U23" s="1">
        <f>IF(N23="○",1,0)</f>
        <v>0</v>
      </c>
    </row>
    <row r="24" spans="1:23" ht="33.75" customHeight="1">
      <c r="A24" s="12"/>
      <c r="B24" s="427" t="s">
        <v>719</v>
      </c>
      <c r="C24" s="423"/>
      <c r="D24" s="423"/>
      <c r="E24" s="423"/>
      <c r="F24" s="424"/>
      <c r="G24" s="168" t="s">
        <v>102</v>
      </c>
      <c r="H24" s="168" t="s">
        <v>110</v>
      </c>
      <c r="I24" s="168" t="s">
        <v>310</v>
      </c>
      <c r="J24" s="168"/>
      <c r="K24" s="168"/>
      <c r="L24" s="298"/>
      <c r="M24" s="298"/>
      <c r="N24" s="170" t="s">
        <v>102</v>
      </c>
      <c r="O24" s="12"/>
      <c r="U24" s="1">
        <f t="shared" ref="U24:U37" si="0">IF(N24="○",1,0)</f>
        <v>0</v>
      </c>
    </row>
    <row r="25" spans="1:23" ht="24.95" customHeight="1">
      <c r="A25" s="12"/>
      <c r="B25" s="422" t="s">
        <v>709</v>
      </c>
      <c r="C25" s="380"/>
      <c r="D25" s="380"/>
      <c r="E25" s="380"/>
      <c r="F25" s="381"/>
      <c r="G25" s="168" t="s">
        <v>102</v>
      </c>
      <c r="H25" s="168" t="s">
        <v>110</v>
      </c>
      <c r="I25" s="168" t="s">
        <v>310</v>
      </c>
      <c r="J25" s="168"/>
      <c r="K25" s="168"/>
      <c r="L25" s="298"/>
      <c r="M25" s="298"/>
      <c r="N25" s="170" t="s">
        <v>102</v>
      </c>
      <c r="O25" s="12"/>
      <c r="U25" s="1">
        <f t="shared" si="0"/>
        <v>0</v>
      </c>
    </row>
    <row r="26" spans="1:23" ht="24.95" customHeight="1">
      <c r="A26" s="12"/>
      <c r="B26" s="422" t="s">
        <v>710</v>
      </c>
      <c r="C26" s="380"/>
      <c r="D26" s="380"/>
      <c r="E26" s="380"/>
      <c r="F26" s="381"/>
      <c r="G26" s="168" t="s">
        <v>102</v>
      </c>
      <c r="H26" s="168" t="s">
        <v>110</v>
      </c>
      <c r="I26" s="168" t="s">
        <v>310</v>
      </c>
      <c r="J26" s="168"/>
      <c r="K26" s="168"/>
      <c r="L26" s="298"/>
      <c r="M26" s="298"/>
      <c r="N26" s="170" t="s">
        <v>102</v>
      </c>
      <c r="O26" s="12"/>
      <c r="U26" s="1">
        <f t="shared" si="0"/>
        <v>0</v>
      </c>
    </row>
    <row r="27" spans="1:23" ht="34.5" customHeight="1">
      <c r="A27" s="12"/>
      <c r="B27" s="427" t="s">
        <v>732</v>
      </c>
      <c r="C27" s="423"/>
      <c r="D27" s="423"/>
      <c r="E27" s="423"/>
      <c r="F27" s="424"/>
      <c r="G27" s="168" t="s">
        <v>102</v>
      </c>
      <c r="H27" s="168" t="s">
        <v>110</v>
      </c>
      <c r="I27" s="168" t="s">
        <v>310</v>
      </c>
      <c r="J27" s="168"/>
      <c r="K27" s="168"/>
      <c r="L27" s="298"/>
      <c r="M27" s="298"/>
      <c r="N27" s="170" t="s">
        <v>102</v>
      </c>
      <c r="O27" s="12"/>
      <c r="U27" s="1">
        <f t="shared" si="0"/>
        <v>0</v>
      </c>
    </row>
    <row r="28" spans="1:23" ht="24.95" customHeight="1">
      <c r="A28" s="12"/>
      <c r="B28" s="422" t="s">
        <v>718</v>
      </c>
      <c r="C28" s="380"/>
      <c r="D28" s="380"/>
      <c r="E28" s="380"/>
      <c r="F28" s="381"/>
      <c r="G28" s="168" t="s">
        <v>102</v>
      </c>
      <c r="H28" s="168" t="s">
        <v>110</v>
      </c>
      <c r="I28" s="168" t="s">
        <v>310</v>
      </c>
      <c r="J28" s="168"/>
      <c r="K28" s="168"/>
      <c r="L28" s="298"/>
      <c r="M28" s="298"/>
      <c r="N28" s="170" t="s">
        <v>102</v>
      </c>
      <c r="O28" s="12"/>
      <c r="U28" s="1">
        <f t="shared" si="0"/>
        <v>0</v>
      </c>
    </row>
    <row r="29" spans="1:23" ht="24.95" customHeight="1">
      <c r="A29" s="12"/>
      <c r="B29" s="422" t="s">
        <v>720</v>
      </c>
      <c r="C29" s="380"/>
      <c r="D29" s="380"/>
      <c r="E29" s="380"/>
      <c r="F29" s="381"/>
      <c r="G29" s="168" t="s">
        <v>102</v>
      </c>
      <c r="H29" s="168" t="s">
        <v>110</v>
      </c>
      <c r="I29" s="168" t="s">
        <v>310</v>
      </c>
      <c r="J29" s="168"/>
      <c r="K29" s="168"/>
      <c r="L29" s="298"/>
      <c r="M29" s="298"/>
      <c r="N29" s="170" t="s">
        <v>102</v>
      </c>
      <c r="O29" s="12"/>
      <c r="U29" s="1">
        <f t="shared" si="0"/>
        <v>0</v>
      </c>
    </row>
    <row r="30" spans="1:23" ht="24.95" customHeight="1">
      <c r="A30" s="12"/>
      <c r="B30" s="422" t="s">
        <v>713</v>
      </c>
      <c r="C30" s="380"/>
      <c r="D30" s="380"/>
      <c r="E30" s="380"/>
      <c r="F30" s="381"/>
      <c r="G30" s="168" t="s">
        <v>102</v>
      </c>
      <c r="H30" s="168" t="s">
        <v>110</v>
      </c>
      <c r="I30" s="168" t="s">
        <v>310</v>
      </c>
      <c r="J30" s="168"/>
      <c r="K30" s="168"/>
      <c r="L30" s="298"/>
      <c r="M30" s="298"/>
      <c r="N30" s="170" t="s">
        <v>102</v>
      </c>
      <c r="O30" s="12"/>
      <c r="U30" s="1">
        <f t="shared" si="0"/>
        <v>0</v>
      </c>
    </row>
    <row r="31" spans="1:23" ht="23.25" customHeight="1">
      <c r="A31" s="12"/>
      <c r="B31" s="427" t="s">
        <v>714</v>
      </c>
      <c r="C31" s="423"/>
      <c r="D31" s="423"/>
      <c r="E31" s="423"/>
      <c r="F31" s="424"/>
      <c r="G31" s="168" t="s">
        <v>102</v>
      </c>
      <c r="H31" s="168" t="s">
        <v>110</v>
      </c>
      <c r="I31" s="168" t="s">
        <v>310</v>
      </c>
      <c r="J31" s="168"/>
      <c r="K31" s="168"/>
      <c r="L31" s="298"/>
      <c r="M31" s="298"/>
      <c r="N31" s="170" t="s">
        <v>102</v>
      </c>
      <c r="O31" s="71"/>
      <c r="U31" s="1">
        <f t="shared" si="0"/>
        <v>0</v>
      </c>
    </row>
    <row r="32" spans="1:23" ht="24" customHeight="1">
      <c r="A32" s="12"/>
      <c r="B32" s="427" t="s">
        <v>740</v>
      </c>
      <c r="C32" s="423"/>
      <c r="D32" s="423"/>
      <c r="E32" s="423"/>
      <c r="F32" s="424"/>
      <c r="G32" s="168" t="s">
        <v>102</v>
      </c>
      <c r="H32" s="168" t="s">
        <v>110</v>
      </c>
      <c r="I32" s="168" t="s">
        <v>310</v>
      </c>
      <c r="J32" s="168"/>
      <c r="K32" s="168"/>
      <c r="L32" s="298"/>
      <c r="M32" s="298"/>
      <c r="N32" s="170" t="s">
        <v>102</v>
      </c>
      <c r="O32" s="71"/>
      <c r="U32" s="1">
        <f t="shared" si="0"/>
        <v>0</v>
      </c>
    </row>
    <row r="33" spans="1:23" ht="34.5" customHeight="1">
      <c r="A33" s="12"/>
      <c r="B33" s="427" t="s">
        <v>733</v>
      </c>
      <c r="C33" s="423"/>
      <c r="D33" s="423"/>
      <c r="E33" s="423"/>
      <c r="F33" s="424"/>
      <c r="G33" s="168" t="s">
        <v>102</v>
      </c>
      <c r="H33" s="168" t="s">
        <v>110</v>
      </c>
      <c r="I33" s="168" t="s">
        <v>310</v>
      </c>
      <c r="J33" s="168"/>
      <c r="K33" s="168"/>
      <c r="L33" s="298"/>
      <c r="M33" s="298"/>
      <c r="N33" s="170" t="s">
        <v>102</v>
      </c>
      <c r="O33" s="71"/>
      <c r="U33" s="1">
        <f t="shared" si="0"/>
        <v>0</v>
      </c>
    </row>
    <row r="34" spans="1:23" ht="33" customHeight="1">
      <c r="A34" s="12"/>
      <c r="B34" s="345" t="s">
        <v>711</v>
      </c>
      <c r="C34" s="346"/>
      <c r="D34" s="346"/>
      <c r="E34" s="346"/>
      <c r="F34" s="347"/>
      <c r="G34" s="168" t="s">
        <v>102</v>
      </c>
      <c r="H34" s="168" t="s">
        <v>110</v>
      </c>
      <c r="I34" s="168" t="s">
        <v>310</v>
      </c>
      <c r="J34" s="168"/>
      <c r="K34" s="168"/>
      <c r="L34" s="298"/>
      <c r="M34" s="298"/>
      <c r="N34" s="170" t="s">
        <v>102</v>
      </c>
      <c r="O34" s="71"/>
      <c r="U34" s="1">
        <f t="shared" si="0"/>
        <v>0</v>
      </c>
    </row>
    <row r="35" spans="1:23" ht="24.95" customHeight="1">
      <c r="A35" s="12"/>
      <c r="B35" s="443" t="s">
        <v>712</v>
      </c>
      <c r="C35" s="444"/>
      <c r="D35" s="444"/>
      <c r="E35" s="444"/>
      <c r="F35" s="445"/>
      <c r="G35" s="168" t="s">
        <v>102</v>
      </c>
      <c r="H35" s="168" t="s">
        <v>110</v>
      </c>
      <c r="I35" s="168" t="s">
        <v>310</v>
      </c>
      <c r="J35" s="168"/>
      <c r="K35" s="168"/>
      <c r="L35" s="298"/>
      <c r="M35" s="298"/>
      <c r="N35" s="170" t="s">
        <v>102</v>
      </c>
      <c r="O35" s="71"/>
      <c r="U35" s="1">
        <f t="shared" si="0"/>
        <v>0</v>
      </c>
    </row>
    <row r="36" spans="1:23" ht="33.75" customHeight="1">
      <c r="A36" s="12"/>
      <c r="B36" s="345" t="s">
        <v>716</v>
      </c>
      <c r="C36" s="346"/>
      <c r="D36" s="346"/>
      <c r="E36" s="346"/>
      <c r="F36" s="347"/>
      <c r="G36" s="296" t="s">
        <v>102</v>
      </c>
      <c r="H36" s="296" t="s">
        <v>110</v>
      </c>
      <c r="I36" s="296" t="s">
        <v>310</v>
      </c>
      <c r="J36" s="296"/>
      <c r="K36" s="296"/>
      <c r="L36" s="298"/>
      <c r="M36" s="298"/>
      <c r="N36" s="170" t="s">
        <v>102</v>
      </c>
      <c r="O36" s="71"/>
      <c r="U36" s="1">
        <f t="shared" ref="U36" si="1">IF(N36="○",1,0)</f>
        <v>0</v>
      </c>
    </row>
    <row r="37" spans="1:23" ht="24.95" customHeight="1">
      <c r="A37" s="12"/>
      <c r="B37" s="446" t="s">
        <v>715</v>
      </c>
      <c r="C37" s="446"/>
      <c r="D37" s="446"/>
      <c r="E37" s="446"/>
      <c r="F37" s="446"/>
      <c r="G37" s="168" t="s">
        <v>102</v>
      </c>
      <c r="H37" s="168" t="s">
        <v>110</v>
      </c>
      <c r="I37" s="168" t="s">
        <v>310</v>
      </c>
      <c r="J37" s="168"/>
      <c r="K37" s="168"/>
      <c r="L37" s="298"/>
      <c r="M37" s="298"/>
      <c r="N37" s="170" t="s">
        <v>102</v>
      </c>
      <c r="O37" s="71"/>
      <c r="U37" s="1">
        <f t="shared" si="0"/>
        <v>0</v>
      </c>
    </row>
    <row r="38" spans="1:23" ht="21" customHeight="1">
      <c r="A38" s="12"/>
      <c r="B38" s="12"/>
      <c r="C38" s="12"/>
      <c r="D38" s="12"/>
      <c r="E38" s="12"/>
      <c r="F38" s="12"/>
      <c r="G38" s="12"/>
      <c r="H38" s="12"/>
      <c r="I38" s="12"/>
      <c r="J38" s="12"/>
      <c r="K38" s="12"/>
      <c r="L38" s="12"/>
      <c r="M38" s="12"/>
      <c r="N38" s="12"/>
      <c r="O38" s="71"/>
      <c r="U38" s="1"/>
    </row>
    <row r="39" spans="1:23" ht="15" customHeight="1">
      <c r="A39" s="12"/>
      <c r="B39" s="213" t="s">
        <v>438</v>
      </c>
      <c r="C39" s="12"/>
      <c r="D39" s="12"/>
      <c r="E39" s="12"/>
      <c r="F39" s="12"/>
      <c r="G39" s="12"/>
      <c r="H39" s="12"/>
      <c r="I39" s="12"/>
      <c r="J39" s="12"/>
      <c r="K39" s="12"/>
      <c r="L39" s="12"/>
      <c r="M39" s="12"/>
      <c r="N39" s="12"/>
      <c r="O39" s="12"/>
    </row>
    <row r="40" spans="1:23" ht="24.95" customHeight="1">
      <c r="A40" s="12"/>
      <c r="B40" s="174" t="s">
        <v>437</v>
      </c>
      <c r="C40" s="174"/>
      <c r="D40" s="175"/>
      <c r="E40" s="175"/>
      <c r="F40" s="175"/>
      <c r="G40" s="175"/>
      <c r="H40" s="175"/>
      <c r="I40" s="175"/>
      <c r="J40" s="175"/>
      <c r="K40" s="175"/>
      <c r="L40" s="175"/>
      <c r="M40" s="175"/>
      <c r="N40" s="175"/>
      <c r="O40" s="12"/>
      <c r="U40" s="163">
        <f>U42</f>
        <v>0</v>
      </c>
      <c r="V40" s="2" t="s">
        <v>426</v>
      </c>
      <c r="W40" s="2"/>
    </row>
    <row r="41" spans="1:23" ht="15" customHeight="1" thickBot="1">
      <c r="A41" s="12"/>
      <c r="B41" s="12"/>
      <c r="C41" s="12"/>
      <c r="D41" s="12"/>
      <c r="E41" s="12"/>
      <c r="F41" s="12"/>
      <c r="G41" s="12"/>
      <c r="H41" s="12"/>
      <c r="I41" s="12"/>
      <c r="J41" s="12"/>
      <c r="K41" s="12"/>
      <c r="L41" s="12"/>
      <c r="M41" s="12"/>
      <c r="N41" s="12"/>
      <c r="O41" s="12"/>
    </row>
    <row r="42" spans="1:23" ht="29.45" customHeight="1" thickTop="1" thickBot="1">
      <c r="A42" s="12"/>
      <c r="B42" s="432" t="s">
        <v>512</v>
      </c>
      <c r="C42" s="433"/>
      <c r="D42" s="433"/>
      <c r="E42" s="433"/>
      <c r="F42" s="434"/>
      <c r="G42" s="187" t="s">
        <v>102</v>
      </c>
      <c r="H42" s="187" t="s">
        <v>110</v>
      </c>
      <c r="I42" s="187" t="s">
        <v>509</v>
      </c>
      <c r="J42" s="187"/>
      <c r="K42" s="187"/>
      <c r="L42" s="329"/>
      <c r="M42" s="329"/>
      <c r="N42" s="189" t="s">
        <v>102</v>
      </c>
      <c r="O42" s="188"/>
      <c r="U42" s="1">
        <f>IF(N42="○",1,0)</f>
        <v>0</v>
      </c>
    </row>
    <row r="43" spans="1:23" ht="18" customHeight="1" thickTop="1">
      <c r="A43" s="12"/>
      <c r="B43" s="12"/>
      <c r="C43" s="12"/>
      <c r="D43" s="12"/>
      <c r="E43" s="12"/>
      <c r="F43" s="12"/>
      <c r="G43" s="12"/>
      <c r="H43" s="12"/>
      <c r="I43" s="12"/>
      <c r="J43" s="12"/>
      <c r="K43" s="12"/>
      <c r="L43" s="12"/>
      <c r="M43" s="12"/>
      <c r="N43" s="190"/>
      <c r="O43" s="12"/>
      <c r="U43" s="1"/>
    </row>
    <row r="44" spans="1:23" ht="25.15" customHeight="1">
      <c r="A44" s="12"/>
      <c r="B44" s="4" t="s">
        <v>433</v>
      </c>
      <c r="C44" s="4"/>
      <c r="D44" s="176"/>
      <c r="E44" s="176"/>
      <c r="F44" s="176"/>
      <c r="G44" s="176"/>
      <c r="H44" s="176"/>
      <c r="I44" s="176"/>
      <c r="J44" s="176"/>
      <c r="K44" s="176"/>
      <c r="L44" s="176"/>
      <c r="M44" s="176"/>
      <c r="N44" s="176"/>
      <c r="O44" s="12"/>
      <c r="U44" s="163">
        <f>PRODUCT(U48,U73,U96,U119,U157,U181,U197,U201,U205,U224,U233)</f>
        <v>0</v>
      </c>
      <c r="V44" s="2" t="s">
        <v>383</v>
      </c>
      <c r="W44" s="2"/>
    </row>
    <row r="45" spans="1:23" ht="15" customHeight="1" thickBot="1">
      <c r="A45" s="12"/>
      <c r="B45" s="12"/>
      <c r="C45" s="12"/>
      <c r="D45" s="12"/>
      <c r="E45" s="12"/>
      <c r="F45" s="12"/>
      <c r="G45" s="12"/>
      <c r="H45" s="12"/>
      <c r="I45" s="12"/>
      <c r="J45" s="12"/>
      <c r="K45" s="12"/>
      <c r="L45" s="12"/>
      <c r="M45" s="12"/>
      <c r="N45" s="12"/>
      <c r="O45" s="12"/>
    </row>
    <row r="46" spans="1:23" ht="24.95" customHeight="1" thickBot="1">
      <c r="A46" s="12"/>
      <c r="B46" s="66" t="s">
        <v>45</v>
      </c>
      <c r="C46" s="75"/>
      <c r="D46" s="67"/>
      <c r="E46" s="67"/>
      <c r="F46" s="67"/>
      <c r="G46" s="67"/>
      <c r="H46" s="67"/>
      <c r="I46" s="67"/>
      <c r="J46" s="67"/>
      <c r="K46" s="67"/>
      <c r="L46" s="67"/>
      <c r="M46" s="67"/>
      <c r="N46" s="68"/>
      <c r="O46" s="12"/>
    </row>
    <row r="47" spans="1:23" ht="14.45" customHeight="1" thickBot="1">
      <c r="A47" s="12"/>
      <c r="B47" s="12"/>
      <c r="C47" s="12"/>
      <c r="D47" s="12"/>
      <c r="E47" s="12"/>
      <c r="F47" s="12"/>
      <c r="G47" s="12"/>
      <c r="H47" s="12"/>
      <c r="I47" s="12"/>
      <c r="J47" s="12"/>
      <c r="K47" s="12"/>
      <c r="L47" s="12"/>
      <c r="M47" s="12"/>
      <c r="N47" s="12"/>
      <c r="O47" s="12"/>
    </row>
    <row r="48" spans="1:23" ht="24.95" customHeight="1" thickTop="1">
      <c r="A48" s="12"/>
      <c r="B48" s="9" t="s">
        <v>52</v>
      </c>
      <c r="C48" s="76"/>
      <c r="D48" s="10"/>
      <c r="E48" s="10"/>
      <c r="F48" s="10"/>
      <c r="G48" s="10"/>
      <c r="H48" s="10"/>
      <c r="I48" s="10"/>
      <c r="J48" s="10"/>
      <c r="K48" s="10"/>
      <c r="L48" s="10"/>
      <c r="M48" s="10"/>
      <c r="N48" s="42" t="s">
        <v>64</v>
      </c>
      <c r="O48" s="12"/>
      <c r="U48" s="163">
        <f>PRODUCT(U51:U70)</f>
        <v>0</v>
      </c>
      <c r="V48" s="2" t="s">
        <v>333</v>
      </c>
      <c r="W48" s="2"/>
    </row>
    <row r="49" spans="1:21" ht="45" customHeight="1">
      <c r="A49" s="12"/>
      <c r="B49" s="89">
        <v>1</v>
      </c>
      <c r="C49" s="84" t="s">
        <v>114</v>
      </c>
      <c r="D49" s="374" t="s">
        <v>467</v>
      </c>
      <c r="E49" s="438"/>
      <c r="F49" s="438"/>
      <c r="G49" s="332"/>
      <c r="H49" s="332"/>
      <c r="I49" s="332"/>
      <c r="J49" s="332"/>
      <c r="K49" s="332"/>
      <c r="L49" s="332"/>
      <c r="M49" s="332"/>
      <c r="N49" s="11"/>
      <c r="O49" s="12"/>
    </row>
    <row r="50" spans="1:21" ht="24.95" customHeight="1">
      <c r="A50" s="12"/>
      <c r="B50" s="90">
        <v>1</v>
      </c>
      <c r="C50" s="85" t="s">
        <v>115</v>
      </c>
      <c r="D50" s="338"/>
      <c r="E50" s="371" t="s">
        <v>116</v>
      </c>
      <c r="F50" s="369"/>
      <c r="G50" s="327"/>
      <c r="H50" s="327"/>
      <c r="I50" s="327"/>
      <c r="J50" s="327"/>
      <c r="K50" s="327"/>
      <c r="L50" s="327"/>
      <c r="M50" s="327"/>
      <c r="N50" s="11"/>
      <c r="O50" s="12"/>
    </row>
    <row r="51" spans="1:21" ht="24.95" customHeight="1">
      <c r="A51" s="12"/>
      <c r="B51" s="90">
        <v>1</v>
      </c>
      <c r="C51" s="85" t="s">
        <v>117</v>
      </c>
      <c r="D51" s="86"/>
      <c r="E51" s="86"/>
      <c r="F51" s="87" t="s">
        <v>7</v>
      </c>
      <c r="G51" s="153" t="s">
        <v>102</v>
      </c>
      <c r="H51" s="153" t="s">
        <v>324</v>
      </c>
      <c r="I51" s="153" t="s">
        <v>327</v>
      </c>
      <c r="J51" s="153" t="s">
        <v>311</v>
      </c>
      <c r="K51" s="153"/>
      <c r="L51" s="153"/>
      <c r="M51" s="153"/>
      <c r="N51" s="46" t="s">
        <v>102</v>
      </c>
      <c r="O51" s="12"/>
      <c r="U51" s="1">
        <f>IF(N51="○",1,IF(N51="△",2,0))</f>
        <v>0</v>
      </c>
    </row>
    <row r="52" spans="1:21" ht="24.95" customHeight="1">
      <c r="A52" s="12"/>
      <c r="B52" s="90">
        <v>1</v>
      </c>
      <c r="C52" s="85" t="s">
        <v>118</v>
      </c>
      <c r="D52" s="86"/>
      <c r="E52" s="86"/>
      <c r="F52" s="88" t="s">
        <v>8</v>
      </c>
      <c r="G52" s="333" t="s">
        <v>102</v>
      </c>
      <c r="H52" s="333" t="s">
        <v>110</v>
      </c>
      <c r="I52" s="333" t="s">
        <v>326</v>
      </c>
      <c r="J52" s="333" t="s">
        <v>310</v>
      </c>
      <c r="K52" s="333"/>
      <c r="L52" s="333"/>
      <c r="M52" s="333"/>
      <c r="N52" s="46" t="s">
        <v>102</v>
      </c>
      <c r="O52" s="12"/>
      <c r="U52" s="1">
        <f t="shared" ref="U52:U60" si="2">IF(N52="○",1,IF(N52="△",2,0))</f>
        <v>0</v>
      </c>
    </row>
    <row r="53" spans="1:21" ht="24.95" customHeight="1">
      <c r="A53" s="12"/>
      <c r="B53" s="90">
        <v>1</v>
      </c>
      <c r="C53" s="85" t="s">
        <v>119</v>
      </c>
      <c r="D53" s="86"/>
      <c r="E53" s="86"/>
      <c r="F53" s="87" t="s">
        <v>9</v>
      </c>
      <c r="G53" s="153" t="s">
        <v>102</v>
      </c>
      <c r="H53" s="153" t="s">
        <v>110</v>
      </c>
      <c r="I53" s="153" t="s">
        <v>326</v>
      </c>
      <c r="J53" s="153" t="s">
        <v>310</v>
      </c>
      <c r="K53" s="153"/>
      <c r="L53" s="153"/>
      <c r="M53" s="153"/>
      <c r="N53" s="46" t="s">
        <v>102</v>
      </c>
      <c r="O53" s="12"/>
      <c r="U53" s="1">
        <f t="shared" si="2"/>
        <v>0</v>
      </c>
    </row>
    <row r="54" spans="1:21" ht="24.95" customHeight="1">
      <c r="A54" s="12"/>
      <c r="B54" s="90">
        <v>1</v>
      </c>
      <c r="C54" s="85" t="s">
        <v>120</v>
      </c>
      <c r="D54" s="86"/>
      <c r="E54" s="86"/>
      <c r="F54" s="15" t="s">
        <v>10</v>
      </c>
      <c r="G54" s="321" t="s">
        <v>102</v>
      </c>
      <c r="H54" s="321" t="s">
        <v>110</v>
      </c>
      <c r="I54" s="321" t="s">
        <v>326</v>
      </c>
      <c r="J54" s="321" t="s">
        <v>310</v>
      </c>
      <c r="K54" s="5"/>
      <c r="L54" s="323"/>
      <c r="M54" s="323"/>
      <c r="N54" s="46" t="s">
        <v>102</v>
      </c>
      <c r="O54" s="12"/>
      <c r="U54" s="1">
        <f t="shared" si="2"/>
        <v>0</v>
      </c>
    </row>
    <row r="55" spans="1:21" ht="24.95" customHeight="1">
      <c r="A55" s="12"/>
      <c r="B55" s="90">
        <v>1</v>
      </c>
      <c r="C55" s="85" t="s">
        <v>121</v>
      </c>
      <c r="D55" s="338"/>
      <c r="E55" s="371" t="s">
        <v>122</v>
      </c>
      <c r="F55" s="369"/>
      <c r="G55" s="327"/>
      <c r="H55" s="327"/>
      <c r="I55" s="327"/>
      <c r="J55" s="327"/>
      <c r="K55" s="215"/>
      <c r="L55" s="215"/>
      <c r="M55" s="215"/>
      <c r="N55" s="214"/>
      <c r="O55" s="12"/>
    </row>
    <row r="56" spans="1:21" ht="24.95" customHeight="1">
      <c r="A56" s="12"/>
      <c r="B56" s="90">
        <v>1</v>
      </c>
      <c r="C56" s="85" t="s">
        <v>123</v>
      </c>
      <c r="D56" s="86"/>
      <c r="E56" s="86"/>
      <c r="F56" s="325" t="s">
        <v>124</v>
      </c>
      <c r="G56" s="325" t="s">
        <v>102</v>
      </c>
      <c r="H56" s="325" t="s">
        <v>110</v>
      </c>
      <c r="I56" s="325" t="s">
        <v>326</v>
      </c>
      <c r="J56" s="325" t="s">
        <v>310</v>
      </c>
      <c r="K56" s="295"/>
      <c r="L56" s="326"/>
      <c r="M56" s="326"/>
      <c r="N56" s="46" t="s">
        <v>102</v>
      </c>
      <c r="O56" s="12"/>
      <c r="U56" s="1">
        <f t="shared" si="2"/>
        <v>0</v>
      </c>
    </row>
    <row r="57" spans="1:21" ht="24.95" customHeight="1">
      <c r="A57" s="12"/>
      <c r="B57" s="90">
        <v>1</v>
      </c>
      <c r="C57" s="85" t="s">
        <v>125</v>
      </c>
      <c r="D57" s="86"/>
      <c r="E57" s="86"/>
      <c r="F57" s="325" t="s">
        <v>126</v>
      </c>
      <c r="G57" s="325" t="s">
        <v>102</v>
      </c>
      <c r="H57" s="325" t="s">
        <v>110</v>
      </c>
      <c r="I57" s="325" t="s">
        <v>326</v>
      </c>
      <c r="J57" s="325" t="s">
        <v>310</v>
      </c>
      <c r="K57" s="325"/>
      <c r="L57" s="325"/>
      <c r="M57" s="325"/>
      <c r="N57" s="46" t="s">
        <v>102</v>
      </c>
      <c r="O57" s="12"/>
      <c r="U57" s="1">
        <f t="shared" si="2"/>
        <v>0</v>
      </c>
    </row>
    <row r="58" spans="1:21" ht="24.95" customHeight="1">
      <c r="A58" s="12"/>
      <c r="B58" s="90">
        <v>1</v>
      </c>
      <c r="C58" s="85" t="s">
        <v>127</v>
      </c>
      <c r="D58" s="86"/>
      <c r="E58" s="86"/>
      <c r="F58" s="325" t="s">
        <v>128</v>
      </c>
      <c r="G58" s="325" t="s">
        <v>102</v>
      </c>
      <c r="H58" s="325" t="s">
        <v>110</v>
      </c>
      <c r="I58" s="325" t="s">
        <v>326</v>
      </c>
      <c r="J58" s="325" t="s">
        <v>310</v>
      </c>
      <c r="K58" s="325"/>
      <c r="L58" s="325"/>
      <c r="M58" s="325"/>
      <c r="N58" s="46" t="s">
        <v>102</v>
      </c>
      <c r="O58" s="12"/>
      <c r="U58" s="1">
        <f t="shared" si="2"/>
        <v>0</v>
      </c>
    </row>
    <row r="59" spans="1:21" ht="65.099999999999994" customHeight="1">
      <c r="A59" s="12"/>
      <c r="B59" s="90">
        <v>1</v>
      </c>
      <c r="C59" s="85" t="s">
        <v>129</v>
      </c>
      <c r="D59" s="86"/>
      <c r="E59" s="357" t="s">
        <v>130</v>
      </c>
      <c r="F59" s="359"/>
      <c r="G59" s="295" t="s">
        <v>102</v>
      </c>
      <c r="H59" s="295" t="s">
        <v>110</v>
      </c>
      <c r="I59" s="295" t="s">
        <v>326</v>
      </c>
      <c r="J59" s="295" t="s">
        <v>310</v>
      </c>
      <c r="K59" s="295"/>
      <c r="L59" s="326"/>
      <c r="M59" s="326"/>
      <c r="N59" s="46" t="s">
        <v>102</v>
      </c>
      <c r="O59" s="12"/>
      <c r="U59" s="1">
        <f t="shared" si="2"/>
        <v>0</v>
      </c>
    </row>
    <row r="60" spans="1:21" ht="65.099999999999994" customHeight="1">
      <c r="A60" s="12"/>
      <c r="B60" s="90">
        <v>1</v>
      </c>
      <c r="C60" s="112" t="s">
        <v>131</v>
      </c>
      <c r="D60" s="117"/>
      <c r="E60" s="357" t="s">
        <v>132</v>
      </c>
      <c r="F60" s="359"/>
      <c r="G60" s="295" t="s">
        <v>102</v>
      </c>
      <c r="H60" s="295" t="s">
        <v>110</v>
      </c>
      <c r="I60" s="295" t="s">
        <v>326</v>
      </c>
      <c r="J60" s="295" t="s">
        <v>310</v>
      </c>
      <c r="K60" s="295"/>
      <c r="L60" s="326"/>
      <c r="M60" s="326"/>
      <c r="N60" s="46" t="s">
        <v>102</v>
      </c>
      <c r="O60" s="12"/>
      <c r="U60" s="1">
        <f t="shared" si="2"/>
        <v>0</v>
      </c>
    </row>
    <row r="61" spans="1:21" ht="45" customHeight="1">
      <c r="A61" s="12"/>
      <c r="B61" s="90">
        <v>1</v>
      </c>
      <c r="C61" s="85" t="s">
        <v>133</v>
      </c>
      <c r="D61" s="366" t="s">
        <v>46</v>
      </c>
      <c r="E61" s="367"/>
      <c r="F61" s="367"/>
      <c r="G61" s="154" t="s">
        <v>102</v>
      </c>
      <c r="H61" s="154" t="s">
        <v>329</v>
      </c>
      <c r="I61" s="154" t="s">
        <v>313</v>
      </c>
      <c r="J61" s="154"/>
      <c r="K61" s="154"/>
      <c r="L61" s="301"/>
      <c r="M61" s="301"/>
      <c r="N61" s="46" t="s">
        <v>102</v>
      </c>
      <c r="O61" s="12"/>
      <c r="U61" s="1">
        <f>IF(N61&lt;&gt;"▼選択",1,0)</f>
        <v>0</v>
      </c>
    </row>
    <row r="62" spans="1:21" ht="84.95" customHeight="1">
      <c r="A62" s="12"/>
      <c r="B62" s="90">
        <v>1</v>
      </c>
      <c r="C62" s="85" t="s">
        <v>134</v>
      </c>
      <c r="D62" s="29"/>
      <c r="E62" s="428" t="s">
        <v>514</v>
      </c>
      <c r="F62" s="429"/>
      <c r="G62" s="88" t="s">
        <v>102</v>
      </c>
      <c r="H62" s="88" t="s">
        <v>110</v>
      </c>
      <c r="I62" s="88" t="s">
        <v>326</v>
      </c>
      <c r="J62" s="88" t="s">
        <v>310</v>
      </c>
      <c r="K62" s="88"/>
      <c r="L62" s="333"/>
      <c r="M62" s="333"/>
      <c r="N62" s="46" t="s">
        <v>102</v>
      </c>
      <c r="O62" s="12"/>
      <c r="U62" s="1">
        <f>IF(N$61="対象外",1,IF(N62="○",1,IF(N62="△",2,0)))</f>
        <v>0</v>
      </c>
    </row>
    <row r="63" spans="1:21" ht="45" customHeight="1">
      <c r="A63" s="12"/>
      <c r="B63" s="90">
        <v>1</v>
      </c>
      <c r="C63" s="85" t="s">
        <v>135</v>
      </c>
      <c r="D63" s="29"/>
      <c r="E63" s="428" t="s">
        <v>35</v>
      </c>
      <c r="F63" s="429"/>
      <c r="G63" s="88" t="s">
        <v>102</v>
      </c>
      <c r="H63" s="88" t="s">
        <v>110</v>
      </c>
      <c r="I63" s="88" t="s">
        <v>326</v>
      </c>
      <c r="J63" s="88" t="s">
        <v>310</v>
      </c>
      <c r="K63" s="88"/>
      <c r="L63" s="333"/>
      <c r="M63" s="333"/>
      <c r="N63" s="46" t="s">
        <v>102</v>
      </c>
      <c r="O63" s="12"/>
      <c r="U63" s="1">
        <f t="shared" ref="U63:U66" si="3">IF(N$61="対象外",1,IF(N63="○",1,IF(N63="△",2,0)))</f>
        <v>0</v>
      </c>
    </row>
    <row r="64" spans="1:21" ht="65.099999999999994" customHeight="1">
      <c r="A64" s="12"/>
      <c r="B64" s="90">
        <v>1</v>
      </c>
      <c r="C64" s="85" t="s">
        <v>136</v>
      </c>
      <c r="D64" s="29"/>
      <c r="E64" s="428" t="s">
        <v>515</v>
      </c>
      <c r="F64" s="429"/>
      <c r="G64" s="88" t="s">
        <v>102</v>
      </c>
      <c r="H64" s="88" t="s">
        <v>110</v>
      </c>
      <c r="I64" s="88" t="s">
        <v>326</v>
      </c>
      <c r="J64" s="88" t="s">
        <v>310</v>
      </c>
      <c r="K64" s="88"/>
      <c r="L64" s="333"/>
      <c r="M64" s="333"/>
      <c r="N64" s="46" t="s">
        <v>102</v>
      </c>
      <c r="O64" s="12"/>
      <c r="U64" s="1">
        <f t="shared" si="3"/>
        <v>0</v>
      </c>
    </row>
    <row r="65" spans="1:23" ht="24.95" customHeight="1">
      <c r="A65" s="12"/>
      <c r="B65" s="90">
        <v>1</v>
      </c>
      <c r="C65" s="85" t="s">
        <v>137</v>
      </c>
      <c r="D65" s="29"/>
      <c r="E65" s="428" t="s">
        <v>11</v>
      </c>
      <c r="F65" s="429"/>
      <c r="G65" s="88" t="s">
        <v>102</v>
      </c>
      <c r="H65" s="88" t="s">
        <v>110</v>
      </c>
      <c r="I65" s="88" t="s">
        <v>326</v>
      </c>
      <c r="J65" s="88" t="s">
        <v>310</v>
      </c>
      <c r="K65" s="88"/>
      <c r="L65" s="333"/>
      <c r="M65" s="333"/>
      <c r="N65" s="46" t="s">
        <v>102</v>
      </c>
      <c r="O65" s="12"/>
      <c r="U65" s="1">
        <f t="shared" si="3"/>
        <v>0</v>
      </c>
    </row>
    <row r="66" spans="1:23" ht="45" customHeight="1">
      <c r="A66" s="12"/>
      <c r="B66" s="91">
        <v>1</v>
      </c>
      <c r="C66" s="85" t="s">
        <v>138</v>
      </c>
      <c r="D66" s="29"/>
      <c r="E66" s="428" t="s">
        <v>36</v>
      </c>
      <c r="F66" s="429"/>
      <c r="G66" s="88" t="s">
        <v>102</v>
      </c>
      <c r="H66" s="88" t="s">
        <v>110</v>
      </c>
      <c r="I66" s="88" t="s">
        <v>326</v>
      </c>
      <c r="J66" s="88" t="s">
        <v>310</v>
      </c>
      <c r="K66" s="88"/>
      <c r="L66" s="333"/>
      <c r="M66" s="333"/>
      <c r="N66" s="46" t="s">
        <v>102</v>
      </c>
      <c r="O66" s="12"/>
      <c r="U66" s="1">
        <f t="shared" si="3"/>
        <v>0</v>
      </c>
    </row>
    <row r="67" spans="1:23" ht="24.95" customHeight="1">
      <c r="A67" s="12"/>
      <c r="B67" s="92">
        <v>2</v>
      </c>
      <c r="C67" s="84" t="s">
        <v>114</v>
      </c>
      <c r="D67" s="373" t="s">
        <v>12</v>
      </c>
      <c r="E67" s="370"/>
      <c r="F67" s="370"/>
      <c r="G67" s="5" t="s">
        <v>102</v>
      </c>
      <c r="H67" s="5" t="s">
        <v>110</v>
      </c>
      <c r="I67" s="5" t="s">
        <v>326</v>
      </c>
      <c r="J67" s="5" t="s">
        <v>310</v>
      </c>
      <c r="K67" s="5"/>
      <c r="L67" s="323"/>
      <c r="M67" s="323"/>
      <c r="N67" s="46" t="s">
        <v>102</v>
      </c>
      <c r="O67" s="12"/>
      <c r="U67" s="1">
        <f t="shared" ref="U67:U70" si="4">IF(N67="○",1,IF(N67="△",2,0))</f>
        <v>0</v>
      </c>
    </row>
    <row r="68" spans="1:23" ht="45" customHeight="1">
      <c r="A68" s="12"/>
      <c r="B68" s="93">
        <v>3</v>
      </c>
      <c r="C68" s="84" t="s">
        <v>114</v>
      </c>
      <c r="D68" s="373" t="s">
        <v>517</v>
      </c>
      <c r="E68" s="370"/>
      <c r="F68" s="370"/>
      <c r="G68" s="5" t="s">
        <v>102</v>
      </c>
      <c r="H68" s="5" t="s">
        <v>110</v>
      </c>
      <c r="I68" s="5" t="s">
        <v>326</v>
      </c>
      <c r="J68" s="5" t="s">
        <v>310</v>
      </c>
      <c r="K68" s="5"/>
      <c r="L68" s="323"/>
      <c r="M68" s="323"/>
      <c r="N68" s="46" t="s">
        <v>102</v>
      </c>
      <c r="O68" s="12"/>
      <c r="U68" s="1">
        <f t="shared" si="4"/>
        <v>0</v>
      </c>
    </row>
    <row r="69" spans="1:23" ht="45" customHeight="1">
      <c r="A69" s="12"/>
      <c r="B69" s="93">
        <v>4</v>
      </c>
      <c r="C69" s="84" t="s">
        <v>114</v>
      </c>
      <c r="D69" s="373" t="s">
        <v>139</v>
      </c>
      <c r="E69" s="370"/>
      <c r="F69" s="370"/>
      <c r="G69" s="5" t="s">
        <v>102</v>
      </c>
      <c r="H69" s="5" t="s">
        <v>110</v>
      </c>
      <c r="I69" s="5" t="s">
        <v>326</v>
      </c>
      <c r="J69" s="5" t="s">
        <v>310</v>
      </c>
      <c r="K69" s="5"/>
      <c r="L69" s="323"/>
      <c r="M69" s="323"/>
      <c r="N69" s="46" t="s">
        <v>102</v>
      </c>
      <c r="O69" s="12"/>
      <c r="U69" s="1">
        <f t="shared" si="4"/>
        <v>0</v>
      </c>
    </row>
    <row r="70" spans="1:23" ht="24.95" customHeight="1">
      <c r="A70" s="12"/>
      <c r="B70" s="93">
        <v>5</v>
      </c>
      <c r="C70" s="84" t="s">
        <v>114</v>
      </c>
      <c r="D70" s="373" t="s">
        <v>140</v>
      </c>
      <c r="E70" s="370"/>
      <c r="F70" s="370"/>
      <c r="G70" s="5" t="s">
        <v>102</v>
      </c>
      <c r="H70" s="5" t="s">
        <v>110</v>
      </c>
      <c r="I70" s="5" t="s">
        <v>326</v>
      </c>
      <c r="J70" s="5" t="s">
        <v>310</v>
      </c>
      <c r="K70" s="5"/>
      <c r="L70" s="323"/>
      <c r="M70" s="323"/>
      <c r="N70" s="46" t="s">
        <v>102</v>
      </c>
      <c r="O70" s="12"/>
      <c r="U70" s="1">
        <f t="shared" si="4"/>
        <v>0</v>
      </c>
    </row>
    <row r="71" spans="1:23" ht="24.95" customHeight="1" thickBot="1">
      <c r="A71" s="12"/>
      <c r="B71" s="403" t="s">
        <v>703</v>
      </c>
      <c r="C71" s="404"/>
      <c r="D71" s="404"/>
      <c r="E71" s="404"/>
      <c r="F71" s="404"/>
      <c r="G71" s="404"/>
      <c r="H71" s="404"/>
      <c r="I71" s="404"/>
      <c r="J71" s="404"/>
      <c r="K71" s="404"/>
      <c r="L71" s="404"/>
      <c r="M71" s="404"/>
      <c r="N71" s="405"/>
      <c r="O71" s="12"/>
    </row>
    <row r="72" spans="1:23" ht="15" customHeight="1" thickTop="1" thickBot="1">
      <c r="A72" s="12"/>
      <c r="B72" s="12"/>
      <c r="C72" s="12"/>
      <c r="D72" s="12"/>
      <c r="E72" s="12"/>
      <c r="F72" s="12"/>
      <c r="G72" s="12"/>
      <c r="H72" s="12"/>
      <c r="I72" s="12"/>
      <c r="J72" s="12"/>
      <c r="K72" s="12"/>
      <c r="L72" s="12"/>
      <c r="M72" s="12"/>
      <c r="N72" s="12"/>
      <c r="O72" s="12"/>
    </row>
    <row r="73" spans="1:23" ht="24.95" customHeight="1" thickTop="1">
      <c r="A73" s="12"/>
      <c r="B73" s="9" t="s">
        <v>53</v>
      </c>
      <c r="C73" s="76"/>
      <c r="D73" s="10"/>
      <c r="E73" s="10"/>
      <c r="F73" s="10"/>
      <c r="G73" s="10"/>
      <c r="H73" s="10"/>
      <c r="I73" s="10"/>
      <c r="J73" s="10"/>
      <c r="K73" s="10"/>
      <c r="L73" s="10"/>
      <c r="M73" s="10"/>
      <c r="N73" s="42" t="s">
        <v>64</v>
      </c>
      <c r="O73" s="12"/>
      <c r="U73" s="163">
        <f>PRODUCT(U76:U94)</f>
        <v>0</v>
      </c>
      <c r="V73" s="2" t="s">
        <v>334</v>
      </c>
      <c r="W73" s="2"/>
    </row>
    <row r="74" spans="1:23" ht="45" customHeight="1">
      <c r="A74" s="12"/>
      <c r="B74" s="89">
        <v>11</v>
      </c>
      <c r="C74" s="84" t="s">
        <v>114</v>
      </c>
      <c r="D74" s="374" t="s">
        <v>468</v>
      </c>
      <c r="E74" s="362"/>
      <c r="F74" s="362"/>
      <c r="G74" s="332"/>
      <c r="H74" s="332"/>
      <c r="I74" s="332"/>
      <c r="J74" s="332"/>
      <c r="K74" s="332"/>
      <c r="L74" s="332"/>
      <c r="M74" s="332"/>
      <c r="N74" s="11"/>
      <c r="O74" s="12"/>
    </row>
    <row r="75" spans="1:23" ht="24.95" customHeight="1">
      <c r="A75" s="12"/>
      <c r="B75" s="90">
        <v>10</v>
      </c>
      <c r="C75" s="287" t="s">
        <v>518</v>
      </c>
      <c r="D75" s="94"/>
      <c r="E75" s="371" t="s">
        <v>141</v>
      </c>
      <c r="F75" s="369"/>
      <c r="G75" s="327"/>
      <c r="H75" s="327"/>
      <c r="I75" s="327"/>
      <c r="J75" s="327"/>
      <c r="K75" s="327"/>
      <c r="L75" s="327"/>
      <c r="M75" s="327"/>
      <c r="N75" s="11"/>
      <c r="O75" s="12"/>
    </row>
    <row r="76" spans="1:23" ht="24.95" customHeight="1">
      <c r="A76" s="12"/>
      <c r="B76" s="90">
        <v>10</v>
      </c>
      <c r="C76" s="287" t="s">
        <v>519</v>
      </c>
      <c r="D76" s="86"/>
      <c r="E76" s="329"/>
      <c r="F76" s="5" t="s">
        <v>142</v>
      </c>
      <c r="G76" s="5" t="s">
        <v>102</v>
      </c>
      <c r="H76" s="5" t="s">
        <v>110</v>
      </c>
      <c r="I76" s="5" t="s">
        <v>326</v>
      </c>
      <c r="J76" s="5" t="s">
        <v>310</v>
      </c>
      <c r="K76" s="5"/>
      <c r="L76" s="323"/>
      <c r="M76" s="323"/>
      <c r="N76" s="46" t="s">
        <v>102</v>
      </c>
      <c r="O76" s="12"/>
      <c r="U76" s="1">
        <f t="shared" ref="U76:U80" si="5">IF(N76="○",1,IF(N76="△",2,0))</f>
        <v>0</v>
      </c>
    </row>
    <row r="77" spans="1:23" ht="24.95" customHeight="1">
      <c r="A77" s="12"/>
      <c r="B77" s="90">
        <v>10</v>
      </c>
      <c r="C77" s="287" t="s">
        <v>520</v>
      </c>
      <c r="D77" s="86"/>
      <c r="E77" s="329"/>
      <c r="F77" s="5" t="s">
        <v>143</v>
      </c>
      <c r="G77" s="5" t="s">
        <v>102</v>
      </c>
      <c r="H77" s="5" t="s">
        <v>110</v>
      </c>
      <c r="I77" s="5" t="s">
        <v>326</v>
      </c>
      <c r="J77" s="5" t="s">
        <v>310</v>
      </c>
      <c r="K77" s="5"/>
      <c r="L77" s="323"/>
      <c r="M77" s="323"/>
      <c r="N77" s="46" t="s">
        <v>102</v>
      </c>
      <c r="O77" s="12"/>
      <c r="U77" s="1">
        <f t="shared" si="5"/>
        <v>0</v>
      </c>
    </row>
    <row r="78" spans="1:23" ht="24.95" customHeight="1">
      <c r="A78" s="12"/>
      <c r="B78" s="90">
        <v>10</v>
      </c>
      <c r="C78" s="287" t="s">
        <v>521</v>
      </c>
      <c r="D78" s="86"/>
      <c r="E78" s="329"/>
      <c r="F78" s="5" t="s">
        <v>144</v>
      </c>
      <c r="G78" s="5" t="s">
        <v>102</v>
      </c>
      <c r="H78" s="5" t="s">
        <v>110</v>
      </c>
      <c r="I78" s="5" t="s">
        <v>326</v>
      </c>
      <c r="J78" s="5" t="s">
        <v>310</v>
      </c>
      <c r="K78" s="5"/>
      <c r="L78" s="323"/>
      <c r="M78" s="323"/>
      <c r="N78" s="46" t="s">
        <v>102</v>
      </c>
      <c r="O78" s="12"/>
      <c r="U78" s="1">
        <f t="shared" si="5"/>
        <v>0</v>
      </c>
    </row>
    <row r="79" spans="1:23" ht="24.95" customHeight="1">
      <c r="A79" s="12"/>
      <c r="B79" s="90">
        <v>10</v>
      </c>
      <c r="C79" s="287" t="s">
        <v>522</v>
      </c>
      <c r="D79" s="86"/>
      <c r="E79" s="329"/>
      <c r="F79" s="5" t="s">
        <v>145</v>
      </c>
      <c r="G79" s="5" t="s">
        <v>102</v>
      </c>
      <c r="H79" s="5" t="s">
        <v>110</v>
      </c>
      <c r="I79" s="5" t="s">
        <v>326</v>
      </c>
      <c r="J79" s="5" t="s">
        <v>310</v>
      </c>
      <c r="K79" s="5"/>
      <c r="L79" s="323"/>
      <c r="M79" s="323"/>
      <c r="N79" s="46" t="s">
        <v>102</v>
      </c>
      <c r="O79" s="12"/>
      <c r="U79" s="1">
        <f t="shared" si="5"/>
        <v>0</v>
      </c>
    </row>
    <row r="80" spans="1:23" ht="65.099999999999994" customHeight="1">
      <c r="A80" s="12"/>
      <c r="B80" s="90">
        <v>10</v>
      </c>
      <c r="C80" s="287" t="s">
        <v>523</v>
      </c>
      <c r="D80" s="86"/>
      <c r="E80" s="345" t="s">
        <v>146</v>
      </c>
      <c r="F80" s="347"/>
      <c r="G80" s="5" t="s">
        <v>102</v>
      </c>
      <c r="H80" s="5" t="s">
        <v>110</v>
      </c>
      <c r="I80" s="5" t="s">
        <v>326</v>
      </c>
      <c r="J80" s="5" t="s">
        <v>310</v>
      </c>
      <c r="K80" s="155"/>
      <c r="L80" s="335"/>
      <c r="M80" s="335"/>
      <c r="N80" s="46" t="s">
        <v>102</v>
      </c>
      <c r="O80" s="12"/>
      <c r="U80" s="1">
        <f t="shared" si="5"/>
        <v>0</v>
      </c>
    </row>
    <row r="81" spans="1:23" ht="24.95" customHeight="1">
      <c r="A81" s="12"/>
      <c r="B81" s="90">
        <v>10</v>
      </c>
      <c r="C81" s="287" t="s">
        <v>524</v>
      </c>
      <c r="D81" s="338"/>
      <c r="E81" s="371" t="s">
        <v>147</v>
      </c>
      <c r="F81" s="369"/>
      <c r="G81" s="327"/>
      <c r="H81" s="327"/>
      <c r="I81" s="327"/>
      <c r="J81" s="327"/>
      <c r="K81" s="327"/>
      <c r="L81" s="327"/>
      <c r="M81" s="327"/>
      <c r="N81" s="11"/>
      <c r="O81" s="12"/>
    </row>
    <row r="82" spans="1:23" ht="45" customHeight="1">
      <c r="A82" s="12"/>
      <c r="B82" s="90">
        <v>10</v>
      </c>
      <c r="C82" s="287" t="s">
        <v>525</v>
      </c>
      <c r="D82" s="86"/>
      <c r="E82" s="86"/>
      <c r="F82" s="5" t="s">
        <v>29</v>
      </c>
      <c r="G82" s="5" t="s">
        <v>102</v>
      </c>
      <c r="H82" s="5" t="s">
        <v>110</v>
      </c>
      <c r="I82" s="5" t="s">
        <v>326</v>
      </c>
      <c r="J82" s="5" t="s">
        <v>310</v>
      </c>
      <c r="K82" s="5"/>
      <c r="L82" s="323"/>
      <c r="M82" s="323"/>
      <c r="N82" s="46" t="s">
        <v>102</v>
      </c>
      <c r="O82" s="12"/>
      <c r="U82" s="1">
        <f t="shared" ref="U82:U84" si="6">IF(N82="○",1,IF(N82="△",2,0))</f>
        <v>0</v>
      </c>
    </row>
    <row r="83" spans="1:23" ht="65.099999999999994" customHeight="1">
      <c r="A83" s="12"/>
      <c r="B83" s="90">
        <v>10</v>
      </c>
      <c r="C83" s="287" t="s">
        <v>526</v>
      </c>
      <c r="D83" s="86"/>
      <c r="E83" s="86"/>
      <c r="F83" s="5" t="s">
        <v>30</v>
      </c>
      <c r="G83" s="5" t="s">
        <v>102</v>
      </c>
      <c r="H83" s="5" t="s">
        <v>110</v>
      </c>
      <c r="I83" s="5" t="s">
        <v>326</v>
      </c>
      <c r="J83" s="5" t="s">
        <v>310</v>
      </c>
      <c r="K83" s="5"/>
      <c r="L83" s="323"/>
      <c r="M83" s="323"/>
      <c r="N83" s="46" t="s">
        <v>102</v>
      </c>
      <c r="O83" s="12"/>
      <c r="U83" s="1">
        <f t="shared" si="6"/>
        <v>0</v>
      </c>
    </row>
    <row r="84" spans="1:23" ht="24.95" customHeight="1">
      <c r="A84" s="12"/>
      <c r="B84" s="91">
        <v>10</v>
      </c>
      <c r="C84" s="287" t="s">
        <v>527</v>
      </c>
      <c r="D84" s="86"/>
      <c r="E84" s="86"/>
      <c r="F84" s="5" t="s">
        <v>31</v>
      </c>
      <c r="G84" s="5" t="s">
        <v>102</v>
      </c>
      <c r="H84" s="5" t="s">
        <v>110</v>
      </c>
      <c r="I84" s="5" t="s">
        <v>326</v>
      </c>
      <c r="J84" s="5" t="s">
        <v>310</v>
      </c>
      <c r="K84" s="5"/>
      <c r="L84" s="323"/>
      <c r="M84" s="323"/>
      <c r="N84" s="46" t="s">
        <v>102</v>
      </c>
      <c r="O84" s="12"/>
      <c r="U84" s="1">
        <f t="shared" si="6"/>
        <v>0</v>
      </c>
    </row>
    <row r="85" spans="1:23" ht="45" customHeight="1">
      <c r="A85" s="12"/>
      <c r="B85" s="89">
        <v>12</v>
      </c>
      <c r="C85" s="84" t="s">
        <v>114</v>
      </c>
      <c r="D85" s="374" t="s">
        <v>469</v>
      </c>
      <c r="E85" s="362"/>
      <c r="F85" s="362"/>
      <c r="G85" s="332"/>
      <c r="H85" s="332"/>
      <c r="I85" s="332"/>
      <c r="J85" s="332"/>
      <c r="K85" s="332"/>
      <c r="L85" s="332"/>
      <c r="M85" s="332"/>
      <c r="N85" s="11"/>
      <c r="O85" s="12"/>
    </row>
    <row r="86" spans="1:23" ht="24.95" customHeight="1">
      <c r="A86" s="12"/>
      <c r="B86" s="90">
        <v>11</v>
      </c>
      <c r="C86" s="287" t="s">
        <v>528</v>
      </c>
      <c r="D86" s="86"/>
      <c r="E86" s="428" t="s">
        <v>142</v>
      </c>
      <c r="F86" s="431"/>
      <c r="G86" s="5" t="s">
        <v>102</v>
      </c>
      <c r="H86" s="5" t="s">
        <v>110</v>
      </c>
      <c r="I86" s="5" t="s">
        <v>326</v>
      </c>
      <c r="J86" s="5" t="s">
        <v>310</v>
      </c>
      <c r="K86" s="88"/>
      <c r="L86" s="333"/>
      <c r="M86" s="333"/>
      <c r="N86" s="46" t="s">
        <v>102</v>
      </c>
      <c r="O86" s="12"/>
      <c r="U86" s="1">
        <f t="shared" ref="U86:U89" si="7">IF(N86="○",1,IF(N86="△",2,0))</f>
        <v>0</v>
      </c>
    </row>
    <row r="87" spans="1:23" ht="24.95" customHeight="1">
      <c r="A87" s="12"/>
      <c r="B87" s="90">
        <v>11</v>
      </c>
      <c r="C87" s="287" t="s">
        <v>529</v>
      </c>
      <c r="D87" s="86"/>
      <c r="E87" s="428" t="s">
        <v>143</v>
      </c>
      <c r="F87" s="431"/>
      <c r="G87" s="5" t="s">
        <v>102</v>
      </c>
      <c r="H87" s="5" t="s">
        <v>110</v>
      </c>
      <c r="I87" s="5" t="s">
        <v>326</v>
      </c>
      <c r="J87" s="5" t="s">
        <v>310</v>
      </c>
      <c r="K87" s="88"/>
      <c r="L87" s="333"/>
      <c r="M87" s="333"/>
      <c r="N87" s="46" t="s">
        <v>102</v>
      </c>
      <c r="O87" s="12"/>
      <c r="U87" s="1">
        <f t="shared" si="7"/>
        <v>0</v>
      </c>
    </row>
    <row r="88" spans="1:23" ht="24.95" customHeight="1">
      <c r="A88" s="12"/>
      <c r="B88" s="90">
        <v>11</v>
      </c>
      <c r="C88" s="287" t="s">
        <v>530</v>
      </c>
      <c r="D88" s="86"/>
      <c r="E88" s="428" t="s">
        <v>144</v>
      </c>
      <c r="F88" s="431"/>
      <c r="G88" s="5" t="s">
        <v>102</v>
      </c>
      <c r="H88" s="5" t="s">
        <v>110</v>
      </c>
      <c r="I88" s="5" t="s">
        <v>326</v>
      </c>
      <c r="J88" s="5" t="s">
        <v>310</v>
      </c>
      <c r="K88" s="88"/>
      <c r="L88" s="333"/>
      <c r="M88" s="333"/>
      <c r="N88" s="46" t="s">
        <v>102</v>
      </c>
      <c r="O88" s="12"/>
      <c r="U88" s="1">
        <f t="shared" si="7"/>
        <v>0</v>
      </c>
    </row>
    <row r="89" spans="1:23" ht="24.95" customHeight="1">
      <c r="A89" s="12"/>
      <c r="B89" s="91">
        <v>11</v>
      </c>
      <c r="C89" s="287" t="s">
        <v>531</v>
      </c>
      <c r="D89" s="86"/>
      <c r="E89" s="428" t="s">
        <v>145</v>
      </c>
      <c r="F89" s="431"/>
      <c r="G89" s="5" t="s">
        <v>102</v>
      </c>
      <c r="H89" s="5" t="s">
        <v>110</v>
      </c>
      <c r="I89" s="5" t="s">
        <v>326</v>
      </c>
      <c r="J89" s="5" t="s">
        <v>310</v>
      </c>
      <c r="K89" s="88"/>
      <c r="L89" s="333"/>
      <c r="M89" s="333"/>
      <c r="N89" s="46" t="s">
        <v>102</v>
      </c>
      <c r="O89" s="12"/>
      <c r="U89" s="1">
        <f t="shared" si="7"/>
        <v>0</v>
      </c>
    </row>
    <row r="90" spans="1:23" ht="45" customHeight="1">
      <c r="A90" s="12"/>
      <c r="B90" s="89">
        <v>13</v>
      </c>
      <c r="C90" s="84" t="s">
        <v>114</v>
      </c>
      <c r="D90" s="374" t="s">
        <v>470</v>
      </c>
      <c r="E90" s="362"/>
      <c r="F90" s="362"/>
      <c r="G90" s="332"/>
      <c r="H90" s="332"/>
      <c r="I90" s="332"/>
      <c r="J90" s="332"/>
      <c r="K90" s="332"/>
      <c r="L90" s="332"/>
      <c r="M90" s="332"/>
      <c r="N90" s="11"/>
      <c r="O90" s="12"/>
    </row>
    <row r="91" spans="1:23" ht="45" customHeight="1">
      <c r="A91" s="12"/>
      <c r="B91" s="90">
        <v>12</v>
      </c>
      <c r="C91" s="287" t="s">
        <v>532</v>
      </c>
      <c r="D91" s="86"/>
      <c r="E91" s="428" t="s">
        <v>32</v>
      </c>
      <c r="F91" s="431"/>
      <c r="G91" s="5" t="s">
        <v>102</v>
      </c>
      <c r="H91" s="5" t="s">
        <v>110</v>
      </c>
      <c r="I91" s="5" t="s">
        <v>326</v>
      </c>
      <c r="J91" s="5" t="s">
        <v>310</v>
      </c>
      <c r="K91" s="88"/>
      <c r="L91" s="333"/>
      <c r="M91" s="333"/>
      <c r="N91" s="46" t="s">
        <v>102</v>
      </c>
      <c r="O91" s="12"/>
      <c r="U91" s="1">
        <f t="shared" ref="U91:U94" si="8">IF(N91="○",1,IF(N91="△",2,0))</f>
        <v>0</v>
      </c>
    </row>
    <row r="92" spans="1:23" ht="65.099999999999994" customHeight="1">
      <c r="A92" s="12"/>
      <c r="B92" s="90">
        <v>12</v>
      </c>
      <c r="C92" s="287" t="s">
        <v>533</v>
      </c>
      <c r="D92" s="86"/>
      <c r="E92" s="428" t="s">
        <v>33</v>
      </c>
      <c r="F92" s="431"/>
      <c r="G92" s="5" t="s">
        <v>102</v>
      </c>
      <c r="H92" s="5" t="s">
        <v>110</v>
      </c>
      <c r="I92" s="5" t="s">
        <v>326</v>
      </c>
      <c r="J92" s="5" t="s">
        <v>310</v>
      </c>
      <c r="K92" s="88"/>
      <c r="L92" s="333"/>
      <c r="M92" s="333"/>
      <c r="N92" s="46" t="s">
        <v>102</v>
      </c>
      <c r="O92" s="12"/>
      <c r="U92" s="1">
        <f t="shared" si="8"/>
        <v>0</v>
      </c>
    </row>
    <row r="93" spans="1:23" ht="24.95" customHeight="1">
      <c r="A93" s="12"/>
      <c r="B93" s="91">
        <v>12</v>
      </c>
      <c r="C93" s="287" t="s">
        <v>534</v>
      </c>
      <c r="D93" s="86"/>
      <c r="E93" s="428" t="s">
        <v>34</v>
      </c>
      <c r="F93" s="431"/>
      <c r="G93" s="5" t="s">
        <v>102</v>
      </c>
      <c r="H93" s="5" t="s">
        <v>110</v>
      </c>
      <c r="I93" s="5" t="s">
        <v>326</v>
      </c>
      <c r="J93" s="5" t="s">
        <v>310</v>
      </c>
      <c r="K93" s="88"/>
      <c r="L93" s="333"/>
      <c r="M93" s="333"/>
      <c r="N93" s="46" t="s">
        <v>102</v>
      </c>
      <c r="O93" s="12"/>
      <c r="U93" s="1">
        <f t="shared" si="8"/>
        <v>0</v>
      </c>
    </row>
    <row r="94" spans="1:23" ht="45" customHeight="1" thickBot="1">
      <c r="A94" s="12"/>
      <c r="B94" s="96">
        <v>14</v>
      </c>
      <c r="C94" s="97" t="s">
        <v>114</v>
      </c>
      <c r="D94" s="447" t="s">
        <v>535</v>
      </c>
      <c r="E94" s="448"/>
      <c r="F94" s="449"/>
      <c r="G94" s="156" t="s">
        <v>102</v>
      </c>
      <c r="H94" s="156" t="s">
        <v>110</v>
      </c>
      <c r="I94" s="156" t="s">
        <v>326</v>
      </c>
      <c r="J94" s="156" t="s">
        <v>310</v>
      </c>
      <c r="K94" s="156"/>
      <c r="L94" s="331"/>
      <c r="M94" s="331"/>
      <c r="N94" s="47" t="s">
        <v>102</v>
      </c>
      <c r="O94" s="12"/>
      <c r="U94" s="1">
        <f t="shared" si="8"/>
        <v>0</v>
      </c>
    </row>
    <row r="95" spans="1:23" ht="15" customHeight="1" thickTop="1" thickBot="1">
      <c r="A95" s="12"/>
      <c r="B95" s="12"/>
      <c r="C95" s="12"/>
      <c r="D95" s="12"/>
      <c r="E95" s="12"/>
      <c r="F95" s="12"/>
      <c r="G95" s="12"/>
      <c r="H95" s="12"/>
      <c r="I95" s="12"/>
      <c r="J95" s="12"/>
      <c r="K95" s="12"/>
      <c r="L95" s="12"/>
      <c r="M95" s="12"/>
      <c r="N95" s="12"/>
      <c r="O95" s="12"/>
    </row>
    <row r="96" spans="1:23" ht="24.95" customHeight="1" thickTop="1">
      <c r="A96" s="12"/>
      <c r="B96" s="9" t="s">
        <v>54</v>
      </c>
      <c r="C96" s="76"/>
      <c r="D96" s="10"/>
      <c r="E96" s="10"/>
      <c r="F96" s="10"/>
      <c r="G96" s="10"/>
      <c r="H96" s="10"/>
      <c r="I96" s="10"/>
      <c r="J96" s="10"/>
      <c r="K96" s="10"/>
      <c r="L96" s="10"/>
      <c r="M96" s="10"/>
      <c r="N96" s="42" t="s">
        <v>64</v>
      </c>
      <c r="O96" s="12"/>
      <c r="U96" s="163">
        <f>PRODUCT(U99:U116)</f>
        <v>0</v>
      </c>
      <c r="V96" s="2" t="s">
        <v>335</v>
      </c>
      <c r="W96" s="2"/>
    </row>
    <row r="97" spans="1:21" ht="24.95" customHeight="1">
      <c r="A97" s="12"/>
      <c r="B97" s="89">
        <v>15</v>
      </c>
      <c r="C97" s="84" t="s">
        <v>114</v>
      </c>
      <c r="D97" s="361" t="s">
        <v>148</v>
      </c>
      <c r="E97" s="362"/>
      <c r="F97" s="362"/>
      <c r="G97" s="332"/>
      <c r="H97" s="332"/>
      <c r="I97" s="332"/>
      <c r="J97" s="332"/>
      <c r="K97" s="332"/>
      <c r="L97" s="332"/>
      <c r="M97" s="332"/>
      <c r="N97" s="11"/>
      <c r="O97" s="12"/>
    </row>
    <row r="98" spans="1:21" ht="45" customHeight="1">
      <c r="A98" s="12"/>
      <c r="B98" s="90">
        <v>14</v>
      </c>
      <c r="C98" s="287" t="s">
        <v>536</v>
      </c>
      <c r="D98" s="338"/>
      <c r="E98" s="371" t="s">
        <v>318</v>
      </c>
      <c r="F98" s="369"/>
      <c r="G98" s="327"/>
      <c r="H98" s="327"/>
      <c r="I98" s="327"/>
      <c r="J98" s="327"/>
      <c r="K98" s="327"/>
      <c r="L98" s="327"/>
      <c r="M98" s="327"/>
      <c r="N98" s="11"/>
      <c r="O98" s="12"/>
    </row>
    <row r="99" spans="1:21" ht="45" customHeight="1">
      <c r="A99" s="12"/>
      <c r="B99" s="90">
        <v>14</v>
      </c>
      <c r="C99" s="287" t="s">
        <v>537</v>
      </c>
      <c r="D99" s="86"/>
      <c r="E99" s="86"/>
      <c r="F99" s="5" t="s">
        <v>55</v>
      </c>
      <c r="G99" s="323" t="s">
        <v>102</v>
      </c>
      <c r="H99" s="323" t="s">
        <v>110</v>
      </c>
      <c r="I99" s="323" t="s">
        <v>326</v>
      </c>
      <c r="J99" s="323" t="s">
        <v>310</v>
      </c>
      <c r="K99" s="323" t="s">
        <v>313</v>
      </c>
      <c r="L99" s="323"/>
      <c r="M99" s="323"/>
      <c r="N99" s="46" t="s">
        <v>102</v>
      </c>
      <c r="O99" s="12"/>
      <c r="U99" s="1">
        <f>IF(OR(N99="○",N99="対象外"),1,IF(N99="△",2,0))</f>
        <v>0</v>
      </c>
    </row>
    <row r="100" spans="1:21" ht="45" customHeight="1">
      <c r="A100" s="12"/>
      <c r="B100" s="90">
        <v>14</v>
      </c>
      <c r="C100" s="287" t="s">
        <v>538</v>
      </c>
      <c r="D100" s="86"/>
      <c r="E100" s="86"/>
      <c r="F100" s="5" t="s">
        <v>56</v>
      </c>
      <c r="G100" s="323" t="s">
        <v>102</v>
      </c>
      <c r="H100" s="323" t="s">
        <v>110</v>
      </c>
      <c r="I100" s="323" t="s">
        <v>326</v>
      </c>
      <c r="J100" s="323" t="s">
        <v>310</v>
      </c>
      <c r="K100" s="323" t="s">
        <v>313</v>
      </c>
      <c r="L100" s="323"/>
      <c r="M100" s="323"/>
      <c r="N100" s="46" t="s">
        <v>102</v>
      </c>
      <c r="O100" s="12"/>
      <c r="U100" s="1">
        <f t="shared" ref="U100:U112" si="9">IF(OR(N100="○",N100="対象外"),1,IF(N100="△",2,0))</f>
        <v>0</v>
      </c>
    </row>
    <row r="101" spans="1:21" ht="45" customHeight="1">
      <c r="A101" s="12"/>
      <c r="B101" s="90">
        <v>14</v>
      </c>
      <c r="C101" s="287" t="s">
        <v>539</v>
      </c>
      <c r="D101" s="86"/>
      <c r="E101" s="86"/>
      <c r="F101" s="5" t="s">
        <v>26</v>
      </c>
      <c r="G101" s="323" t="s">
        <v>102</v>
      </c>
      <c r="H101" s="323" t="s">
        <v>110</v>
      </c>
      <c r="I101" s="323" t="s">
        <v>326</v>
      </c>
      <c r="J101" s="323" t="s">
        <v>310</v>
      </c>
      <c r="K101" s="323" t="s">
        <v>313</v>
      </c>
      <c r="L101" s="323"/>
      <c r="M101" s="323"/>
      <c r="N101" s="46" t="s">
        <v>102</v>
      </c>
      <c r="O101" s="12"/>
      <c r="U101" s="1">
        <f t="shared" si="9"/>
        <v>0</v>
      </c>
    </row>
    <row r="102" spans="1:21" ht="45" customHeight="1">
      <c r="A102" s="12"/>
      <c r="B102" s="90">
        <v>14</v>
      </c>
      <c r="C102" s="287" t="s">
        <v>540</v>
      </c>
      <c r="D102" s="338"/>
      <c r="E102" s="371" t="s">
        <v>319</v>
      </c>
      <c r="F102" s="369"/>
      <c r="G102" s="327"/>
      <c r="H102" s="327"/>
      <c r="I102" s="327"/>
      <c r="J102" s="327"/>
      <c r="K102" s="327"/>
      <c r="L102" s="327"/>
      <c r="M102" s="327"/>
      <c r="N102" s="11"/>
      <c r="O102" s="12"/>
    </row>
    <row r="103" spans="1:21" ht="65.099999999999994" customHeight="1">
      <c r="A103" s="12"/>
      <c r="B103" s="90">
        <v>14</v>
      </c>
      <c r="C103" s="287" t="s">
        <v>541</v>
      </c>
      <c r="D103" s="86"/>
      <c r="E103" s="86"/>
      <c r="F103" s="5" t="s">
        <v>149</v>
      </c>
      <c r="G103" s="323" t="s">
        <v>102</v>
      </c>
      <c r="H103" s="323" t="s">
        <v>110</v>
      </c>
      <c r="I103" s="323" t="s">
        <v>326</v>
      </c>
      <c r="J103" s="323" t="s">
        <v>310</v>
      </c>
      <c r="K103" s="323"/>
      <c r="L103" s="323"/>
      <c r="M103" s="323"/>
      <c r="N103" s="46" t="s">
        <v>102</v>
      </c>
      <c r="O103" s="12"/>
      <c r="U103" s="1">
        <f t="shared" si="9"/>
        <v>0</v>
      </c>
    </row>
    <row r="104" spans="1:21" ht="65.099999999999994" customHeight="1">
      <c r="A104" s="12"/>
      <c r="B104" s="90">
        <v>14</v>
      </c>
      <c r="C104" s="287" t="s">
        <v>542</v>
      </c>
      <c r="D104" s="86"/>
      <c r="E104" s="86"/>
      <c r="F104" s="5" t="s">
        <v>23</v>
      </c>
      <c r="G104" s="323" t="s">
        <v>102</v>
      </c>
      <c r="H104" s="323" t="s">
        <v>110</v>
      </c>
      <c r="I104" s="323" t="s">
        <v>326</v>
      </c>
      <c r="J104" s="323" t="s">
        <v>310</v>
      </c>
      <c r="K104" s="323"/>
      <c r="L104" s="323"/>
      <c r="M104" s="323"/>
      <c r="N104" s="46" t="s">
        <v>102</v>
      </c>
      <c r="O104" s="12"/>
      <c r="U104" s="1">
        <f t="shared" si="9"/>
        <v>0</v>
      </c>
    </row>
    <row r="105" spans="1:21" ht="65.099999999999994" customHeight="1">
      <c r="A105" s="12"/>
      <c r="B105" s="90">
        <v>14</v>
      </c>
      <c r="C105" s="287" t="s">
        <v>543</v>
      </c>
      <c r="D105" s="86"/>
      <c r="E105" s="86"/>
      <c r="F105" s="5" t="s">
        <v>150</v>
      </c>
      <c r="G105" s="323" t="s">
        <v>102</v>
      </c>
      <c r="H105" s="323" t="s">
        <v>110</v>
      </c>
      <c r="I105" s="323" t="s">
        <v>326</v>
      </c>
      <c r="J105" s="323" t="s">
        <v>310</v>
      </c>
      <c r="K105" s="323" t="s">
        <v>313</v>
      </c>
      <c r="L105" s="323"/>
      <c r="M105" s="323"/>
      <c r="N105" s="46" t="s">
        <v>102</v>
      </c>
      <c r="O105" s="12"/>
      <c r="U105" s="1">
        <f t="shared" si="9"/>
        <v>0</v>
      </c>
    </row>
    <row r="106" spans="1:21" ht="45" customHeight="1">
      <c r="A106" s="12"/>
      <c r="B106" s="90">
        <v>14</v>
      </c>
      <c r="C106" s="287" t="s">
        <v>544</v>
      </c>
      <c r="D106" s="86"/>
      <c r="E106" s="86"/>
      <c r="F106" s="5" t="s">
        <v>151</v>
      </c>
      <c r="G106" s="323" t="s">
        <v>102</v>
      </c>
      <c r="H106" s="323" t="s">
        <v>110</v>
      </c>
      <c r="I106" s="323" t="s">
        <v>326</v>
      </c>
      <c r="J106" s="323" t="s">
        <v>310</v>
      </c>
      <c r="K106" s="323" t="s">
        <v>313</v>
      </c>
      <c r="L106" s="323"/>
      <c r="M106" s="323"/>
      <c r="N106" s="46" t="s">
        <v>102</v>
      </c>
      <c r="O106" s="12"/>
      <c r="U106" s="1">
        <f t="shared" si="9"/>
        <v>0</v>
      </c>
    </row>
    <row r="107" spans="1:21" ht="45" customHeight="1">
      <c r="A107" s="12"/>
      <c r="B107" s="90">
        <v>14</v>
      </c>
      <c r="C107" s="287" t="s">
        <v>545</v>
      </c>
      <c r="D107" s="86"/>
      <c r="E107" s="86"/>
      <c r="F107" s="5" t="s">
        <v>57</v>
      </c>
      <c r="G107" s="323" t="s">
        <v>102</v>
      </c>
      <c r="H107" s="323" t="s">
        <v>110</v>
      </c>
      <c r="I107" s="323" t="s">
        <v>326</v>
      </c>
      <c r="J107" s="323" t="s">
        <v>310</v>
      </c>
      <c r="K107" s="323"/>
      <c r="L107" s="323"/>
      <c r="M107" s="323"/>
      <c r="N107" s="46" t="s">
        <v>102</v>
      </c>
      <c r="O107" s="12"/>
      <c r="U107" s="1">
        <f t="shared" si="9"/>
        <v>0</v>
      </c>
    </row>
    <row r="108" spans="1:21" ht="45" customHeight="1">
      <c r="A108" s="12"/>
      <c r="B108" s="90">
        <v>14</v>
      </c>
      <c r="C108" s="287" t="s">
        <v>546</v>
      </c>
      <c r="D108" s="86"/>
      <c r="E108" s="86"/>
      <c r="F108" s="5" t="s">
        <v>37</v>
      </c>
      <c r="G108" s="323" t="s">
        <v>102</v>
      </c>
      <c r="H108" s="323" t="s">
        <v>110</v>
      </c>
      <c r="I108" s="323" t="s">
        <v>326</v>
      </c>
      <c r="J108" s="323" t="s">
        <v>310</v>
      </c>
      <c r="K108" s="323"/>
      <c r="L108" s="323"/>
      <c r="M108" s="323"/>
      <c r="N108" s="46" t="s">
        <v>102</v>
      </c>
      <c r="O108" s="12"/>
      <c r="U108" s="1">
        <f t="shared" si="9"/>
        <v>0</v>
      </c>
    </row>
    <row r="109" spans="1:21" ht="65.099999999999994" customHeight="1">
      <c r="A109" s="12"/>
      <c r="B109" s="90">
        <v>14</v>
      </c>
      <c r="C109" s="287" t="s">
        <v>547</v>
      </c>
      <c r="D109" s="86"/>
      <c r="E109" s="86"/>
      <c r="F109" s="5" t="s">
        <v>152</v>
      </c>
      <c r="G109" s="323" t="s">
        <v>102</v>
      </c>
      <c r="H109" s="323" t="s">
        <v>110</v>
      </c>
      <c r="I109" s="323" t="s">
        <v>326</v>
      </c>
      <c r="J109" s="323" t="s">
        <v>310</v>
      </c>
      <c r="K109" s="323" t="s">
        <v>313</v>
      </c>
      <c r="L109" s="323"/>
      <c r="M109" s="323"/>
      <c r="N109" s="46" t="s">
        <v>102</v>
      </c>
      <c r="O109" s="12"/>
      <c r="U109" s="1">
        <f t="shared" si="9"/>
        <v>0</v>
      </c>
    </row>
    <row r="110" spans="1:21" ht="65.099999999999994" customHeight="1">
      <c r="A110" s="12"/>
      <c r="B110" s="90">
        <v>14</v>
      </c>
      <c r="C110" s="287" t="s">
        <v>548</v>
      </c>
      <c r="D110" s="86"/>
      <c r="E110" s="86"/>
      <c r="F110" s="5" t="s">
        <v>153</v>
      </c>
      <c r="G110" s="323" t="s">
        <v>102</v>
      </c>
      <c r="H110" s="323" t="s">
        <v>110</v>
      </c>
      <c r="I110" s="323" t="s">
        <v>326</v>
      </c>
      <c r="J110" s="323" t="s">
        <v>310</v>
      </c>
      <c r="K110" s="323" t="s">
        <v>313</v>
      </c>
      <c r="L110" s="323"/>
      <c r="M110" s="323"/>
      <c r="N110" s="46" t="s">
        <v>102</v>
      </c>
      <c r="O110" s="12"/>
      <c r="U110" s="1">
        <f t="shared" si="9"/>
        <v>0</v>
      </c>
    </row>
    <row r="111" spans="1:21" ht="84.95" customHeight="1">
      <c r="A111" s="12"/>
      <c r="B111" s="90">
        <v>14</v>
      </c>
      <c r="C111" s="287" t="s">
        <v>549</v>
      </c>
      <c r="D111" s="86"/>
      <c r="E111" s="86"/>
      <c r="F111" s="5" t="s">
        <v>155</v>
      </c>
      <c r="G111" s="323" t="s">
        <v>102</v>
      </c>
      <c r="H111" s="323" t="s">
        <v>110</v>
      </c>
      <c r="I111" s="323" t="s">
        <v>326</v>
      </c>
      <c r="J111" s="323" t="s">
        <v>310</v>
      </c>
      <c r="K111" s="323"/>
      <c r="L111" s="323"/>
      <c r="M111" s="323"/>
      <c r="N111" s="46" t="s">
        <v>102</v>
      </c>
      <c r="O111" s="12"/>
      <c r="U111" s="1">
        <f t="shared" ref="U111" si="10">IF(N111="○",1,IF(N111="△",2,0))</f>
        <v>0</v>
      </c>
    </row>
    <row r="112" spans="1:21" ht="65.099999999999994" customHeight="1">
      <c r="A112" s="12"/>
      <c r="B112" s="90">
        <v>14</v>
      </c>
      <c r="C112" s="287" t="s">
        <v>550</v>
      </c>
      <c r="D112" s="86"/>
      <c r="E112" s="86"/>
      <c r="F112" s="5" t="s">
        <v>154</v>
      </c>
      <c r="G112" s="323" t="s">
        <v>102</v>
      </c>
      <c r="H112" s="323" t="s">
        <v>110</v>
      </c>
      <c r="I112" s="323" t="s">
        <v>326</v>
      </c>
      <c r="J112" s="323" t="s">
        <v>310</v>
      </c>
      <c r="K112" s="323" t="s">
        <v>313</v>
      </c>
      <c r="L112" s="323"/>
      <c r="M112" s="323"/>
      <c r="N112" s="46" t="s">
        <v>102</v>
      </c>
      <c r="O112" s="12"/>
      <c r="U112" s="1">
        <f t="shared" si="9"/>
        <v>0</v>
      </c>
    </row>
    <row r="113" spans="1:23" ht="45" customHeight="1">
      <c r="A113" s="12"/>
      <c r="B113" s="91">
        <v>14</v>
      </c>
      <c r="C113" s="287" t="s">
        <v>551</v>
      </c>
      <c r="D113" s="86"/>
      <c r="E113" s="357" t="s">
        <v>58</v>
      </c>
      <c r="F113" s="359"/>
      <c r="G113" s="295" t="s">
        <v>102</v>
      </c>
      <c r="H113" s="295" t="s">
        <v>110</v>
      </c>
      <c r="I113" s="295" t="s">
        <v>326</v>
      </c>
      <c r="J113" s="295" t="s">
        <v>310</v>
      </c>
      <c r="K113" s="323"/>
      <c r="L113" s="326"/>
      <c r="M113" s="326"/>
      <c r="N113" s="46" t="s">
        <v>102</v>
      </c>
      <c r="O113" s="12"/>
      <c r="U113" s="1">
        <f t="shared" ref="U113:U116" si="11">IF(N113="○",1,IF(N113="△",2,0))</f>
        <v>0</v>
      </c>
    </row>
    <row r="114" spans="1:23" ht="65.099999999999994" customHeight="1">
      <c r="A114" s="12"/>
      <c r="B114" s="89">
        <v>16</v>
      </c>
      <c r="C114" s="84" t="s">
        <v>114</v>
      </c>
      <c r="D114" s="373" t="s">
        <v>450</v>
      </c>
      <c r="E114" s="370"/>
      <c r="F114" s="430"/>
      <c r="G114" s="5" t="s">
        <v>102</v>
      </c>
      <c r="H114" s="5" t="s">
        <v>110</v>
      </c>
      <c r="I114" s="5" t="s">
        <v>326</v>
      </c>
      <c r="J114" s="5" t="s">
        <v>310</v>
      </c>
      <c r="K114" s="5"/>
      <c r="L114" s="323"/>
      <c r="M114" s="323"/>
      <c r="N114" s="46" t="s">
        <v>102</v>
      </c>
      <c r="O114" s="12"/>
      <c r="U114" s="1">
        <f t="shared" si="11"/>
        <v>0</v>
      </c>
    </row>
    <row r="115" spans="1:23" ht="45" customHeight="1">
      <c r="A115" s="12"/>
      <c r="B115" s="98">
        <v>17</v>
      </c>
      <c r="C115" s="84" t="s">
        <v>114</v>
      </c>
      <c r="D115" s="373" t="s">
        <v>47</v>
      </c>
      <c r="E115" s="370"/>
      <c r="F115" s="430"/>
      <c r="G115" s="5" t="s">
        <v>102</v>
      </c>
      <c r="H115" s="5" t="s">
        <v>110</v>
      </c>
      <c r="I115" s="5" t="s">
        <v>326</v>
      </c>
      <c r="J115" s="5" t="s">
        <v>310</v>
      </c>
      <c r="K115" s="5"/>
      <c r="L115" s="323"/>
      <c r="M115" s="323"/>
      <c r="N115" s="46" t="s">
        <v>102</v>
      </c>
      <c r="O115" s="12"/>
      <c r="U115" s="1">
        <f t="shared" si="11"/>
        <v>0</v>
      </c>
    </row>
    <row r="116" spans="1:23" ht="33" customHeight="1">
      <c r="A116" s="12"/>
      <c r="B116" s="98">
        <v>18</v>
      </c>
      <c r="C116" s="84" t="s">
        <v>114</v>
      </c>
      <c r="D116" s="373" t="s">
        <v>552</v>
      </c>
      <c r="E116" s="370"/>
      <c r="F116" s="430"/>
      <c r="G116" s="5" t="s">
        <v>102</v>
      </c>
      <c r="H116" s="5" t="s">
        <v>110</v>
      </c>
      <c r="I116" s="5" t="s">
        <v>326</v>
      </c>
      <c r="J116" s="5" t="s">
        <v>310</v>
      </c>
      <c r="K116" s="5"/>
      <c r="L116" s="323"/>
      <c r="M116" s="323"/>
      <c r="N116" s="46" t="s">
        <v>102</v>
      </c>
      <c r="O116" s="12"/>
      <c r="U116" s="1">
        <f t="shared" si="11"/>
        <v>0</v>
      </c>
    </row>
    <row r="117" spans="1:23" ht="24.95" customHeight="1" thickBot="1">
      <c r="A117" s="12"/>
      <c r="B117" s="403" t="s">
        <v>687</v>
      </c>
      <c r="C117" s="404"/>
      <c r="D117" s="404"/>
      <c r="E117" s="404"/>
      <c r="F117" s="404"/>
      <c r="G117" s="404"/>
      <c r="H117" s="404"/>
      <c r="I117" s="404"/>
      <c r="J117" s="404"/>
      <c r="K117" s="404"/>
      <c r="L117" s="404"/>
      <c r="M117" s="404"/>
      <c r="N117" s="405"/>
      <c r="O117" s="12"/>
    </row>
    <row r="118" spans="1:23" ht="15" customHeight="1" thickTop="1" thickBot="1">
      <c r="A118" s="12"/>
      <c r="B118" s="12"/>
      <c r="C118" s="12"/>
      <c r="D118" s="12"/>
      <c r="E118" s="12"/>
      <c r="F118" s="12"/>
      <c r="G118" s="12"/>
      <c r="H118" s="12"/>
      <c r="I118" s="12"/>
      <c r="J118" s="12"/>
      <c r="K118" s="12"/>
      <c r="L118" s="12"/>
      <c r="M118" s="12"/>
      <c r="N118" s="12"/>
      <c r="O118" s="12"/>
    </row>
    <row r="119" spans="1:23" ht="24.95" customHeight="1" thickTop="1">
      <c r="A119" s="12"/>
      <c r="B119" s="9" t="s">
        <v>59</v>
      </c>
      <c r="C119" s="76"/>
      <c r="D119" s="10"/>
      <c r="E119" s="10"/>
      <c r="F119" s="10"/>
      <c r="G119" s="10"/>
      <c r="H119" s="10"/>
      <c r="I119" s="10"/>
      <c r="J119" s="10"/>
      <c r="K119" s="10"/>
      <c r="L119" s="10"/>
      <c r="M119" s="10"/>
      <c r="N119" s="42" t="s">
        <v>64</v>
      </c>
      <c r="O119" s="12"/>
      <c r="U119" s="163">
        <f>PRODUCT(U122:U155)</f>
        <v>0</v>
      </c>
      <c r="V119" s="2" t="s">
        <v>336</v>
      </c>
      <c r="W119" s="2"/>
    </row>
    <row r="120" spans="1:23" ht="45" customHeight="1">
      <c r="A120" s="12"/>
      <c r="B120" s="89">
        <v>22</v>
      </c>
      <c r="C120" s="84" t="s">
        <v>114</v>
      </c>
      <c r="D120" s="374" t="s">
        <v>468</v>
      </c>
      <c r="E120" s="362"/>
      <c r="F120" s="362"/>
      <c r="G120" s="332"/>
      <c r="H120" s="332"/>
      <c r="I120" s="332"/>
      <c r="J120" s="332"/>
      <c r="K120" s="332"/>
      <c r="L120" s="332"/>
      <c r="M120" s="332"/>
      <c r="N120" s="11"/>
      <c r="O120" s="12"/>
    </row>
    <row r="121" spans="1:23" ht="24.95" customHeight="1">
      <c r="A121" s="12"/>
      <c r="B121" s="90">
        <v>21</v>
      </c>
      <c r="C121" s="287" t="s">
        <v>553</v>
      </c>
      <c r="D121" s="338"/>
      <c r="E121" s="371" t="s">
        <v>156</v>
      </c>
      <c r="F121" s="369"/>
      <c r="G121" s="327"/>
      <c r="H121" s="327"/>
      <c r="I121" s="327"/>
      <c r="J121" s="327"/>
      <c r="K121" s="327"/>
      <c r="L121" s="327"/>
      <c r="M121" s="327"/>
      <c r="N121" s="11"/>
      <c r="O121" s="12"/>
    </row>
    <row r="122" spans="1:23" ht="24.95" customHeight="1">
      <c r="A122" s="12"/>
      <c r="B122" s="90">
        <v>21</v>
      </c>
      <c r="C122" s="287" t="s">
        <v>554</v>
      </c>
      <c r="D122" s="86"/>
      <c r="E122" s="86"/>
      <c r="F122" s="5" t="s">
        <v>157</v>
      </c>
      <c r="G122" s="323" t="s">
        <v>102</v>
      </c>
      <c r="H122" s="323" t="s">
        <v>110</v>
      </c>
      <c r="I122" s="323" t="s">
        <v>326</v>
      </c>
      <c r="J122" s="323" t="s">
        <v>310</v>
      </c>
      <c r="K122" s="323"/>
      <c r="L122" s="323"/>
      <c r="M122" s="323"/>
      <c r="N122" s="46" t="s">
        <v>102</v>
      </c>
      <c r="O122" s="12"/>
      <c r="U122" s="1">
        <f t="shared" ref="U122:U137" si="12">IF(N122="○",1,IF(N122="△",2,0))</f>
        <v>0</v>
      </c>
    </row>
    <row r="123" spans="1:23" ht="24.95" customHeight="1">
      <c r="A123" s="12"/>
      <c r="B123" s="90">
        <v>21</v>
      </c>
      <c r="C123" s="287" t="s">
        <v>555</v>
      </c>
      <c r="D123" s="86"/>
      <c r="E123" s="86"/>
      <c r="F123" s="5" t="s">
        <v>158</v>
      </c>
      <c r="G123" s="323" t="s">
        <v>102</v>
      </c>
      <c r="H123" s="323" t="s">
        <v>110</v>
      </c>
      <c r="I123" s="323" t="s">
        <v>326</v>
      </c>
      <c r="J123" s="323" t="s">
        <v>310</v>
      </c>
      <c r="K123" s="323"/>
      <c r="L123" s="323"/>
      <c r="M123" s="323"/>
      <c r="N123" s="46" t="s">
        <v>102</v>
      </c>
      <c r="O123" s="12"/>
      <c r="U123" s="1">
        <f t="shared" si="12"/>
        <v>0</v>
      </c>
    </row>
    <row r="124" spans="1:23" ht="24.95" customHeight="1">
      <c r="A124" s="12"/>
      <c r="B124" s="90">
        <v>21</v>
      </c>
      <c r="C124" s="287" t="s">
        <v>556</v>
      </c>
      <c r="D124" s="86"/>
      <c r="E124" s="86"/>
      <c r="F124" s="5" t="s">
        <v>159</v>
      </c>
      <c r="G124" s="323" t="s">
        <v>102</v>
      </c>
      <c r="H124" s="323" t="s">
        <v>110</v>
      </c>
      <c r="I124" s="323" t="s">
        <v>326</v>
      </c>
      <c r="J124" s="323" t="s">
        <v>310</v>
      </c>
      <c r="K124" s="323"/>
      <c r="L124" s="323"/>
      <c r="M124" s="323"/>
      <c r="N124" s="46" t="s">
        <v>102</v>
      </c>
      <c r="O124" s="12"/>
      <c r="U124" s="1">
        <f t="shared" si="12"/>
        <v>0</v>
      </c>
    </row>
    <row r="125" spans="1:23" ht="24.95" customHeight="1">
      <c r="A125" s="12"/>
      <c r="B125" s="90">
        <v>21</v>
      </c>
      <c r="C125" s="287" t="s">
        <v>557</v>
      </c>
      <c r="D125" s="86"/>
      <c r="E125" s="86"/>
      <c r="F125" s="5" t="s">
        <v>160</v>
      </c>
      <c r="G125" s="323" t="s">
        <v>102</v>
      </c>
      <c r="H125" s="323" t="s">
        <v>110</v>
      </c>
      <c r="I125" s="323" t="s">
        <v>326</v>
      </c>
      <c r="J125" s="323" t="s">
        <v>310</v>
      </c>
      <c r="K125" s="323"/>
      <c r="L125" s="323"/>
      <c r="M125" s="323"/>
      <c r="N125" s="46" t="s">
        <v>102</v>
      </c>
      <c r="O125" s="12"/>
      <c r="U125" s="1">
        <f t="shared" si="12"/>
        <v>0</v>
      </c>
    </row>
    <row r="126" spans="1:23" ht="24.95" customHeight="1">
      <c r="A126" s="12"/>
      <c r="B126" s="90">
        <v>21</v>
      </c>
      <c r="C126" s="287" t="s">
        <v>558</v>
      </c>
      <c r="D126" s="86"/>
      <c r="E126" s="86"/>
      <c r="F126" s="5" t="s">
        <v>161</v>
      </c>
      <c r="G126" s="323" t="s">
        <v>102</v>
      </c>
      <c r="H126" s="323" t="s">
        <v>110</v>
      </c>
      <c r="I126" s="323" t="s">
        <v>326</v>
      </c>
      <c r="J126" s="323" t="s">
        <v>310</v>
      </c>
      <c r="K126" s="323"/>
      <c r="L126" s="323"/>
      <c r="M126" s="323"/>
      <c r="N126" s="46" t="s">
        <v>102</v>
      </c>
      <c r="O126" s="12"/>
      <c r="U126" s="1">
        <f t="shared" si="12"/>
        <v>0</v>
      </c>
    </row>
    <row r="127" spans="1:23" ht="24.95" customHeight="1">
      <c r="A127" s="12"/>
      <c r="B127" s="90">
        <v>21</v>
      </c>
      <c r="C127" s="287" t="s">
        <v>559</v>
      </c>
      <c r="D127" s="86"/>
      <c r="E127" s="86"/>
      <c r="F127" s="5" t="s">
        <v>5</v>
      </c>
      <c r="G127" s="323" t="s">
        <v>102</v>
      </c>
      <c r="H127" s="323" t="s">
        <v>110</v>
      </c>
      <c r="I127" s="323" t="s">
        <v>326</v>
      </c>
      <c r="J127" s="323" t="s">
        <v>310</v>
      </c>
      <c r="K127" s="323"/>
      <c r="L127" s="323"/>
      <c r="M127" s="323"/>
      <c r="N127" s="46" t="s">
        <v>102</v>
      </c>
      <c r="O127" s="12"/>
      <c r="U127" s="1">
        <f t="shared" si="12"/>
        <v>0</v>
      </c>
    </row>
    <row r="128" spans="1:23" ht="45" customHeight="1">
      <c r="A128" s="12"/>
      <c r="B128" s="90">
        <v>21</v>
      </c>
      <c r="C128" s="287" t="s">
        <v>560</v>
      </c>
      <c r="D128" s="86"/>
      <c r="E128" s="86"/>
      <c r="F128" s="5" t="s">
        <v>320</v>
      </c>
      <c r="G128" s="323" t="s">
        <v>102</v>
      </c>
      <c r="H128" s="323" t="s">
        <v>110</v>
      </c>
      <c r="I128" s="323" t="s">
        <v>326</v>
      </c>
      <c r="J128" s="323" t="s">
        <v>310</v>
      </c>
      <c r="K128" s="323" t="s">
        <v>313</v>
      </c>
      <c r="L128" s="323"/>
      <c r="M128" s="323"/>
      <c r="N128" s="46" t="s">
        <v>102</v>
      </c>
      <c r="O128" s="12"/>
      <c r="U128" s="1">
        <f>IF(OR(N128="○",N128="対象外"),1,IF(N128="△",2,0))</f>
        <v>0</v>
      </c>
    </row>
    <row r="129" spans="1:21" ht="24.95" customHeight="1">
      <c r="A129" s="12"/>
      <c r="B129" s="90">
        <v>21</v>
      </c>
      <c r="C129" s="287" t="s">
        <v>561</v>
      </c>
      <c r="D129" s="86"/>
      <c r="E129" s="86"/>
      <c r="F129" s="5" t="s">
        <v>162</v>
      </c>
      <c r="G129" s="323" t="s">
        <v>102</v>
      </c>
      <c r="H129" s="323" t="s">
        <v>110</v>
      </c>
      <c r="I129" s="323" t="s">
        <v>326</v>
      </c>
      <c r="J129" s="323" t="s">
        <v>310</v>
      </c>
      <c r="K129" s="323"/>
      <c r="L129" s="323"/>
      <c r="M129" s="323"/>
      <c r="N129" s="46" t="s">
        <v>102</v>
      </c>
      <c r="O129" s="12"/>
      <c r="U129" s="1">
        <f t="shared" si="12"/>
        <v>0</v>
      </c>
    </row>
    <row r="130" spans="1:21" ht="45" customHeight="1">
      <c r="A130" s="12"/>
      <c r="B130" s="90">
        <v>21</v>
      </c>
      <c r="C130" s="287" t="s">
        <v>562</v>
      </c>
      <c r="D130" s="86"/>
      <c r="E130" s="86"/>
      <c r="F130" s="5" t="s">
        <v>163</v>
      </c>
      <c r="G130" s="323" t="s">
        <v>102</v>
      </c>
      <c r="H130" s="323" t="s">
        <v>110</v>
      </c>
      <c r="I130" s="323" t="s">
        <v>326</v>
      </c>
      <c r="J130" s="323" t="s">
        <v>310</v>
      </c>
      <c r="K130" s="323"/>
      <c r="L130" s="323"/>
      <c r="M130" s="323"/>
      <c r="N130" s="46" t="s">
        <v>102</v>
      </c>
      <c r="O130" s="12"/>
      <c r="U130" s="1">
        <f t="shared" si="12"/>
        <v>0</v>
      </c>
    </row>
    <row r="131" spans="1:21" ht="24.95" customHeight="1">
      <c r="A131" s="12"/>
      <c r="B131" s="90">
        <v>21</v>
      </c>
      <c r="C131" s="287" t="s">
        <v>563</v>
      </c>
      <c r="D131" s="86"/>
      <c r="E131" s="86"/>
      <c r="F131" s="5" t="s">
        <v>164</v>
      </c>
      <c r="G131" s="323" t="s">
        <v>102</v>
      </c>
      <c r="H131" s="323" t="s">
        <v>110</v>
      </c>
      <c r="I131" s="323" t="s">
        <v>326</v>
      </c>
      <c r="J131" s="323" t="s">
        <v>310</v>
      </c>
      <c r="K131" s="323"/>
      <c r="L131" s="323"/>
      <c r="M131" s="323"/>
      <c r="N131" s="46" t="s">
        <v>102</v>
      </c>
      <c r="O131" s="12"/>
      <c r="U131" s="1">
        <f t="shared" si="12"/>
        <v>0</v>
      </c>
    </row>
    <row r="132" spans="1:21" ht="45" customHeight="1">
      <c r="A132" s="12"/>
      <c r="B132" s="90">
        <v>21</v>
      </c>
      <c r="C132" s="287" t="s">
        <v>564</v>
      </c>
      <c r="D132" s="86"/>
      <c r="E132" s="86"/>
      <c r="F132" s="5" t="s">
        <v>165</v>
      </c>
      <c r="G132" s="323" t="s">
        <v>102</v>
      </c>
      <c r="H132" s="323" t="s">
        <v>110</v>
      </c>
      <c r="I132" s="323" t="s">
        <v>326</v>
      </c>
      <c r="J132" s="323" t="s">
        <v>310</v>
      </c>
      <c r="K132" s="323"/>
      <c r="L132" s="323"/>
      <c r="M132" s="323"/>
      <c r="N132" s="46" t="s">
        <v>102</v>
      </c>
      <c r="O132" s="12"/>
      <c r="U132" s="1">
        <f t="shared" si="12"/>
        <v>0</v>
      </c>
    </row>
    <row r="133" spans="1:21" ht="24.95" customHeight="1">
      <c r="A133" s="12"/>
      <c r="B133" s="90">
        <v>21</v>
      </c>
      <c r="C133" s="287" t="s">
        <v>565</v>
      </c>
      <c r="D133" s="338"/>
      <c r="E133" s="371" t="s">
        <v>166</v>
      </c>
      <c r="F133" s="369"/>
      <c r="G133" s="327"/>
      <c r="H133" s="327"/>
      <c r="I133" s="327"/>
      <c r="J133" s="327"/>
      <c r="K133" s="327"/>
      <c r="L133" s="327"/>
      <c r="M133" s="327"/>
      <c r="N133" s="11"/>
      <c r="O133" s="12"/>
    </row>
    <row r="134" spans="1:21" ht="24.95" customHeight="1">
      <c r="A134" s="12"/>
      <c r="B134" s="90">
        <v>21</v>
      </c>
      <c r="C134" s="287" t="s">
        <v>566</v>
      </c>
      <c r="D134" s="86"/>
      <c r="E134" s="86"/>
      <c r="F134" s="5" t="s">
        <v>167</v>
      </c>
      <c r="G134" s="323" t="s">
        <v>102</v>
      </c>
      <c r="H134" s="323" t="s">
        <v>110</v>
      </c>
      <c r="I134" s="323" t="s">
        <v>326</v>
      </c>
      <c r="J134" s="323" t="s">
        <v>310</v>
      </c>
      <c r="K134" s="323"/>
      <c r="L134" s="323"/>
      <c r="M134" s="323"/>
      <c r="N134" s="46" t="s">
        <v>102</v>
      </c>
      <c r="O134" s="12"/>
      <c r="U134" s="1">
        <f t="shared" si="12"/>
        <v>0</v>
      </c>
    </row>
    <row r="135" spans="1:21" ht="24.95" customHeight="1">
      <c r="A135" s="12"/>
      <c r="B135" s="90">
        <v>21</v>
      </c>
      <c r="C135" s="287" t="s">
        <v>567</v>
      </c>
      <c r="D135" s="86"/>
      <c r="E135" s="86"/>
      <c r="F135" s="5" t="s">
        <v>168</v>
      </c>
      <c r="G135" s="323" t="s">
        <v>102</v>
      </c>
      <c r="H135" s="323" t="s">
        <v>110</v>
      </c>
      <c r="I135" s="323" t="s">
        <v>326</v>
      </c>
      <c r="J135" s="323" t="s">
        <v>310</v>
      </c>
      <c r="K135" s="323"/>
      <c r="L135" s="323"/>
      <c r="M135" s="323"/>
      <c r="N135" s="46" t="s">
        <v>102</v>
      </c>
      <c r="O135" s="12"/>
      <c r="U135" s="1">
        <f t="shared" si="12"/>
        <v>0</v>
      </c>
    </row>
    <row r="136" spans="1:21" ht="24.95" customHeight="1">
      <c r="A136" s="12"/>
      <c r="B136" s="90">
        <v>21</v>
      </c>
      <c r="C136" s="287" t="s">
        <v>568</v>
      </c>
      <c r="D136" s="86"/>
      <c r="E136" s="86"/>
      <c r="F136" s="5" t="s">
        <v>169</v>
      </c>
      <c r="G136" s="323" t="s">
        <v>102</v>
      </c>
      <c r="H136" s="323" t="s">
        <v>110</v>
      </c>
      <c r="I136" s="323" t="s">
        <v>326</v>
      </c>
      <c r="J136" s="323" t="s">
        <v>310</v>
      </c>
      <c r="K136" s="323"/>
      <c r="L136" s="323"/>
      <c r="M136" s="323"/>
      <c r="N136" s="46" t="s">
        <v>102</v>
      </c>
      <c r="O136" s="12"/>
      <c r="U136" s="1">
        <f t="shared" si="12"/>
        <v>0</v>
      </c>
    </row>
    <row r="137" spans="1:21" ht="24.95" customHeight="1">
      <c r="A137" s="12"/>
      <c r="B137" s="90">
        <v>21</v>
      </c>
      <c r="C137" s="287" t="s">
        <v>569</v>
      </c>
      <c r="D137" s="86"/>
      <c r="E137" s="86"/>
      <c r="F137" s="5" t="s">
        <v>170</v>
      </c>
      <c r="G137" s="323" t="s">
        <v>102</v>
      </c>
      <c r="H137" s="323" t="s">
        <v>110</v>
      </c>
      <c r="I137" s="323" t="s">
        <v>326</v>
      </c>
      <c r="J137" s="323" t="s">
        <v>310</v>
      </c>
      <c r="K137" s="323"/>
      <c r="L137" s="323"/>
      <c r="M137" s="323"/>
      <c r="N137" s="46" t="s">
        <v>102</v>
      </c>
      <c r="O137" s="12"/>
      <c r="U137" s="1">
        <f t="shared" si="12"/>
        <v>0</v>
      </c>
    </row>
    <row r="138" spans="1:21" ht="24.95" customHeight="1">
      <c r="A138" s="12"/>
      <c r="B138" s="90">
        <v>21</v>
      </c>
      <c r="C138" s="287" t="s">
        <v>570</v>
      </c>
      <c r="D138" s="86"/>
      <c r="E138" s="86"/>
      <c r="F138" s="5" t="s">
        <v>171</v>
      </c>
      <c r="G138" s="323" t="s">
        <v>102</v>
      </c>
      <c r="H138" s="323" t="s">
        <v>110</v>
      </c>
      <c r="I138" s="323" t="s">
        <v>326</v>
      </c>
      <c r="J138" s="323" t="s">
        <v>310</v>
      </c>
      <c r="K138" s="323"/>
      <c r="L138" s="323"/>
      <c r="M138" s="323"/>
      <c r="N138" s="46" t="s">
        <v>102</v>
      </c>
      <c r="O138" s="12"/>
      <c r="U138" s="1">
        <f t="shared" ref="U138:U140" si="13">IF(N138="○",1,IF(N138="△",2,0))</f>
        <v>0</v>
      </c>
    </row>
    <row r="139" spans="1:21" ht="24.95" customHeight="1">
      <c r="A139" s="12"/>
      <c r="B139" s="90">
        <v>21</v>
      </c>
      <c r="C139" s="287" t="s">
        <v>571</v>
      </c>
      <c r="D139" s="86"/>
      <c r="E139" s="86"/>
      <c r="F139" s="5" t="s">
        <v>172</v>
      </c>
      <c r="G139" s="323" t="s">
        <v>102</v>
      </c>
      <c r="H139" s="323" t="s">
        <v>110</v>
      </c>
      <c r="I139" s="323" t="s">
        <v>326</v>
      </c>
      <c r="J139" s="323" t="s">
        <v>310</v>
      </c>
      <c r="K139" s="323"/>
      <c r="L139" s="323"/>
      <c r="M139" s="323"/>
      <c r="N139" s="46" t="s">
        <v>102</v>
      </c>
      <c r="O139" s="12"/>
      <c r="U139" s="1">
        <f t="shared" si="13"/>
        <v>0</v>
      </c>
    </row>
    <row r="140" spans="1:21" ht="24.95" customHeight="1">
      <c r="A140" s="12"/>
      <c r="B140" s="90">
        <v>21</v>
      </c>
      <c r="C140" s="287" t="s">
        <v>572</v>
      </c>
      <c r="D140" s="329"/>
      <c r="E140" s="329"/>
      <c r="F140" s="5" t="s">
        <v>173</v>
      </c>
      <c r="G140" s="323" t="s">
        <v>102</v>
      </c>
      <c r="H140" s="323" t="s">
        <v>110</v>
      </c>
      <c r="I140" s="323" t="s">
        <v>326</v>
      </c>
      <c r="J140" s="323" t="s">
        <v>310</v>
      </c>
      <c r="K140" s="323"/>
      <c r="L140" s="323"/>
      <c r="M140" s="323"/>
      <c r="N140" s="46" t="s">
        <v>102</v>
      </c>
      <c r="O140" s="12"/>
      <c r="U140" s="1">
        <f t="shared" si="13"/>
        <v>0</v>
      </c>
    </row>
    <row r="141" spans="1:21" ht="24.95" customHeight="1">
      <c r="A141" s="12"/>
      <c r="B141" s="90">
        <v>21</v>
      </c>
      <c r="C141" s="287" t="s">
        <v>573</v>
      </c>
      <c r="D141" s="338"/>
      <c r="E141" s="371" t="s">
        <v>174</v>
      </c>
      <c r="F141" s="369"/>
      <c r="G141" s="327"/>
      <c r="H141" s="327"/>
      <c r="I141" s="327"/>
      <c r="J141" s="327"/>
      <c r="K141" s="327"/>
      <c r="L141" s="327"/>
      <c r="M141" s="327"/>
      <c r="N141" s="11"/>
      <c r="O141" s="12"/>
    </row>
    <row r="142" spans="1:21" ht="45" customHeight="1">
      <c r="A142" s="12"/>
      <c r="B142" s="90">
        <v>21</v>
      </c>
      <c r="C142" s="287" t="s">
        <v>574</v>
      </c>
      <c r="D142" s="86"/>
      <c r="E142" s="86"/>
      <c r="F142" s="5" t="s">
        <v>175</v>
      </c>
      <c r="G142" s="5" t="s">
        <v>102</v>
      </c>
      <c r="H142" s="5" t="s">
        <v>110</v>
      </c>
      <c r="I142" s="5" t="s">
        <v>326</v>
      </c>
      <c r="J142" s="5" t="s">
        <v>310</v>
      </c>
      <c r="K142" s="322"/>
      <c r="L142" s="322"/>
      <c r="M142" s="322"/>
      <c r="N142" s="46" t="s">
        <v>102</v>
      </c>
      <c r="O142" s="12"/>
      <c r="U142" s="1">
        <f t="shared" ref="U142:U145" si="14">IF(N142="○",1,IF(N142="△",2,0))</f>
        <v>0</v>
      </c>
    </row>
    <row r="143" spans="1:21" ht="24.95" customHeight="1">
      <c r="A143" s="12"/>
      <c r="B143" s="90">
        <v>21</v>
      </c>
      <c r="C143" s="287" t="s">
        <v>575</v>
      </c>
      <c r="D143" s="86"/>
      <c r="E143" s="86"/>
      <c r="F143" s="5" t="s">
        <v>176</v>
      </c>
      <c r="G143" s="5" t="s">
        <v>102</v>
      </c>
      <c r="H143" s="5" t="s">
        <v>110</v>
      </c>
      <c r="I143" s="5" t="s">
        <v>326</v>
      </c>
      <c r="J143" s="5" t="s">
        <v>310</v>
      </c>
      <c r="K143" s="322"/>
      <c r="L143" s="322"/>
      <c r="M143" s="322"/>
      <c r="N143" s="46" t="s">
        <v>102</v>
      </c>
      <c r="O143" s="12"/>
      <c r="U143" s="1">
        <f t="shared" si="14"/>
        <v>0</v>
      </c>
    </row>
    <row r="144" spans="1:21" ht="65.099999999999994" customHeight="1">
      <c r="A144" s="12"/>
      <c r="B144" s="90">
        <v>21</v>
      </c>
      <c r="C144" s="287" t="s">
        <v>576</v>
      </c>
      <c r="D144" s="86"/>
      <c r="E144" s="357" t="s">
        <v>177</v>
      </c>
      <c r="F144" s="359"/>
      <c r="G144" s="295" t="s">
        <v>102</v>
      </c>
      <c r="H144" s="295" t="s">
        <v>110</v>
      </c>
      <c r="I144" s="295" t="s">
        <v>326</v>
      </c>
      <c r="J144" s="295" t="s">
        <v>310</v>
      </c>
      <c r="K144" s="337"/>
      <c r="L144" s="337"/>
      <c r="M144" s="337"/>
      <c r="N144" s="46" t="s">
        <v>102</v>
      </c>
      <c r="O144" s="12"/>
      <c r="U144" s="1">
        <f t="shared" si="14"/>
        <v>0</v>
      </c>
    </row>
    <row r="145" spans="1:23" ht="65.099999999999994" customHeight="1">
      <c r="A145" s="12"/>
      <c r="B145" s="90"/>
      <c r="C145" s="287" t="s">
        <v>577</v>
      </c>
      <c r="D145" s="338"/>
      <c r="E145" s="357" t="s">
        <v>178</v>
      </c>
      <c r="F145" s="359"/>
      <c r="G145" s="295" t="s">
        <v>102</v>
      </c>
      <c r="H145" s="295" t="s">
        <v>110</v>
      </c>
      <c r="I145" s="295" t="s">
        <v>326</v>
      </c>
      <c r="J145" s="295" t="s">
        <v>310</v>
      </c>
      <c r="K145" s="337"/>
      <c r="L145" s="337"/>
      <c r="M145" s="337"/>
      <c r="N145" s="46" t="s">
        <v>102</v>
      </c>
      <c r="O145" s="12"/>
      <c r="U145" s="1">
        <f t="shared" si="14"/>
        <v>0</v>
      </c>
    </row>
    <row r="146" spans="1:23" ht="45" customHeight="1">
      <c r="A146" s="12"/>
      <c r="B146" s="98">
        <v>23</v>
      </c>
      <c r="C146" s="95" t="s">
        <v>114</v>
      </c>
      <c r="D146" s="348" t="s">
        <v>578</v>
      </c>
      <c r="E146" s="349"/>
      <c r="F146" s="349"/>
      <c r="G146" s="295" t="s">
        <v>102</v>
      </c>
      <c r="H146" s="295" t="s">
        <v>110</v>
      </c>
      <c r="I146" s="295" t="s">
        <v>326</v>
      </c>
      <c r="J146" s="295" t="s">
        <v>310</v>
      </c>
      <c r="K146" s="337"/>
      <c r="L146" s="337"/>
      <c r="M146" s="337"/>
      <c r="N146" s="46" t="s">
        <v>102</v>
      </c>
      <c r="O146" s="12"/>
      <c r="U146" s="1">
        <f>IF(N146="○",1,IF(N146="△",2,0))</f>
        <v>0</v>
      </c>
    </row>
    <row r="147" spans="1:23" ht="24.95" customHeight="1">
      <c r="A147" s="12"/>
      <c r="B147" s="104">
        <v>22</v>
      </c>
      <c r="C147" s="84" t="s">
        <v>114</v>
      </c>
      <c r="D147" s="366" t="s">
        <v>60</v>
      </c>
      <c r="E147" s="367"/>
      <c r="F147" s="450"/>
      <c r="G147" s="154" t="s">
        <v>102</v>
      </c>
      <c r="H147" s="154" t="s">
        <v>329</v>
      </c>
      <c r="I147" s="154" t="s">
        <v>313</v>
      </c>
      <c r="J147" s="154"/>
      <c r="K147" s="154"/>
      <c r="L147" s="301"/>
      <c r="M147" s="301"/>
      <c r="N147" s="46" t="s">
        <v>102</v>
      </c>
      <c r="O147" s="12"/>
      <c r="U147" s="1">
        <f>IF(N147&lt;&gt;"▼選択",1,0)</f>
        <v>0</v>
      </c>
    </row>
    <row r="148" spans="1:23" ht="45" customHeight="1">
      <c r="A148" s="12"/>
      <c r="B148" s="105">
        <v>24</v>
      </c>
      <c r="C148" s="99" t="s">
        <v>114</v>
      </c>
      <c r="D148" s="16"/>
      <c r="E148" s="357" t="s">
        <v>61</v>
      </c>
      <c r="F148" s="359"/>
      <c r="G148" s="295" t="s">
        <v>102</v>
      </c>
      <c r="H148" s="295" t="s">
        <v>110</v>
      </c>
      <c r="I148" s="295" t="s">
        <v>326</v>
      </c>
      <c r="J148" s="295" t="s">
        <v>310</v>
      </c>
      <c r="K148" s="337"/>
      <c r="L148" s="337"/>
      <c r="M148" s="337"/>
      <c r="N148" s="46" t="s">
        <v>102</v>
      </c>
      <c r="O148" s="12"/>
      <c r="U148" s="1">
        <f>IF(N$147="対象外",1,IF(N148="○",1,IF(N148="△",2,0)))</f>
        <v>0</v>
      </c>
    </row>
    <row r="149" spans="1:23" ht="45" customHeight="1">
      <c r="A149" s="12"/>
      <c r="B149" s="98">
        <v>25</v>
      </c>
      <c r="C149" s="84" t="s">
        <v>114</v>
      </c>
      <c r="D149" s="373" t="s">
        <v>6</v>
      </c>
      <c r="E149" s="370"/>
      <c r="F149" s="430"/>
      <c r="G149" s="5" t="s">
        <v>102</v>
      </c>
      <c r="H149" s="5" t="s">
        <v>110</v>
      </c>
      <c r="I149" s="5" t="s">
        <v>326</v>
      </c>
      <c r="J149" s="5" t="s">
        <v>310</v>
      </c>
      <c r="K149" s="322"/>
      <c r="L149" s="322"/>
      <c r="M149" s="322"/>
      <c r="N149" s="46" t="s">
        <v>102</v>
      </c>
      <c r="O149" s="12"/>
      <c r="U149" s="1">
        <f t="shared" ref="U149:U150" si="15">IF(N149="○",1,IF(N149="△",2,0))</f>
        <v>0</v>
      </c>
    </row>
    <row r="150" spans="1:23" ht="45" customHeight="1">
      <c r="A150" s="12"/>
      <c r="B150" s="98">
        <v>26</v>
      </c>
      <c r="C150" s="95" t="s">
        <v>114</v>
      </c>
      <c r="D150" s="373" t="s">
        <v>25</v>
      </c>
      <c r="E150" s="370"/>
      <c r="F150" s="430"/>
      <c r="G150" s="5" t="s">
        <v>102</v>
      </c>
      <c r="H150" s="5" t="s">
        <v>110</v>
      </c>
      <c r="I150" s="5" t="s">
        <v>326</v>
      </c>
      <c r="J150" s="5" t="s">
        <v>310</v>
      </c>
      <c r="K150" s="322"/>
      <c r="L150" s="322"/>
      <c r="M150" s="322"/>
      <c r="N150" s="46" t="s">
        <v>102</v>
      </c>
      <c r="O150" s="12"/>
      <c r="U150" s="1">
        <f t="shared" si="15"/>
        <v>0</v>
      </c>
    </row>
    <row r="151" spans="1:23" ht="24.95" customHeight="1">
      <c r="A151" s="12"/>
      <c r="B151" s="104">
        <v>25</v>
      </c>
      <c r="C151" s="84" t="s">
        <v>114</v>
      </c>
      <c r="D151" s="366" t="s">
        <v>62</v>
      </c>
      <c r="E151" s="367"/>
      <c r="F151" s="450"/>
      <c r="G151" s="154" t="s">
        <v>102</v>
      </c>
      <c r="H151" s="154" t="s">
        <v>329</v>
      </c>
      <c r="I151" s="154" t="s">
        <v>313</v>
      </c>
      <c r="J151" s="154"/>
      <c r="K151" s="154"/>
      <c r="L151" s="301"/>
      <c r="M151" s="301"/>
      <c r="N151" s="46" t="s">
        <v>102</v>
      </c>
      <c r="O151" s="12"/>
      <c r="U151" s="1">
        <f>IF(N151&lt;&gt;"▼選択",1,0)</f>
        <v>0</v>
      </c>
    </row>
    <row r="152" spans="1:23" ht="45" customHeight="1">
      <c r="A152" s="12"/>
      <c r="B152" s="106">
        <v>27</v>
      </c>
      <c r="C152" s="99" t="s">
        <v>114</v>
      </c>
      <c r="D152" s="100"/>
      <c r="E152" s="368" t="s">
        <v>471</v>
      </c>
      <c r="F152" s="451"/>
      <c r="G152" s="327"/>
      <c r="H152" s="327"/>
      <c r="I152" s="327"/>
      <c r="J152" s="327"/>
      <c r="K152" s="327"/>
      <c r="L152" s="327"/>
      <c r="M152" s="327"/>
      <c r="N152" s="11"/>
      <c r="O152" s="12"/>
    </row>
    <row r="153" spans="1:23" ht="24.95" customHeight="1">
      <c r="A153" s="12"/>
      <c r="B153" s="90">
        <v>25</v>
      </c>
      <c r="C153" s="287" t="s">
        <v>579</v>
      </c>
      <c r="D153" s="101"/>
      <c r="E153" s="102"/>
      <c r="F153" s="5" t="s">
        <v>179</v>
      </c>
      <c r="G153" s="323" t="s">
        <v>102</v>
      </c>
      <c r="H153" s="323" t="s">
        <v>110</v>
      </c>
      <c r="I153" s="323" t="s">
        <v>326</v>
      </c>
      <c r="J153" s="323" t="s">
        <v>310</v>
      </c>
      <c r="K153" s="323"/>
      <c r="L153" s="323"/>
      <c r="M153" s="323"/>
      <c r="N153" s="46" t="s">
        <v>102</v>
      </c>
      <c r="O153" s="12"/>
      <c r="U153" s="1">
        <f>IF(N$151="対象外",1,IF(N153="○",1,IF(N153="△",2,0)))</f>
        <v>0</v>
      </c>
    </row>
    <row r="154" spans="1:23" ht="45" customHeight="1">
      <c r="A154" s="12"/>
      <c r="B154" s="90">
        <v>25</v>
      </c>
      <c r="C154" s="287" t="s">
        <v>580</v>
      </c>
      <c r="D154" s="101"/>
      <c r="E154" s="103"/>
      <c r="F154" s="5" t="s">
        <v>180</v>
      </c>
      <c r="G154" s="323" t="s">
        <v>102</v>
      </c>
      <c r="H154" s="323" t="s">
        <v>110</v>
      </c>
      <c r="I154" s="323" t="s">
        <v>326</v>
      </c>
      <c r="J154" s="323" t="s">
        <v>310</v>
      </c>
      <c r="K154" s="323"/>
      <c r="L154" s="323"/>
      <c r="M154" s="323"/>
      <c r="N154" s="46" t="s">
        <v>102</v>
      </c>
      <c r="O154" s="12"/>
      <c r="U154" s="1">
        <f>IF(N$151="対象外",1,IF(N154="○",1,IF(N154="△",2,0)))</f>
        <v>0</v>
      </c>
    </row>
    <row r="155" spans="1:23" ht="45" customHeight="1">
      <c r="A155" s="12"/>
      <c r="B155" s="98">
        <v>28</v>
      </c>
      <c r="C155" s="95" t="s">
        <v>114</v>
      </c>
      <c r="D155" s="373" t="s">
        <v>581</v>
      </c>
      <c r="E155" s="370"/>
      <c r="F155" s="430"/>
      <c r="G155" s="5" t="s">
        <v>102</v>
      </c>
      <c r="H155" s="5" t="s">
        <v>110</v>
      </c>
      <c r="I155" s="5" t="s">
        <v>326</v>
      </c>
      <c r="J155" s="5" t="s">
        <v>310</v>
      </c>
      <c r="K155" s="322"/>
      <c r="L155" s="322"/>
      <c r="M155" s="322"/>
      <c r="N155" s="46" t="s">
        <v>102</v>
      </c>
      <c r="O155" s="12"/>
      <c r="U155" s="1">
        <f>IF(N155="○",1,IF(N155="△",2,0))</f>
        <v>0</v>
      </c>
    </row>
    <row r="156" spans="1:23" ht="24.95" customHeight="1" thickBot="1">
      <c r="A156" s="12"/>
      <c r="B156" s="403" t="s">
        <v>688</v>
      </c>
      <c r="C156" s="404"/>
      <c r="D156" s="404"/>
      <c r="E156" s="404"/>
      <c r="F156" s="404"/>
      <c r="G156" s="404"/>
      <c r="H156" s="404"/>
      <c r="I156" s="404"/>
      <c r="J156" s="404"/>
      <c r="K156" s="404"/>
      <c r="L156" s="404"/>
      <c r="M156" s="404"/>
      <c r="N156" s="405"/>
      <c r="O156" s="12"/>
    </row>
    <row r="157" spans="1:23" ht="15" customHeight="1" thickTop="1" thickBot="1">
      <c r="A157" s="12"/>
      <c r="B157" s="193"/>
      <c r="C157" s="193"/>
      <c r="D157" s="217"/>
      <c r="E157" s="193"/>
      <c r="F157" s="12"/>
      <c r="G157" s="193"/>
      <c r="H157" s="217"/>
      <c r="I157" s="217"/>
      <c r="J157" s="12"/>
      <c r="K157" s="193"/>
      <c r="L157" s="269"/>
      <c r="M157" s="269"/>
      <c r="N157" s="12"/>
      <c r="O157" s="12"/>
      <c r="U157" s="163">
        <f>PRODUCT(U158:U179)</f>
        <v>0</v>
      </c>
      <c r="V157" s="2" t="s">
        <v>337</v>
      </c>
    </row>
    <row r="158" spans="1:23" ht="24.95" customHeight="1" thickTop="1">
      <c r="A158" s="12"/>
      <c r="B158" s="205" t="s">
        <v>376</v>
      </c>
      <c r="C158" s="221"/>
      <c r="D158" s="222"/>
      <c r="E158" s="192"/>
      <c r="F158" s="191"/>
      <c r="G158" s="218" t="s">
        <v>102</v>
      </c>
      <c r="H158" s="219" t="s">
        <v>329</v>
      </c>
      <c r="I158" s="219" t="s">
        <v>313</v>
      </c>
      <c r="J158" s="220"/>
      <c r="K158" s="218"/>
      <c r="L158" s="302"/>
      <c r="M158" s="302"/>
      <c r="N158" s="194" t="s">
        <v>102</v>
      </c>
      <c r="O158" s="195"/>
      <c r="U158" s="1">
        <f>IF(N158&lt;&gt;"▼選択",1,0)</f>
        <v>0</v>
      </c>
      <c r="V158" s="2"/>
      <c r="W158" s="2"/>
    </row>
    <row r="159" spans="1:23" ht="45" customHeight="1">
      <c r="A159" s="12"/>
      <c r="B159" s="202">
        <v>30</v>
      </c>
      <c r="C159" s="84" t="s">
        <v>114</v>
      </c>
      <c r="D159" s="374" t="s">
        <v>472</v>
      </c>
      <c r="E159" s="438"/>
      <c r="F159" s="438"/>
      <c r="G159" s="322"/>
      <c r="H159" s="322"/>
      <c r="I159" s="322"/>
      <c r="J159" s="322"/>
      <c r="K159" s="322"/>
      <c r="L159" s="322"/>
      <c r="M159" s="322"/>
      <c r="N159" s="334"/>
      <c r="O159" s="195"/>
      <c r="U159" s="1"/>
    </row>
    <row r="160" spans="1:23" ht="24.95" customHeight="1">
      <c r="A160" s="201"/>
      <c r="B160" s="204">
        <v>28</v>
      </c>
      <c r="C160" s="182" t="s">
        <v>671</v>
      </c>
      <c r="D160" s="338"/>
      <c r="E160" s="371" t="s">
        <v>314</v>
      </c>
      <c r="F160" s="369"/>
      <c r="G160" s="327"/>
      <c r="H160" s="327"/>
      <c r="I160" s="327"/>
      <c r="J160" s="327"/>
      <c r="K160" s="327"/>
      <c r="L160" s="327"/>
      <c r="M160" s="327"/>
      <c r="N160" s="197"/>
      <c r="O160" s="12"/>
    </row>
    <row r="161" spans="1:21" ht="24.95" customHeight="1">
      <c r="A161" s="201"/>
      <c r="B161" s="204">
        <v>28</v>
      </c>
      <c r="C161" s="182" t="s">
        <v>672</v>
      </c>
      <c r="D161" s="86"/>
      <c r="E161" s="86"/>
      <c r="F161" s="5" t="s">
        <v>181</v>
      </c>
      <c r="G161" s="323" t="s">
        <v>102</v>
      </c>
      <c r="H161" s="323" t="s">
        <v>110</v>
      </c>
      <c r="I161" s="323" t="s">
        <v>326</v>
      </c>
      <c r="J161" s="323" t="s">
        <v>310</v>
      </c>
      <c r="K161" s="323"/>
      <c r="L161" s="323"/>
      <c r="M161" s="323"/>
      <c r="N161" s="196" t="s">
        <v>102</v>
      </c>
      <c r="O161" s="12"/>
      <c r="U161" s="1">
        <f>IF(OR(N161="○",N$158="対象外"),1,IF(N161="△",2,0))</f>
        <v>0</v>
      </c>
    </row>
    <row r="162" spans="1:21" ht="24.95" customHeight="1">
      <c r="A162" s="201"/>
      <c r="B162" s="204">
        <v>28</v>
      </c>
      <c r="C162" s="182" t="s">
        <v>673</v>
      </c>
      <c r="D162" s="86"/>
      <c r="E162" s="86"/>
      <c r="F162" s="5" t="s">
        <v>182</v>
      </c>
      <c r="G162" s="323" t="s">
        <v>102</v>
      </c>
      <c r="H162" s="323" t="s">
        <v>110</v>
      </c>
      <c r="I162" s="323" t="s">
        <v>326</v>
      </c>
      <c r="J162" s="323" t="s">
        <v>310</v>
      </c>
      <c r="K162" s="323"/>
      <c r="L162" s="323"/>
      <c r="M162" s="323"/>
      <c r="N162" s="196" t="s">
        <v>102</v>
      </c>
      <c r="O162" s="12"/>
      <c r="U162" s="1">
        <f>IF(OR(N162="○",N$158="対象外"),1,IF(N162="△",2,0))</f>
        <v>0</v>
      </c>
    </row>
    <row r="163" spans="1:21" ht="24.95" customHeight="1">
      <c r="A163" s="201"/>
      <c r="B163" s="204">
        <v>28</v>
      </c>
      <c r="C163" s="288" t="s">
        <v>674</v>
      </c>
      <c r="D163" s="86"/>
      <c r="E163" s="86"/>
      <c r="F163" s="5" t="s">
        <v>183</v>
      </c>
      <c r="G163" s="323" t="s">
        <v>102</v>
      </c>
      <c r="H163" s="323" t="s">
        <v>110</v>
      </c>
      <c r="I163" s="323" t="s">
        <v>326</v>
      </c>
      <c r="J163" s="323" t="s">
        <v>310</v>
      </c>
      <c r="K163" s="323"/>
      <c r="L163" s="323"/>
      <c r="M163" s="323"/>
      <c r="N163" s="196" t="s">
        <v>102</v>
      </c>
      <c r="O163" s="12"/>
      <c r="U163" s="1">
        <f>IF(OR(N163="○",N$158="対象外"),1,IF(N163="△",2,0))</f>
        <v>0</v>
      </c>
    </row>
    <row r="164" spans="1:21" ht="24.95" customHeight="1">
      <c r="A164" s="201"/>
      <c r="B164" s="204">
        <v>28</v>
      </c>
      <c r="C164" s="183" t="s">
        <v>675</v>
      </c>
      <c r="D164" s="338"/>
      <c r="E164" s="371" t="s">
        <v>315</v>
      </c>
      <c r="F164" s="369"/>
      <c r="G164" s="327"/>
      <c r="H164" s="327"/>
      <c r="I164" s="327"/>
      <c r="J164" s="327"/>
      <c r="K164" s="327"/>
      <c r="L164" s="327"/>
      <c r="M164" s="327"/>
      <c r="N164" s="197"/>
      <c r="O164" s="12"/>
    </row>
    <row r="165" spans="1:21" ht="24.95" customHeight="1">
      <c r="A165" s="201"/>
      <c r="B165" s="204">
        <v>28</v>
      </c>
      <c r="C165" s="182" t="s">
        <v>676</v>
      </c>
      <c r="D165" s="86"/>
      <c r="E165" s="86"/>
      <c r="F165" s="5" t="s">
        <v>13</v>
      </c>
      <c r="G165" s="323" t="s">
        <v>102</v>
      </c>
      <c r="H165" s="323" t="s">
        <v>110</v>
      </c>
      <c r="I165" s="323" t="s">
        <v>326</v>
      </c>
      <c r="J165" s="323" t="s">
        <v>310</v>
      </c>
      <c r="K165" s="323"/>
      <c r="L165" s="323"/>
      <c r="M165" s="323"/>
      <c r="N165" s="196" t="s">
        <v>102</v>
      </c>
      <c r="O165" s="12"/>
      <c r="U165" s="1">
        <f>IF(OR(N165="○",N$158="対象外"),1,IF(N165="△",2,0))</f>
        <v>0</v>
      </c>
    </row>
    <row r="166" spans="1:21" ht="24.95" customHeight="1">
      <c r="A166" s="201"/>
      <c r="B166" s="204">
        <v>28</v>
      </c>
      <c r="C166" s="182" t="s">
        <v>677</v>
      </c>
      <c r="D166" s="86"/>
      <c r="E166" s="86"/>
      <c r="F166" s="5" t="s">
        <v>14</v>
      </c>
      <c r="G166" s="323" t="s">
        <v>102</v>
      </c>
      <c r="H166" s="323" t="s">
        <v>110</v>
      </c>
      <c r="I166" s="323" t="s">
        <v>326</v>
      </c>
      <c r="J166" s="323" t="s">
        <v>310</v>
      </c>
      <c r="K166" s="323"/>
      <c r="L166" s="323"/>
      <c r="M166" s="323"/>
      <c r="N166" s="196" t="s">
        <v>102</v>
      </c>
      <c r="O166" s="12"/>
      <c r="U166" s="1">
        <f>IF(OR(N166="○",N$158="対象外"),1,IF(N166="△",2,0))</f>
        <v>0</v>
      </c>
    </row>
    <row r="167" spans="1:21" ht="24.95" customHeight="1">
      <c r="A167" s="201"/>
      <c r="B167" s="204">
        <v>28</v>
      </c>
      <c r="C167" s="182" t="s">
        <v>678</v>
      </c>
      <c r="D167" s="338"/>
      <c r="E167" s="371" t="s">
        <v>316</v>
      </c>
      <c r="F167" s="369"/>
      <c r="G167" s="327"/>
      <c r="H167" s="327"/>
      <c r="I167" s="327"/>
      <c r="J167" s="327"/>
      <c r="K167" s="327"/>
      <c r="L167" s="327"/>
      <c r="M167" s="327"/>
      <c r="N167" s="197"/>
      <c r="O167" s="12"/>
    </row>
    <row r="168" spans="1:21" ht="24.95" customHeight="1">
      <c r="A168" s="201"/>
      <c r="B168" s="204">
        <v>28</v>
      </c>
      <c r="C168" s="182" t="s">
        <v>679</v>
      </c>
      <c r="D168" s="86"/>
      <c r="E168" s="86"/>
      <c r="F168" s="5" t="s">
        <v>15</v>
      </c>
      <c r="G168" s="323" t="s">
        <v>102</v>
      </c>
      <c r="H168" s="323" t="s">
        <v>110</v>
      </c>
      <c r="I168" s="323" t="s">
        <v>326</v>
      </c>
      <c r="J168" s="323" t="s">
        <v>310</v>
      </c>
      <c r="K168" s="323"/>
      <c r="L168" s="323"/>
      <c r="M168" s="323"/>
      <c r="N168" s="196" t="s">
        <v>102</v>
      </c>
      <c r="O168" s="12"/>
      <c r="U168" s="1">
        <f t="shared" ref="U168:U177" si="16">IF(OR(N168="○",N$158="対象外"),1,IF(N168="△",2,0))</f>
        <v>0</v>
      </c>
    </row>
    <row r="169" spans="1:21" ht="24.95" customHeight="1">
      <c r="A169" s="201"/>
      <c r="B169" s="204">
        <v>28</v>
      </c>
      <c r="C169" s="182" t="s">
        <v>680</v>
      </c>
      <c r="D169" s="86"/>
      <c r="E169" s="86"/>
      <c r="F169" s="5" t="s">
        <v>184</v>
      </c>
      <c r="G169" s="323" t="s">
        <v>102</v>
      </c>
      <c r="H169" s="323" t="s">
        <v>110</v>
      </c>
      <c r="I169" s="323" t="s">
        <v>326</v>
      </c>
      <c r="J169" s="323" t="s">
        <v>310</v>
      </c>
      <c r="K169" s="323"/>
      <c r="L169" s="323"/>
      <c r="M169" s="323"/>
      <c r="N169" s="196" t="s">
        <v>102</v>
      </c>
      <c r="O169" s="12"/>
      <c r="U169" s="1">
        <f t="shared" si="16"/>
        <v>0</v>
      </c>
    </row>
    <row r="170" spans="1:21" ht="24.95" customHeight="1">
      <c r="A170" s="201"/>
      <c r="B170" s="204">
        <v>28</v>
      </c>
      <c r="C170" s="182" t="s">
        <v>681</v>
      </c>
      <c r="D170" s="86"/>
      <c r="E170" s="86"/>
      <c r="F170" s="5" t="s">
        <v>185</v>
      </c>
      <c r="G170" s="323" t="s">
        <v>102</v>
      </c>
      <c r="H170" s="323" t="s">
        <v>110</v>
      </c>
      <c r="I170" s="323" t="s">
        <v>326</v>
      </c>
      <c r="J170" s="323" t="s">
        <v>310</v>
      </c>
      <c r="K170" s="323"/>
      <c r="L170" s="323"/>
      <c r="M170" s="323"/>
      <c r="N170" s="196" t="s">
        <v>102</v>
      </c>
      <c r="O170" s="12"/>
      <c r="U170" s="1">
        <f t="shared" si="16"/>
        <v>0</v>
      </c>
    </row>
    <row r="171" spans="1:21" ht="24.95" customHeight="1">
      <c r="A171" s="201"/>
      <c r="B171" s="204">
        <v>28</v>
      </c>
      <c r="C171" s="182" t="s">
        <v>682</v>
      </c>
      <c r="D171" s="86"/>
      <c r="E171" s="86"/>
      <c r="F171" s="5" t="s">
        <v>186</v>
      </c>
      <c r="G171" s="323" t="s">
        <v>102</v>
      </c>
      <c r="H171" s="323" t="s">
        <v>110</v>
      </c>
      <c r="I171" s="323" t="s">
        <v>326</v>
      </c>
      <c r="J171" s="323" t="s">
        <v>310</v>
      </c>
      <c r="K171" s="323"/>
      <c r="L171" s="323"/>
      <c r="M171" s="323"/>
      <c r="N171" s="196" t="s">
        <v>102</v>
      </c>
      <c r="O171" s="12"/>
      <c r="U171" s="1">
        <f t="shared" si="16"/>
        <v>0</v>
      </c>
    </row>
    <row r="172" spans="1:21" ht="24.95" customHeight="1">
      <c r="A172" s="201"/>
      <c r="B172" s="204">
        <v>28</v>
      </c>
      <c r="C172" s="182" t="s">
        <v>683</v>
      </c>
      <c r="D172" s="86"/>
      <c r="E172" s="86"/>
      <c r="F172" s="5" t="s">
        <v>187</v>
      </c>
      <c r="G172" s="323" t="s">
        <v>102</v>
      </c>
      <c r="H172" s="323" t="s">
        <v>110</v>
      </c>
      <c r="I172" s="323" t="s">
        <v>326</v>
      </c>
      <c r="J172" s="323" t="s">
        <v>310</v>
      </c>
      <c r="K172" s="323"/>
      <c r="L172" s="323"/>
      <c r="M172" s="323"/>
      <c r="N172" s="196" t="s">
        <v>102</v>
      </c>
      <c r="O172" s="12"/>
      <c r="U172" s="1">
        <f t="shared" si="16"/>
        <v>0</v>
      </c>
    </row>
    <row r="173" spans="1:21" ht="24.95" customHeight="1">
      <c r="A173" s="201"/>
      <c r="B173" s="204">
        <v>28</v>
      </c>
      <c r="C173" s="182" t="s">
        <v>684</v>
      </c>
      <c r="D173" s="86"/>
      <c r="E173" s="86"/>
      <c r="F173" s="5" t="s">
        <v>188</v>
      </c>
      <c r="G173" s="323" t="s">
        <v>102</v>
      </c>
      <c r="H173" s="323" t="s">
        <v>110</v>
      </c>
      <c r="I173" s="323" t="s">
        <v>326</v>
      </c>
      <c r="J173" s="323" t="s">
        <v>310</v>
      </c>
      <c r="K173" s="323"/>
      <c r="L173" s="323"/>
      <c r="M173" s="323"/>
      <c r="N173" s="196" t="s">
        <v>102</v>
      </c>
      <c r="O173" s="12"/>
      <c r="U173" s="1">
        <f t="shared" si="16"/>
        <v>0</v>
      </c>
    </row>
    <row r="174" spans="1:21" ht="65.099999999999994" customHeight="1">
      <c r="A174" s="201"/>
      <c r="B174" s="204">
        <v>28</v>
      </c>
      <c r="C174" s="182" t="s">
        <v>685</v>
      </c>
      <c r="D174" s="86"/>
      <c r="E174" s="357" t="s">
        <v>27</v>
      </c>
      <c r="F174" s="359"/>
      <c r="G174" s="295" t="s">
        <v>102</v>
      </c>
      <c r="H174" s="295" t="s">
        <v>110</v>
      </c>
      <c r="I174" s="295" t="s">
        <v>326</v>
      </c>
      <c r="J174" s="295" t="s">
        <v>310</v>
      </c>
      <c r="K174" s="295"/>
      <c r="L174" s="326"/>
      <c r="M174" s="326"/>
      <c r="N174" s="196" t="s">
        <v>102</v>
      </c>
      <c r="O174" s="12"/>
      <c r="U174" s="1">
        <f t="shared" si="16"/>
        <v>0</v>
      </c>
    </row>
    <row r="175" spans="1:21" ht="45" customHeight="1">
      <c r="A175" s="201"/>
      <c r="B175" s="223">
        <v>28</v>
      </c>
      <c r="C175" s="288" t="s">
        <v>686</v>
      </c>
      <c r="D175" s="86"/>
      <c r="E175" s="357" t="s">
        <v>16</v>
      </c>
      <c r="F175" s="359"/>
      <c r="G175" s="295" t="s">
        <v>102</v>
      </c>
      <c r="H175" s="295" t="s">
        <v>110</v>
      </c>
      <c r="I175" s="295" t="s">
        <v>326</v>
      </c>
      <c r="J175" s="295" t="s">
        <v>310</v>
      </c>
      <c r="K175" s="295"/>
      <c r="L175" s="326"/>
      <c r="M175" s="326"/>
      <c r="N175" s="196" t="s">
        <v>102</v>
      </c>
      <c r="O175" s="12"/>
      <c r="U175" s="1">
        <f t="shared" si="16"/>
        <v>0</v>
      </c>
    </row>
    <row r="176" spans="1:21" ht="45" customHeight="1">
      <c r="A176" s="201"/>
      <c r="B176" s="203">
        <v>31</v>
      </c>
      <c r="C176" s="99" t="s">
        <v>114</v>
      </c>
      <c r="D176" s="357" t="s">
        <v>377</v>
      </c>
      <c r="E176" s="358"/>
      <c r="F176" s="360"/>
      <c r="G176" s="295" t="s">
        <v>102</v>
      </c>
      <c r="H176" s="295" t="s">
        <v>110</v>
      </c>
      <c r="I176" s="295" t="s">
        <v>326</v>
      </c>
      <c r="J176" s="295" t="s">
        <v>310</v>
      </c>
      <c r="K176" s="295"/>
      <c r="L176" s="326"/>
      <c r="M176" s="326"/>
      <c r="N176" s="196" t="s">
        <v>102</v>
      </c>
      <c r="O176" s="12"/>
      <c r="U176" s="1">
        <f t="shared" si="16"/>
        <v>0</v>
      </c>
    </row>
    <row r="177" spans="1:23" ht="45" customHeight="1">
      <c r="A177" s="201"/>
      <c r="B177" s="203">
        <v>32</v>
      </c>
      <c r="C177" s="84" t="s">
        <v>114</v>
      </c>
      <c r="D177" s="361" t="s">
        <v>582</v>
      </c>
      <c r="E177" s="362"/>
      <c r="F177" s="363"/>
      <c r="G177" s="15" t="s">
        <v>102</v>
      </c>
      <c r="H177" s="15" t="s">
        <v>110</v>
      </c>
      <c r="I177" s="15" t="s">
        <v>326</v>
      </c>
      <c r="J177" s="15" t="s">
        <v>310</v>
      </c>
      <c r="K177" s="15"/>
      <c r="L177" s="321"/>
      <c r="M177" s="321"/>
      <c r="N177" s="228" t="s">
        <v>102</v>
      </c>
      <c r="O177" s="12"/>
      <c r="U177" s="1">
        <f t="shared" si="16"/>
        <v>0</v>
      </c>
    </row>
    <row r="178" spans="1:23" ht="24.95" customHeight="1">
      <c r="A178" s="201"/>
      <c r="B178" s="224"/>
      <c r="C178" s="84" t="s">
        <v>114</v>
      </c>
      <c r="D178" s="366" t="s">
        <v>189</v>
      </c>
      <c r="E178" s="367"/>
      <c r="F178" s="450"/>
      <c r="G178" s="154" t="s">
        <v>102</v>
      </c>
      <c r="H178" s="154" t="s">
        <v>329</v>
      </c>
      <c r="I178" s="154" t="s">
        <v>313</v>
      </c>
      <c r="J178" s="154"/>
      <c r="K178" s="154"/>
      <c r="L178" s="301"/>
      <c r="M178" s="301"/>
      <c r="N178" s="196" t="s">
        <v>102</v>
      </c>
      <c r="O178" s="12"/>
      <c r="U178" s="1">
        <f>IF(N$158="対象外",1,IF(N178&lt;&gt;"▼選択",1,0))</f>
        <v>0</v>
      </c>
    </row>
    <row r="179" spans="1:23" ht="84.95" customHeight="1" thickBot="1">
      <c r="A179" s="201"/>
      <c r="B179" s="226">
        <v>33</v>
      </c>
      <c r="C179" s="225" t="s">
        <v>114</v>
      </c>
      <c r="D179" s="200"/>
      <c r="E179" s="453" t="s">
        <v>65</v>
      </c>
      <c r="F179" s="454"/>
      <c r="G179" s="227" t="s">
        <v>102</v>
      </c>
      <c r="H179" s="227" t="s">
        <v>110</v>
      </c>
      <c r="I179" s="227" t="s">
        <v>326</v>
      </c>
      <c r="J179" s="227" t="s">
        <v>310</v>
      </c>
      <c r="K179" s="227"/>
      <c r="L179" s="328"/>
      <c r="M179" s="328"/>
      <c r="N179" s="198" t="s">
        <v>102</v>
      </c>
      <c r="O179" s="12"/>
      <c r="U179" s="1">
        <f>IF(OR(N$158="対象外",N$178="対象外"),1,IF(N179="○",1,IF(N179="△",2,0)))</f>
        <v>0</v>
      </c>
    </row>
    <row r="180" spans="1:23" ht="15" customHeight="1" thickTop="1" thickBot="1">
      <c r="A180" s="12"/>
      <c r="B180" s="216"/>
      <c r="C180" s="216"/>
      <c r="D180" s="12"/>
      <c r="E180" s="12"/>
      <c r="F180" s="12"/>
      <c r="G180" s="12"/>
      <c r="H180" s="12"/>
      <c r="I180" s="12"/>
      <c r="J180" s="12"/>
      <c r="K180" s="12"/>
      <c r="L180" s="12"/>
      <c r="M180" s="12"/>
      <c r="N180" s="199"/>
      <c r="O180" s="12"/>
    </row>
    <row r="181" spans="1:23" ht="24.95" customHeight="1" thickTop="1">
      <c r="A181" s="12"/>
      <c r="B181" s="9" t="s">
        <v>66</v>
      </c>
      <c r="C181" s="76"/>
      <c r="D181" s="10"/>
      <c r="E181" s="10"/>
      <c r="F181" s="10"/>
      <c r="G181" s="10"/>
      <c r="H181" s="10"/>
      <c r="I181" s="10"/>
      <c r="J181" s="10"/>
      <c r="K181" s="10"/>
      <c r="L181" s="10"/>
      <c r="M181" s="10"/>
      <c r="N181" s="42" t="s">
        <v>64</v>
      </c>
      <c r="O181" s="12"/>
      <c r="U181" s="163">
        <f>PRODUCT(U183,U191,U192,U193,U194)</f>
        <v>0</v>
      </c>
      <c r="V181" s="2" t="s">
        <v>338</v>
      </c>
      <c r="W181" s="2"/>
    </row>
    <row r="182" spans="1:23" ht="48" customHeight="1">
      <c r="A182" s="12"/>
      <c r="B182" s="107">
        <v>34</v>
      </c>
      <c r="C182" s="84" t="s">
        <v>114</v>
      </c>
      <c r="D182" s="361" t="s">
        <v>704</v>
      </c>
      <c r="E182" s="370"/>
      <c r="F182" s="370"/>
      <c r="G182" s="322"/>
      <c r="H182" s="322"/>
      <c r="I182" s="322"/>
      <c r="J182" s="322"/>
      <c r="K182" s="322"/>
      <c r="L182" s="322"/>
      <c r="M182" s="322"/>
      <c r="N182" s="11"/>
      <c r="O182" s="12"/>
    </row>
    <row r="183" spans="1:23" ht="65.099999999999994" customHeight="1">
      <c r="A183" s="12"/>
      <c r="B183" s="107"/>
      <c r="C183" s="289" t="s">
        <v>583</v>
      </c>
      <c r="D183" s="338"/>
      <c r="E183" s="371" t="s">
        <v>705</v>
      </c>
      <c r="F183" s="369"/>
      <c r="G183" s="327"/>
      <c r="H183" s="327"/>
      <c r="I183" s="327"/>
      <c r="J183" s="327"/>
      <c r="K183" s="327"/>
      <c r="L183" s="327"/>
      <c r="M183" s="327"/>
      <c r="N183" s="11"/>
      <c r="O183" s="12"/>
      <c r="U183" s="1">
        <f>IF(COUNTIF(U184:U190,1)&gt;=1,1,IF(COUNTIF(U184:U190,2)&gt;=1,2,0))</f>
        <v>0</v>
      </c>
    </row>
    <row r="184" spans="1:23" ht="45" customHeight="1">
      <c r="A184" s="12"/>
      <c r="B184" s="90">
        <v>32</v>
      </c>
      <c r="C184" s="287" t="s">
        <v>584</v>
      </c>
      <c r="D184" s="86"/>
      <c r="E184" s="86"/>
      <c r="F184" s="323" t="s">
        <v>190</v>
      </c>
      <c r="G184" s="5" t="s">
        <v>102</v>
      </c>
      <c r="H184" s="5" t="s">
        <v>110</v>
      </c>
      <c r="I184" s="5" t="s">
        <v>326</v>
      </c>
      <c r="J184" s="5" t="s">
        <v>310</v>
      </c>
      <c r="K184" s="322"/>
      <c r="L184" s="322"/>
      <c r="M184" s="322"/>
      <c r="N184" s="46" t="s">
        <v>102</v>
      </c>
      <c r="O184" s="12"/>
      <c r="U184" s="1">
        <f t="shared" ref="U184:U194" si="17">IF(N184="○",1,IF(N184="△",2,0))</f>
        <v>0</v>
      </c>
    </row>
    <row r="185" spans="1:23" ht="65.099999999999994" customHeight="1">
      <c r="A185" s="12"/>
      <c r="B185" s="90">
        <v>32</v>
      </c>
      <c r="C185" s="287" t="s">
        <v>585</v>
      </c>
      <c r="D185" s="86"/>
      <c r="E185" s="86"/>
      <c r="F185" s="323" t="s">
        <v>191</v>
      </c>
      <c r="G185" s="5" t="s">
        <v>102</v>
      </c>
      <c r="H185" s="5" t="s">
        <v>110</v>
      </c>
      <c r="I185" s="5" t="s">
        <v>326</v>
      </c>
      <c r="J185" s="5" t="s">
        <v>310</v>
      </c>
      <c r="K185" s="322"/>
      <c r="L185" s="322"/>
      <c r="M185" s="322"/>
      <c r="N185" s="46" t="s">
        <v>102</v>
      </c>
      <c r="O185" s="12"/>
      <c r="U185" s="1">
        <f t="shared" si="17"/>
        <v>0</v>
      </c>
    </row>
    <row r="186" spans="1:23" ht="65.099999999999994" customHeight="1">
      <c r="A186" s="12"/>
      <c r="B186" s="90">
        <v>32</v>
      </c>
      <c r="C186" s="287" t="s">
        <v>586</v>
      </c>
      <c r="D186" s="86"/>
      <c r="E186" s="86"/>
      <c r="F186" s="323" t="s">
        <v>192</v>
      </c>
      <c r="G186" s="5" t="s">
        <v>102</v>
      </c>
      <c r="H186" s="5" t="s">
        <v>110</v>
      </c>
      <c r="I186" s="5" t="s">
        <v>326</v>
      </c>
      <c r="J186" s="5" t="s">
        <v>310</v>
      </c>
      <c r="K186" s="322"/>
      <c r="L186" s="322"/>
      <c r="M186" s="322"/>
      <c r="N186" s="46" t="s">
        <v>102</v>
      </c>
      <c r="O186" s="12"/>
      <c r="U186" s="1">
        <f t="shared" si="17"/>
        <v>0</v>
      </c>
    </row>
    <row r="187" spans="1:23" ht="65.099999999999994" customHeight="1">
      <c r="A187" s="12"/>
      <c r="B187" s="90">
        <v>32</v>
      </c>
      <c r="C187" s="287" t="s">
        <v>587</v>
      </c>
      <c r="D187" s="86"/>
      <c r="E187" s="86"/>
      <c r="F187" s="323" t="s">
        <v>589</v>
      </c>
      <c r="G187" s="5" t="s">
        <v>102</v>
      </c>
      <c r="H187" s="5" t="s">
        <v>110</v>
      </c>
      <c r="I187" s="5" t="s">
        <v>326</v>
      </c>
      <c r="J187" s="5" t="s">
        <v>310</v>
      </c>
      <c r="K187" s="322"/>
      <c r="L187" s="322"/>
      <c r="M187" s="322"/>
      <c r="N187" s="46" t="s">
        <v>102</v>
      </c>
      <c r="O187" s="12"/>
      <c r="U187" s="1">
        <f t="shared" si="17"/>
        <v>0</v>
      </c>
    </row>
    <row r="188" spans="1:23" ht="65.099999999999994" customHeight="1">
      <c r="A188" s="12"/>
      <c r="B188" s="90">
        <v>32</v>
      </c>
      <c r="C188" s="287" t="s">
        <v>588</v>
      </c>
      <c r="D188" s="86"/>
      <c r="E188" s="86"/>
      <c r="F188" s="323" t="s">
        <v>193</v>
      </c>
      <c r="G188" s="5" t="s">
        <v>102</v>
      </c>
      <c r="H188" s="5" t="s">
        <v>110</v>
      </c>
      <c r="I188" s="5" t="s">
        <v>326</v>
      </c>
      <c r="J188" s="5" t="s">
        <v>310</v>
      </c>
      <c r="K188" s="322"/>
      <c r="L188" s="322"/>
      <c r="M188" s="322"/>
      <c r="N188" s="46" t="s">
        <v>102</v>
      </c>
      <c r="O188" s="12"/>
      <c r="U188" s="1">
        <f t="shared" si="17"/>
        <v>0</v>
      </c>
    </row>
    <row r="189" spans="1:23" ht="35.25" customHeight="1">
      <c r="A189" s="12"/>
      <c r="B189" s="90">
        <v>32</v>
      </c>
      <c r="C189" s="287" t="s">
        <v>590</v>
      </c>
      <c r="D189" s="86"/>
      <c r="E189" s="86"/>
      <c r="F189" s="323" t="s">
        <v>592</v>
      </c>
      <c r="G189" s="5" t="s">
        <v>102</v>
      </c>
      <c r="H189" s="5" t="s">
        <v>110</v>
      </c>
      <c r="I189" s="5" t="s">
        <v>326</v>
      </c>
      <c r="J189" s="5" t="s">
        <v>310</v>
      </c>
      <c r="K189" s="322"/>
      <c r="L189" s="322"/>
      <c r="M189" s="322"/>
      <c r="N189" s="46" t="s">
        <v>102</v>
      </c>
      <c r="O189" s="12"/>
      <c r="U189" s="1">
        <f t="shared" si="17"/>
        <v>0</v>
      </c>
    </row>
    <row r="190" spans="1:23" ht="47.25" customHeight="1">
      <c r="A190" s="12"/>
      <c r="B190" s="90">
        <v>32</v>
      </c>
      <c r="C190" s="287" t="s">
        <v>591</v>
      </c>
      <c r="D190" s="86"/>
      <c r="E190" s="86"/>
      <c r="F190" s="323" t="s">
        <v>593</v>
      </c>
      <c r="G190" s="5" t="s">
        <v>102</v>
      </c>
      <c r="H190" s="5" t="s">
        <v>110</v>
      </c>
      <c r="I190" s="5" t="s">
        <v>326</v>
      </c>
      <c r="J190" s="5" t="s">
        <v>310</v>
      </c>
      <c r="K190" s="322"/>
      <c r="L190" s="322"/>
      <c r="M190" s="322"/>
      <c r="N190" s="46" t="s">
        <v>102</v>
      </c>
      <c r="O190" s="12"/>
      <c r="U190" s="1">
        <f t="shared" si="17"/>
        <v>0</v>
      </c>
    </row>
    <row r="191" spans="1:23" ht="47.25" customHeight="1">
      <c r="A191" s="12"/>
      <c r="B191" s="90"/>
      <c r="C191" s="457" t="s">
        <v>594</v>
      </c>
      <c r="D191" s="366" t="s">
        <v>595</v>
      </c>
      <c r="E191" s="367"/>
      <c r="F191" s="450"/>
      <c r="G191" s="154" t="s">
        <v>102</v>
      </c>
      <c r="H191" s="154" t="s">
        <v>329</v>
      </c>
      <c r="I191" s="154" t="s">
        <v>313</v>
      </c>
      <c r="J191" s="154"/>
      <c r="K191" s="154"/>
      <c r="L191" s="301"/>
      <c r="M191" s="301"/>
      <c r="N191" s="46" t="s">
        <v>102</v>
      </c>
      <c r="O191" s="12"/>
      <c r="U191" s="1">
        <f>IF(N191&lt;&gt;"▼選択",1,0)</f>
        <v>0</v>
      </c>
    </row>
    <row r="192" spans="1:23" ht="58.5" customHeight="1">
      <c r="A192" s="12"/>
      <c r="B192" s="91">
        <v>32</v>
      </c>
      <c r="C192" s="458"/>
      <c r="D192" s="291"/>
      <c r="E192" s="459" t="s">
        <v>596</v>
      </c>
      <c r="F192" s="459"/>
      <c r="G192" s="5" t="s">
        <v>102</v>
      </c>
      <c r="H192" s="5" t="s">
        <v>110</v>
      </c>
      <c r="I192" s="5" t="s">
        <v>326</v>
      </c>
      <c r="J192" s="5" t="s">
        <v>310</v>
      </c>
      <c r="K192" s="322"/>
      <c r="L192" s="322"/>
      <c r="M192" s="322"/>
      <c r="N192" s="46" t="s">
        <v>102</v>
      </c>
      <c r="O192" s="12"/>
      <c r="U192" s="1">
        <f>IF(N$191="対象外",1,IF(N192="○",1,IF(N192="△",2,0)))</f>
        <v>0</v>
      </c>
    </row>
    <row r="193" spans="1:23" ht="45" customHeight="1">
      <c r="A193" s="12"/>
      <c r="B193" s="292">
        <v>35</v>
      </c>
      <c r="C193" s="84" t="s">
        <v>114</v>
      </c>
      <c r="D193" s="455" t="s">
        <v>597</v>
      </c>
      <c r="E193" s="456"/>
      <c r="F193" s="456"/>
      <c r="G193" s="5" t="s">
        <v>102</v>
      </c>
      <c r="H193" s="5" t="s">
        <v>110</v>
      </c>
      <c r="I193" s="5" t="s">
        <v>326</v>
      </c>
      <c r="J193" s="5" t="s">
        <v>310</v>
      </c>
      <c r="K193" s="322"/>
      <c r="L193" s="322"/>
      <c r="M193" s="322"/>
      <c r="N193" s="46" t="s">
        <v>102</v>
      </c>
      <c r="O193" s="12"/>
      <c r="U193" s="1">
        <f t="shared" si="17"/>
        <v>0</v>
      </c>
    </row>
    <row r="194" spans="1:23" ht="45" customHeight="1">
      <c r="A194" s="12"/>
      <c r="B194" s="292">
        <v>36</v>
      </c>
      <c r="C194" s="84" t="s">
        <v>114</v>
      </c>
      <c r="D194" s="361" t="s">
        <v>706</v>
      </c>
      <c r="E194" s="370"/>
      <c r="F194" s="370"/>
      <c r="G194" s="5" t="s">
        <v>102</v>
      </c>
      <c r="H194" s="5" t="s">
        <v>110</v>
      </c>
      <c r="I194" s="5" t="s">
        <v>326</v>
      </c>
      <c r="J194" s="5" t="s">
        <v>310</v>
      </c>
      <c r="K194" s="322"/>
      <c r="L194" s="322"/>
      <c r="M194" s="322"/>
      <c r="N194" s="46" t="s">
        <v>102</v>
      </c>
      <c r="O194" s="12"/>
      <c r="U194" s="1">
        <f t="shared" si="17"/>
        <v>0</v>
      </c>
    </row>
    <row r="195" spans="1:23" ht="24.95" customHeight="1" thickBot="1">
      <c r="A195" s="12"/>
      <c r="B195" s="403" t="s">
        <v>69</v>
      </c>
      <c r="C195" s="404"/>
      <c r="D195" s="404"/>
      <c r="E195" s="404"/>
      <c r="F195" s="404"/>
      <c r="G195" s="404"/>
      <c r="H195" s="404"/>
      <c r="I195" s="404"/>
      <c r="J195" s="404"/>
      <c r="K195" s="404"/>
      <c r="L195" s="404"/>
      <c r="M195" s="404"/>
      <c r="N195" s="405"/>
      <c r="O195" s="12"/>
    </row>
    <row r="196" spans="1:23" ht="15" customHeight="1" thickTop="1" thickBot="1">
      <c r="A196" s="12"/>
      <c r="B196" s="12"/>
      <c r="C196" s="12"/>
      <c r="D196" s="12"/>
      <c r="E196" s="12"/>
      <c r="F196" s="12"/>
      <c r="G196" s="12"/>
      <c r="H196" s="12"/>
      <c r="I196" s="12"/>
      <c r="J196" s="12"/>
      <c r="K196" s="12"/>
      <c r="L196" s="12"/>
      <c r="M196" s="12"/>
      <c r="N196" s="12"/>
      <c r="O196" s="12"/>
    </row>
    <row r="197" spans="1:23" ht="24.95" customHeight="1" thickTop="1">
      <c r="A197" s="12"/>
      <c r="B197" s="9" t="s">
        <v>67</v>
      </c>
      <c r="C197" s="76"/>
      <c r="D197" s="10"/>
      <c r="E197" s="10"/>
      <c r="F197" s="10"/>
      <c r="G197" s="10"/>
      <c r="H197" s="10"/>
      <c r="I197" s="10"/>
      <c r="J197" s="10"/>
      <c r="K197" s="10"/>
      <c r="L197" s="10"/>
      <c r="M197" s="10"/>
      <c r="N197" s="42" t="s">
        <v>64</v>
      </c>
      <c r="O197" s="12"/>
      <c r="U197" s="163">
        <f>U198</f>
        <v>0</v>
      </c>
      <c r="V197" s="2" t="s">
        <v>339</v>
      </c>
      <c r="W197" s="2"/>
    </row>
    <row r="198" spans="1:23" ht="33" customHeight="1">
      <c r="A198" s="12"/>
      <c r="B198" s="98">
        <v>38</v>
      </c>
      <c r="C198" s="84" t="s">
        <v>114</v>
      </c>
      <c r="D198" s="361" t="s">
        <v>707</v>
      </c>
      <c r="E198" s="370"/>
      <c r="F198" s="370"/>
      <c r="G198" s="5" t="s">
        <v>102</v>
      </c>
      <c r="H198" s="5" t="s">
        <v>110</v>
      </c>
      <c r="I198" s="5" t="s">
        <v>326</v>
      </c>
      <c r="J198" s="5" t="s">
        <v>310</v>
      </c>
      <c r="K198" s="5" t="s">
        <v>513</v>
      </c>
      <c r="L198" s="323"/>
      <c r="M198" s="323"/>
      <c r="N198" s="46" t="s">
        <v>102</v>
      </c>
      <c r="O198" s="12"/>
      <c r="U198" s="1">
        <f>IF(OR(N198="○",N198="対象外"),1,IF(N198="△",2,0))</f>
        <v>0</v>
      </c>
    </row>
    <row r="199" spans="1:23" ht="24.95" customHeight="1" thickBot="1">
      <c r="A199" s="12"/>
      <c r="B199" s="403" t="s">
        <v>194</v>
      </c>
      <c r="C199" s="404"/>
      <c r="D199" s="404"/>
      <c r="E199" s="404"/>
      <c r="F199" s="404"/>
      <c r="G199" s="404"/>
      <c r="H199" s="404"/>
      <c r="I199" s="404"/>
      <c r="J199" s="404"/>
      <c r="K199" s="404"/>
      <c r="L199" s="404"/>
      <c r="M199" s="404"/>
      <c r="N199" s="405"/>
      <c r="O199" s="12"/>
    </row>
    <row r="200" spans="1:23" ht="15" customHeight="1" thickTop="1" thickBot="1">
      <c r="A200" s="12"/>
      <c r="B200" s="12"/>
      <c r="C200" s="12"/>
      <c r="D200" s="12"/>
      <c r="E200" s="12"/>
      <c r="F200" s="12"/>
      <c r="G200" s="12"/>
      <c r="H200" s="12"/>
      <c r="I200" s="12"/>
      <c r="J200" s="12"/>
      <c r="K200" s="12"/>
      <c r="L200" s="12"/>
      <c r="M200" s="12"/>
      <c r="N200" s="12"/>
      <c r="O200" s="12"/>
    </row>
    <row r="201" spans="1:23" ht="24.95" customHeight="1" thickTop="1">
      <c r="A201" s="12"/>
      <c r="B201" s="9" t="s">
        <v>68</v>
      </c>
      <c r="C201" s="76"/>
      <c r="D201" s="10"/>
      <c r="E201" s="10"/>
      <c r="F201" s="10"/>
      <c r="G201" s="10"/>
      <c r="H201" s="10"/>
      <c r="I201" s="10"/>
      <c r="J201" s="10"/>
      <c r="K201" s="10"/>
      <c r="L201" s="10"/>
      <c r="M201" s="10"/>
      <c r="N201" s="42" t="s">
        <v>64</v>
      </c>
      <c r="O201" s="12"/>
      <c r="U201" s="163">
        <f>U202</f>
        <v>0</v>
      </c>
      <c r="V201" s="2" t="s">
        <v>340</v>
      </c>
      <c r="W201" s="2"/>
    </row>
    <row r="202" spans="1:23" ht="45" customHeight="1">
      <c r="A202" s="12"/>
      <c r="B202" s="98">
        <v>40</v>
      </c>
      <c r="C202" s="84" t="s">
        <v>114</v>
      </c>
      <c r="D202" s="361" t="s">
        <v>451</v>
      </c>
      <c r="E202" s="370"/>
      <c r="F202" s="370"/>
      <c r="G202" s="5" t="s">
        <v>102</v>
      </c>
      <c r="H202" s="5" t="s">
        <v>110</v>
      </c>
      <c r="I202" s="5" t="s">
        <v>326</v>
      </c>
      <c r="J202" s="5" t="s">
        <v>310</v>
      </c>
      <c r="K202" s="5"/>
      <c r="L202" s="323"/>
      <c r="M202" s="323"/>
      <c r="N202" s="46" t="s">
        <v>102</v>
      </c>
      <c r="O202" s="12"/>
      <c r="U202" s="1">
        <f>IF(N202="○",1,IF(N202="△",2,0))</f>
        <v>0</v>
      </c>
    </row>
    <row r="203" spans="1:23" ht="24.95" customHeight="1" thickBot="1">
      <c r="A203" s="12"/>
      <c r="B203" s="403" t="s">
        <v>689</v>
      </c>
      <c r="C203" s="404"/>
      <c r="D203" s="404"/>
      <c r="E203" s="404"/>
      <c r="F203" s="404"/>
      <c r="G203" s="404"/>
      <c r="H203" s="404"/>
      <c r="I203" s="404"/>
      <c r="J203" s="404"/>
      <c r="K203" s="404"/>
      <c r="L203" s="404"/>
      <c r="M203" s="404"/>
      <c r="N203" s="405"/>
      <c r="O203" s="12"/>
    </row>
    <row r="204" spans="1:23" ht="15" customHeight="1" thickTop="1" thickBot="1">
      <c r="A204" s="12"/>
      <c r="B204" s="12"/>
      <c r="C204" s="12"/>
      <c r="D204" s="12"/>
      <c r="E204" s="12"/>
      <c r="F204" s="12"/>
      <c r="G204" s="12"/>
      <c r="H204" s="12"/>
      <c r="I204" s="12"/>
      <c r="J204" s="12"/>
      <c r="K204" s="12"/>
      <c r="L204" s="12"/>
      <c r="M204" s="12"/>
      <c r="N204" s="12"/>
      <c r="O204" s="12"/>
    </row>
    <row r="205" spans="1:23" ht="24.95" customHeight="1" thickTop="1">
      <c r="A205" s="12"/>
      <c r="B205" s="9" t="s">
        <v>70</v>
      </c>
      <c r="C205" s="76"/>
      <c r="D205" s="10"/>
      <c r="E205" s="10"/>
      <c r="F205" s="10"/>
      <c r="G205" s="10"/>
      <c r="H205" s="10"/>
      <c r="I205" s="10"/>
      <c r="J205" s="10"/>
      <c r="K205" s="10"/>
      <c r="L205" s="10"/>
      <c r="M205" s="10"/>
      <c r="N205" s="42" t="s">
        <v>64</v>
      </c>
      <c r="O205" s="12"/>
      <c r="U205" s="163">
        <f>PRODUCT(U206:U221)</f>
        <v>0</v>
      </c>
      <c r="V205" s="2" t="s">
        <v>341</v>
      </c>
      <c r="W205" s="2"/>
    </row>
    <row r="206" spans="1:23" ht="24.95" customHeight="1">
      <c r="A206" s="12"/>
      <c r="B206" s="98">
        <v>42</v>
      </c>
      <c r="C206" s="84" t="s">
        <v>114</v>
      </c>
      <c r="D206" s="361" t="s">
        <v>195</v>
      </c>
      <c r="E206" s="370"/>
      <c r="F206" s="370"/>
      <c r="G206" s="5" t="s">
        <v>102</v>
      </c>
      <c r="H206" s="5" t="s">
        <v>110</v>
      </c>
      <c r="I206" s="5" t="s">
        <v>326</v>
      </c>
      <c r="J206" s="5" t="s">
        <v>310</v>
      </c>
      <c r="K206" s="5"/>
      <c r="L206" s="323"/>
      <c r="M206" s="323"/>
      <c r="N206" s="46" t="s">
        <v>102</v>
      </c>
      <c r="O206" s="12"/>
      <c r="U206" s="1">
        <f>IF(N206="○",1,IF(N206="△",2,0))</f>
        <v>0</v>
      </c>
    </row>
    <row r="207" spans="1:23" ht="24.95" customHeight="1">
      <c r="A207" s="12"/>
      <c r="B207" s="104">
        <v>41</v>
      </c>
      <c r="C207" s="84" t="s">
        <v>114</v>
      </c>
      <c r="D207" s="366" t="s">
        <v>71</v>
      </c>
      <c r="E207" s="367"/>
      <c r="F207" s="367"/>
      <c r="G207" s="154" t="s">
        <v>102</v>
      </c>
      <c r="H207" s="154" t="s">
        <v>329</v>
      </c>
      <c r="I207" s="154" t="s">
        <v>313</v>
      </c>
      <c r="J207" s="154"/>
      <c r="K207" s="154"/>
      <c r="L207" s="301"/>
      <c r="M207" s="301"/>
      <c r="N207" s="46" t="s">
        <v>102</v>
      </c>
      <c r="O207" s="12"/>
      <c r="U207" s="1">
        <f>IF(N207&lt;&gt;"▼選択",1,0)</f>
        <v>0</v>
      </c>
    </row>
    <row r="208" spans="1:23" ht="45" customHeight="1">
      <c r="A208" s="12"/>
      <c r="B208" s="106">
        <v>43</v>
      </c>
      <c r="C208" s="99" t="s">
        <v>114</v>
      </c>
      <c r="D208" s="29"/>
      <c r="E208" s="368" t="s">
        <v>473</v>
      </c>
      <c r="F208" s="369"/>
      <c r="G208" s="327"/>
      <c r="H208" s="327"/>
      <c r="I208" s="327"/>
      <c r="J208" s="327"/>
      <c r="K208" s="327"/>
      <c r="L208" s="327"/>
      <c r="M208" s="327"/>
      <c r="N208" s="11"/>
      <c r="O208" s="12"/>
    </row>
    <row r="209" spans="1:23" ht="45" customHeight="1">
      <c r="A209" s="12"/>
      <c r="B209" s="90">
        <v>41</v>
      </c>
      <c r="C209" s="330" t="s">
        <v>598</v>
      </c>
      <c r="D209" s="108"/>
      <c r="E209" s="109"/>
      <c r="F209" s="5" t="s">
        <v>196</v>
      </c>
      <c r="G209" s="323" t="s">
        <v>102</v>
      </c>
      <c r="H209" s="323" t="s">
        <v>110</v>
      </c>
      <c r="I209" s="323" t="s">
        <v>326</v>
      </c>
      <c r="J209" s="323" t="s">
        <v>310</v>
      </c>
      <c r="K209" s="323"/>
      <c r="L209" s="323"/>
      <c r="M209" s="323"/>
      <c r="N209" s="46" t="s">
        <v>102</v>
      </c>
      <c r="O209" s="12"/>
      <c r="U209" s="1">
        <f>IF(N$207="対象外",1,IF(N209="○",1,IF(N209="△",2,0)))</f>
        <v>0</v>
      </c>
    </row>
    <row r="210" spans="1:23" ht="24.95" customHeight="1">
      <c r="A210" s="12"/>
      <c r="B210" s="90">
        <v>41</v>
      </c>
      <c r="C210" s="289" t="s">
        <v>599</v>
      </c>
      <c r="D210" s="110"/>
      <c r="E210" s="111"/>
      <c r="F210" s="5" t="s">
        <v>48</v>
      </c>
      <c r="G210" s="323" t="s">
        <v>102</v>
      </c>
      <c r="H210" s="323" t="s">
        <v>110</v>
      </c>
      <c r="I210" s="323" t="s">
        <v>326</v>
      </c>
      <c r="J210" s="323" t="s">
        <v>310</v>
      </c>
      <c r="K210" s="323"/>
      <c r="L210" s="323"/>
      <c r="M210" s="323"/>
      <c r="N210" s="46" t="s">
        <v>102</v>
      </c>
      <c r="O210" s="12"/>
      <c r="U210" s="1">
        <f t="shared" ref="U210:U211" si="18">IF(N$207="対象外",1,IF(N210="○",1,IF(N210="△",2,0)))</f>
        <v>0</v>
      </c>
    </row>
    <row r="211" spans="1:23" ht="45" customHeight="1">
      <c r="A211" s="12"/>
      <c r="B211" s="116">
        <v>44</v>
      </c>
      <c r="C211" s="95" t="s">
        <v>114</v>
      </c>
      <c r="D211" s="113"/>
      <c r="E211" s="371" t="s">
        <v>72</v>
      </c>
      <c r="F211" s="372"/>
      <c r="G211" s="295" t="s">
        <v>102</v>
      </c>
      <c r="H211" s="295" t="s">
        <v>110</v>
      </c>
      <c r="I211" s="295" t="s">
        <v>326</v>
      </c>
      <c r="J211" s="295" t="s">
        <v>310</v>
      </c>
      <c r="K211" s="295"/>
      <c r="L211" s="326"/>
      <c r="M211" s="326"/>
      <c r="N211" s="46" t="s">
        <v>102</v>
      </c>
      <c r="O211" s="12"/>
      <c r="U211" s="1">
        <f t="shared" si="18"/>
        <v>0</v>
      </c>
    </row>
    <row r="212" spans="1:23" ht="24.95" customHeight="1">
      <c r="A212" s="12"/>
      <c r="B212" s="104">
        <v>43</v>
      </c>
      <c r="C212" s="84" t="s">
        <v>114</v>
      </c>
      <c r="D212" s="366" t="s">
        <v>73</v>
      </c>
      <c r="E212" s="367"/>
      <c r="F212" s="367"/>
      <c r="G212" s="154" t="s">
        <v>102</v>
      </c>
      <c r="H212" s="154" t="s">
        <v>329</v>
      </c>
      <c r="I212" s="154" t="s">
        <v>313</v>
      </c>
      <c r="J212" s="154"/>
      <c r="K212" s="154"/>
      <c r="L212" s="301"/>
      <c r="M212" s="301"/>
      <c r="N212" s="46" t="s">
        <v>102</v>
      </c>
      <c r="O212" s="12"/>
      <c r="U212" s="1">
        <f>IF(N212&lt;&gt;"▼選択",1,0)</f>
        <v>0</v>
      </c>
    </row>
    <row r="213" spans="1:23" ht="24.95" customHeight="1">
      <c r="A213" s="12"/>
      <c r="B213" s="105">
        <v>45</v>
      </c>
      <c r="C213" s="99" t="s">
        <v>114</v>
      </c>
      <c r="D213" s="114"/>
      <c r="E213" s="375" t="s">
        <v>197</v>
      </c>
      <c r="F213" s="452"/>
      <c r="G213" s="155" t="s">
        <v>102</v>
      </c>
      <c r="H213" s="155" t="s">
        <v>110</v>
      </c>
      <c r="I213" s="155" t="s">
        <v>326</v>
      </c>
      <c r="J213" s="155" t="s">
        <v>310</v>
      </c>
      <c r="K213" s="155"/>
      <c r="L213" s="335"/>
      <c r="M213" s="335"/>
      <c r="N213" s="46" t="s">
        <v>102</v>
      </c>
      <c r="O213" s="12"/>
      <c r="U213" s="1">
        <f>IF(N$212="対象外",1,IF(N213="○",1,IF(N213="△",2,0)))</f>
        <v>0</v>
      </c>
    </row>
    <row r="214" spans="1:23" ht="24.95" customHeight="1">
      <c r="A214" s="12"/>
      <c r="B214" s="104">
        <v>44</v>
      </c>
      <c r="C214" s="84" t="s">
        <v>114</v>
      </c>
      <c r="D214" s="366" t="s">
        <v>24</v>
      </c>
      <c r="E214" s="367"/>
      <c r="F214" s="367"/>
      <c r="G214" s="154" t="s">
        <v>102</v>
      </c>
      <c r="H214" s="154" t="s">
        <v>329</v>
      </c>
      <c r="I214" s="154" t="s">
        <v>313</v>
      </c>
      <c r="J214" s="154"/>
      <c r="K214" s="154"/>
      <c r="L214" s="301"/>
      <c r="M214" s="301"/>
      <c r="N214" s="46" t="s">
        <v>102</v>
      </c>
      <c r="O214" s="12"/>
      <c r="U214" s="1">
        <f>IF(N214&lt;&gt;"▼選択",1,0)</f>
        <v>0</v>
      </c>
    </row>
    <row r="215" spans="1:23" ht="45" customHeight="1">
      <c r="A215" s="12"/>
      <c r="B215" s="106">
        <v>46</v>
      </c>
      <c r="C215" s="115" t="s">
        <v>114</v>
      </c>
      <c r="D215" s="29"/>
      <c r="E215" s="368" t="s">
        <v>474</v>
      </c>
      <c r="F215" s="369"/>
      <c r="G215" s="327"/>
      <c r="H215" s="327"/>
      <c r="I215" s="327"/>
      <c r="J215" s="327"/>
      <c r="K215" s="327"/>
      <c r="L215" s="327"/>
      <c r="M215" s="327"/>
      <c r="N215" s="11"/>
      <c r="O215" s="12"/>
    </row>
    <row r="216" spans="1:23" ht="24.95" customHeight="1">
      <c r="A216" s="12"/>
      <c r="B216" s="90">
        <v>44</v>
      </c>
      <c r="C216" s="287" t="s">
        <v>600</v>
      </c>
      <c r="D216" s="100"/>
      <c r="E216" s="338"/>
      <c r="F216" s="5" t="s">
        <v>198</v>
      </c>
      <c r="G216" s="155" t="s">
        <v>102</v>
      </c>
      <c r="H216" s="155" t="s">
        <v>110</v>
      </c>
      <c r="I216" s="155" t="s">
        <v>326</v>
      </c>
      <c r="J216" s="155" t="s">
        <v>310</v>
      </c>
      <c r="K216" s="155"/>
      <c r="L216" s="335"/>
      <c r="M216" s="335"/>
      <c r="N216" s="46" t="s">
        <v>102</v>
      </c>
      <c r="O216" s="12"/>
      <c r="U216" s="1">
        <f>IF(N$214="対象外",1,IF(N216="○",1,IF(N216="△",2,0)))</f>
        <v>0</v>
      </c>
    </row>
    <row r="217" spans="1:23" ht="24.95" customHeight="1">
      <c r="A217" s="12"/>
      <c r="B217" s="90">
        <v>44</v>
      </c>
      <c r="C217" s="287" t="s">
        <v>601</v>
      </c>
      <c r="D217" s="14"/>
      <c r="E217" s="329"/>
      <c r="F217" s="5" t="s">
        <v>199</v>
      </c>
      <c r="G217" s="155" t="s">
        <v>102</v>
      </c>
      <c r="H217" s="155" t="s">
        <v>110</v>
      </c>
      <c r="I217" s="155" t="s">
        <v>326</v>
      </c>
      <c r="J217" s="155" t="s">
        <v>310</v>
      </c>
      <c r="K217" s="155"/>
      <c r="L217" s="335"/>
      <c r="M217" s="335"/>
      <c r="N217" s="46" t="s">
        <v>102</v>
      </c>
      <c r="O217" s="12"/>
      <c r="U217" s="1">
        <f t="shared" ref="U217:U219" si="19">IF(N$214="対象外",1,IF(N217="○",1,IF(N217="△",2,0)))</f>
        <v>0</v>
      </c>
    </row>
    <row r="218" spans="1:23" ht="24.95" customHeight="1">
      <c r="A218" s="12"/>
      <c r="B218" s="90">
        <v>44</v>
      </c>
      <c r="C218" s="287" t="s">
        <v>602</v>
      </c>
      <c r="D218" s="14"/>
      <c r="E218" s="329"/>
      <c r="F218" s="5" t="s">
        <v>200</v>
      </c>
      <c r="G218" s="155" t="s">
        <v>102</v>
      </c>
      <c r="H218" s="155" t="s">
        <v>110</v>
      </c>
      <c r="I218" s="155" t="s">
        <v>326</v>
      </c>
      <c r="J218" s="155" t="s">
        <v>310</v>
      </c>
      <c r="K218" s="155"/>
      <c r="L218" s="335"/>
      <c r="M218" s="335"/>
      <c r="N218" s="46" t="s">
        <v>102</v>
      </c>
      <c r="O218" s="12"/>
      <c r="U218" s="1">
        <f t="shared" si="19"/>
        <v>0</v>
      </c>
    </row>
    <row r="219" spans="1:23" ht="24.95" customHeight="1">
      <c r="A219" s="12"/>
      <c r="B219" s="90">
        <v>44</v>
      </c>
      <c r="C219" s="287" t="s">
        <v>603</v>
      </c>
      <c r="D219" s="14"/>
      <c r="E219" s="329"/>
      <c r="F219" s="5" t="s">
        <v>201</v>
      </c>
      <c r="G219" s="155" t="s">
        <v>102</v>
      </c>
      <c r="H219" s="155" t="s">
        <v>110</v>
      </c>
      <c r="I219" s="155" t="s">
        <v>326</v>
      </c>
      <c r="J219" s="155" t="s">
        <v>310</v>
      </c>
      <c r="K219" s="155"/>
      <c r="L219" s="335"/>
      <c r="M219" s="335"/>
      <c r="N219" s="46" t="s">
        <v>102</v>
      </c>
      <c r="O219" s="12"/>
      <c r="U219" s="1">
        <f t="shared" si="19"/>
        <v>0</v>
      </c>
    </row>
    <row r="220" spans="1:23" ht="45" customHeight="1">
      <c r="A220" s="12"/>
      <c r="B220" s="98">
        <v>47</v>
      </c>
      <c r="C220" s="84" t="s">
        <v>114</v>
      </c>
      <c r="D220" s="361" t="s">
        <v>202</v>
      </c>
      <c r="E220" s="370"/>
      <c r="F220" s="370"/>
      <c r="G220" s="155" t="s">
        <v>102</v>
      </c>
      <c r="H220" s="155" t="s">
        <v>110</v>
      </c>
      <c r="I220" s="155" t="s">
        <v>326</v>
      </c>
      <c r="J220" s="155" t="s">
        <v>310</v>
      </c>
      <c r="K220" s="155"/>
      <c r="L220" s="335"/>
      <c r="M220" s="335"/>
      <c r="N220" s="46" t="s">
        <v>102</v>
      </c>
      <c r="O220" s="12"/>
      <c r="U220" s="1">
        <f t="shared" ref="U220:U221" si="20">IF(N220="○",1,IF(N220="△",2,0))</f>
        <v>0</v>
      </c>
    </row>
    <row r="221" spans="1:23" ht="45" customHeight="1">
      <c r="A221" s="12"/>
      <c r="B221" s="98">
        <v>48</v>
      </c>
      <c r="C221" s="84" t="s">
        <v>114</v>
      </c>
      <c r="D221" s="361" t="s">
        <v>604</v>
      </c>
      <c r="E221" s="370"/>
      <c r="F221" s="370"/>
      <c r="G221" s="155" t="s">
        <v>102</v>
      </c>
      <c r="H221" s="155" t="s">
        <v>110</v>
      </c>
      <c r="I221" s="155" t="s">
        <v>326</v>
      </c>
      <c r="J221" s="155" t="s">
        <v>310</v>
      </c>
      <c r="K221" s="155"/>
      <c r="L221" s="335"/>
      <c r="M221" s="335"/>
      <c r="N221" s="46" t="s">
        <v>102</v>
      </c>
      <c r="O221" s="12"/>
      <c r="U221" s="1">
        <f t="shared" si="20"/>
        <v>0</v>
      </c>
    </row>
    <row r="222" spans="1:23" ht="24.95" customHeight="1" thickBot="1">
      <c r="A222" s="12"/>
      <c r="B222" s="403" t="s">
        <v>690</v>
      </c>
      <c r="C222" s="404"/>
      <c r="D222" s="404"/>
      <c r="E222" s="404"/>
      <c r="F222" s="404"/>
      <c r="G222" s="404"/>
      <c r="H222" s="404"/>
      <c r="I222" s="404"/>
      <c r="J222" s="404"/>
      <c r="K222" s="404"/>
      <c r="L222" s="404"/>
      <c r="M222" s="404"/>
      <c r="N222" s="405"/>
      <c r="O222" s="12"/>
    </row>
    <row r="223" spans="1:23" ht="15" customHeight="1" thickTop="1" thickBot="1">
      <c r="A223" s="12"/>
      <c r="B223" s="12"/>
      <c r="C223" s="12"/>
      <c r="D223" s="12"/>
      <c r="E223" s="12"/>
      <c r="F223" s="12"/>
      <c r="G223" s="12"/>
      <c r="H223" s="12"/>
      <c r="I223" s="12"/>
      <c r="J223" s="12"/>
      <c r="K223" s="12"/>
      <c r="L223" s="12"/>
      <c r="M223" s="12"/>
      <c r="N223" s="12"/>
      <c r="O223" s="12"/>
    </row>
    <row r="224" spans="1:23" ht="24.95" customHeight="1" thickTop="1">
      <c r="A224" s="12"/>
      <c r="B224" s="9" t="s">
        <v>74</v>
      </c>
      <c r="C224" s="76"/>
      <c r="D224" s="10"/>
      <c r="E224" s="10"/>
      <c r="F224" s="10"/>
      <c r="G224" s="10"/>
      <c r="H224" s="10"/>
      <c r="I224" s="10"/>
      <c r="J224" s="10"/>
      <c r="K224" s="10"/>
      <c r="L224" s="10"/>
      <c r="M224" s="10"/>
      <c r="N224" s="42" t="s">
        <v>64</v>
      </c>
      <c r="O224" s="12"/>
      <c r="U224" s="163">
        <f>PRODUCT(U225:U226)</f>
        <v>0</v>
      </c>
      <c r="V224" s="2" t="s">
        <v>342</v>
      </c>
      <c r="W224" s="2"/>
    </row>
    <row r="225" spans="1:23" ht="84.95" customHeight="1">
      <c r="A225" s="12"/>
      <c r="B225" s="89">
        <v>50</v>
      </c>
      <c r="C225" s="84" t="s">
        <v>114</v>
      </c>
      <c r="D225" s="361" t="s">
        <v>487</v>
      </c>
      <c r="E225" s="370"/>
      <c r="F225" s="370"/>
      <c r="G225" s="155" t="s">
        <v>102</v>
      </c>
      <c r="H225" s="155" t="s">
        <v>110</v>
      </c>
      <c r="I225" s="155" t="s">
        <v>326</v>
      </c>
      <c r="J225" s="155" t="s">
        <v>310</v>
      </c>
      <c r="K225" s="155"/>
      <c r="L225" s="335"/>
      <c r="M225" s="335"/>
      <c r="N225" s="46" t="s">
        <v>102</v>
      </c>
      <c r="O225" s="12"/>
      <c r="U225" s="1">
        <f>IF(N225="○",1,IF(N225="△",2,0))</f>
        <v>0</v>
      </c>
    </row>
    <row r="226" spans="1:23" ht="45" customHeight="1">
      <c r="A226" s="12"/>
      <c r="B226" s="89">
        <v>51</v>
      </c>
      <c r="C226" s="84" t="s">
        <v>114</v>
      </c>
      <c r="D226" s="361" t="s">
        <v>463</v>
      </c>
      <c r="E226" s="370"/>
      <c r="F226" s="370"/>
      <c r="G226" s="322"/>
      <c r="H226" s="322"/>
      <c r="I226" s="322"/>
      <c r="J226" s="322"/>
      <c r="K226" s="322"/>
      <c r="L226" s="322"/>
      <c r="M226" s="322"/>
      <c r="N226" s="11"/>
      <c r="O226" s="12"/>
      <c r="U226" s="1">
        <f>IF(COUNTIF(U227:U228,1)&gt;=1,1,IF(COUNTIF(U227:U228,2)&gt;=1,2,0))</f>
        <v>0</v>
      </c>
    </row>
    <row r="227" spans="1:23" ht="24.95" customHeight="1">
      <c r="A227" s="12"/>
      <c r="B227" s="90">
        <v>49</v>
      </c>
      <c r="C227" s="287" t="s">
        <v>605</v>
      </c>
      <c r="D227" s="338"/>
      <c r="E227" s="371" t="s">
        <v>203</v>
      </c>
      <c r="F227" s="372"/>
      <c r="G227" s="155" t="s">
        <v>102</v>
      </c>
      <c r="H227" s="155" t="s">
        <v>110</v>
      </c>
      <c r="I227" s="155" t="s">
        <v>326</v>
      </c>
      <c r="J227" s="155" t="s">
        <v>310</v>
      </c>
      <c r="K227" s="155"/>
      <c r="L227" s="335"/>
      <c r="M227" s="335"/>
      <c r="N227" s="46" t="s">
        <v>102</v>
      </c>
      <c r="O227" s="12"/>
      <c r="U227" s="1">
        <f t="shared" ref="U227:U228" si="21">IF(N227="○",1,IF(N227="△",2,0))</f>
        <v>0</v>
      </c>
    </row>
    <row r="228" spans="1:23" ht="24.95" customHeight="1">
      <c r="A228" s="12"/>
      <c r="B228" s="91">
        <v>49</v>
      </c>
      <c r="C228" s="290" t="s">
        <v>606</v>
      </c>
      <c r="D228" s="117"/>
      <c r="E228" s="371" t="s">
        <v>204</v>
      </c>
      <c r="F228" s="372"/>
      <c r="G228" s="155" t="s">
        <v>102</v>
      </c>
      <c r="H228" s="155" t="s">
        <v>110</v>
      </c>
      <c r="I228" s="155" t="s">
        <v>326</v>
      </c>
      <c r="J228" s="155" t="s">
        <v>310</v>
      </c>
      <c r="K228" s="155"/>
      <c r="L228" s="335"/>
      <c r="M228" s="335"/>
      <c r="N228" s="46" t="s">
        <v>102</v>
      </c>
      <c r="O228" s="12"/>
      <c r="U228" s="1">
        <f t="shared" si="21"/>
        <v>0</v>
      </c>
    </row>
    <row r="229" spans="1:23" ht="24.95" customHeight="1" thickBot="1">
      <c r="A229" s="12"/>
      <c r="B229" s="403" t="s">
        <v>691</v>
      </c>
      <c r="C229" s="404"/>
      <c r="D229" s="404"/>
      <c r="E229" s="404"/>
      <c r="F229" s="404"/>
      <c r="G229" s="404"/>
      <c r="H229" s="404"/>
      <c r="I229" s="404"/>
      <c r="J229" s="404"/>
      <c r="K229" s="404"/>
      <c r="L229" s="404"/>
      <c r="M229" s="404"/>
      <c r="N229" s="405"/>
      <c r="O229" s="12"/>
    </row>
    <row r="230" spans="1:23" ht="15" customHeight="1" thickTop="1">
      <c r="A230" s="12"/>
      <c r="B230" s="12"/>
      <c r="C230" s="12"/>
      <c r="D230" s="12"/>
      <c r="E230" s="12"/>
      <c r="F230" s="12"/>
      <c r="G230" s="12"/>
      <c r="H230" s="12"/>
      <c r="I230" s="12"/>
      <c r="J230" s="12"/>
      <c r="K230" s="12"/>
      <c r="L230" s="12"/>
      <c r="M230" s="12"/>
      <c r="N230" s="12"/>
      <c r="O230" s="12"/>
    </row>
    <row r="231" spans="1:23" ht="24.95" customHeight="1">
      <c r="A231" s="12"/>
      <c r="B231" s="6" t="s">
        <v>75</v>
      </c>
      <c r="C231" s="77"/>
      <c r="D231" s="7"/>
      <c r="E231" s="7"/>
      <c r="F231" s="7"/>
      <c r="G231" s="7"/>
      <c r="H231" s="7"/>
      <c r="I231" s="7"/>
      <c r="J231" s="7"/>
      <c r="K231" s="7"/>
      <c r="L231" s="7"/>
      <c r="M231" s="7"/>
      <c r="N231" s="8"/>
      <c r="O231" s="12"/>
    </row>
    <row r="232" spans="1:23" ht="15" customHeight="1" thickBot="1">
      <c r="A232" s="12"/>
      <c r="B232" s="12"/>
      <c r="C232" s="12"/>
      <c r="D232" s="12"/>
      <c r="E232" s="12"/>
      <c r="F232" s="12"/>
      <c r="G232" s="12"/>
      <c r="H232" s="12"/>
      <c r="I232" s="12"/>
      <c r="J232" s="12"/>
      <c r="K232" s="12"/>
      <c r="L232" s="12"/>
      <c r="M232" s="12"/>
      <c r="N232" s="12"/>
      <c r="O232" s="12"/>
    </row>
    <row r="233" spans="1:23" ht="24.95" customHeight="1" thickTop="1">
      <c r="A233" s="12"/>
      <c r="B233" s="9" t="s">
        <v>76</v>
      </c>
      <c r="C233" s="76"/>
      <c r="D233" s="10"/>
      <c r="E233" s="10"/>
      <c r="F233" s="10"/>
      <c r="G233" s="10"/>
      <c r="H233" s="10"/>
      <c r="I233" s="10"/>
      <c r="J233" s="10"/>
      <c r="K233" s="10"/>
      <c r="L233" s="10"/>
      <c r="M233" s="10"/>
      <c r="N233" s="42" t="s">
        <v>64</v>
      </c>
      <c r="O233" s="12"/>
      <c r="U233" s="163">
        <f>PRODUCT(U234:U237)</f>
        <v>0</v>
      </c>
      <c r="V233" s="2" t="s">
        <v>343</v>
      </c>
      <c r="W233" s="2"/>
    </row>
    <row r="234" spans="1:23" ht="45" customHeight="1">
      <c r="A234" s="12"/>
      <c r="B234" s="98">
        <v>55</v>
      </c>
      <c r="C234" s="84" t="s">
        <v>114</v>
      </c>
      <c r="D234" s="361" t="s">
        <v>452</v>
      </c>
      <c r="E234" s="370"/>
      <c r="F234" s="370"/>
      <c r="G234" s="155" t="s">
        <v>102</v>
      </c>
      <c r="H234" s="155" t="s">
        <v>110</v>
      </c>
      <c r="I234" s="155" t="s">
        <v>326</v>
      </c>
      <c r="J234" s="155" t="s">
        <v>310</v>
      </c>
      <c r="K234" s="155"/>
      <c r="L234" s="335"/>
      <c r="M234" s="335"/>
      <c r="N234" s="46" t="s">
        <v>102</v>
      </c>
      <c r="O234" s="12"/>
      <c r="U234" s="1">
        <f t="shared" ref="U234:U237" si="22">IF(N234="○",1,IF(N234="△",2,0))</f>
        <v>0</v>
      </c>
    </row>
    <row r="235" spans="1:23" ht="24.95" customHeight="1">
      <c r="A235" s="12"/>
      <c r="B235" s="98">
        <v>56</v>
      </c>
      <c r="C235" s="84" t="s">
        <v>114</v>
      </c>
      <c r="D235" s="361" t="s">
        <v>17</v>
      </c>
      <c r="E235" s="370"/>
      <c r="F235" s="370"/>
      <c r="G235" s="155" t="s">
        <v>102</v>
      </c>
      <c r="H235" s="155" t="s">
        <v>110</v>
      </c>
      <c r="I235" s="155" t="s">
        <v>326</v>
      </c>
      <c r="J235" s="155" t="s">
        <v>310</v>
      </c>
      <c r="K235" s="155"/>
      <c r="L235" s="335"/>
      <c r="M235" s="335"/>
      <c r="N235" s="46" t="s">
        <v>102</v>
      </c>
      <c r="O235" s="12"/>
      <c r="U235" s="1">
        <f t="shared" si="22"/>
        <v>0</v>
      </c>
    </row>
    <row r="236" spans="1:23" ht="24.95" customHeight="1">
      <c r="A236" s="12"/>
      <c r="B236" s="98">
        <v>57</v>
      </c>
      <c r="C236" s="84" t="s">
        <v>114</v>
      </c>
      <c r="D236" s="361" t="s">
        <v>18</v>
      </c>
      <c r="E236" s="370"/>
      <c r="F236" s="370"/>
      <c r="G236" s="155" t="s">
        <v>102</v>
      </c>
      <c r="H236" s="155" t="s">
        <v>110</v>
      </c>
      <c r="I236" s="155" t="s">
        <v>326</v>
      </c>
      <c r="J236" s="155" t="s">
        <v>310</v>
      </c>
      <c r="K236" s="155"/>
      <c r="L236" s="335"/>
      <c r="M236" s="335"/>
      <c r="N236" s="46" t="s">
        <v>102</v>
      </c>
      <c r="O236" s="12"/>
      <c r="U236" s="1">
        <f t="shared" si="22"/>
        <v>0</v>
      </c>
    </row>
    <row r="237" spans="1:23" ht="24.95" customHeight="1">
      <c r="A237" s="12"/>
      <c r="B237" s="98">
        <v>58</v>
      </c>
      <c r="C237" s="84" t="s">
        <v>114</v>
      </c>
      <c r="D237" s="361" t="s">
        <v>38</v>
      </c>
      <c r="E237" s="370"/>
      <c r="F237" s="370"/>
      <c r="G237" s="155" t="s">
        <v>102</v>
      </c>
      <c r="H237" s="155" t="s">
        <v>110</v>
      </c>
      <c r="I237" s="155" t="s">
        <v>326</v>
      </c>
      <c r="J237" s="155" t="s">
        <v>310</v>
      </c>
      <c r="K237" s="155"/>
      <c r="L237" s="335"/>
      <c r="M237" s="335"/>
      <c r="N237" s="46" t="s">
        <v>102</v>
      </c>
      <c r="O237" s="12"/>
      <c r="U237" s="1">
        <f t="shared" si="22"/>
        <v>0</v>
      </c>
    </row>
    <row r="238" spans="1:23" ht="24.95" customHeight="1" thickBot="1">
      <c r="A238" s="12"/>
      <c r="B238" s="403" t="s">
        <v>692</v>
      </c>
      <c r="C238" s="404"/>
      <c r="D238" s="404"/>
      <c r="E238" s="404"/>
      <c r="F238" s="404"/>
      <c r="G238" s="404"/>
      <c r="H238" s="404"/>
      <c r="I238" s="404"/>
      <c r="J238" s="404"/>
      <c r="K238" s="404"/>
      <c r="L238" s="404"/>
      <c r="M238" s="404"/>
      <c r="N238" s="405"/>
      <c r="O238" s="12"/>
    </row>
    <row r="239" spans="1:23" ht="15" customHeight="1" thickTop="1">
      <c r="A239" s="12"/>
      <c r="B239" s="12"/>
      <c r="C239" s="12"/>
      <c r="D239" s="12"/>
      <c r="E239" s="12"/>
      <c r="F239" s="12"/>
      <c r="G239" s="12"/>
      <c r="H239" s="12"/>
      <c r="I239" s="12"/>
      <c r="J239" s="12"/>
      <c r="K239" s="12"/>
      <c r="L239" s="12"/>
      <c r="M239" s="12"/>
      <c r="N239" s="12"/>
      <c r="O239" s="12"/>
    </row>
    <row r="240" spans="1:23" ht="24.95" customHeight="1">
      <c r="A240" s="12"/>
      <c r="B240" s="17" t="s">
        <v>386</v>
      </c>
      <c r="C240" s="17"/>
      <c r="D240" s="18"/>
      <c r="E240" s="18"/>
      <c r="F240" s="18"/>
      <c r="G240" s="18"/>
      <c r="H240" s="18"/>
      <c r="I240" s="18"/>
      <c r="J240" s="18"/>
      <c r="K240" s="18"/>
      <c r="L240" s="18"/>
      <c r="M240" s="18"/>
      <c r="N240" s="18"/>
      <c r="O240" s="12"/>
      <c r="U240" s="163">
        <f>PRODUCT(U244,U260,U272,U279)</f>
        <v>0</v>
      </c>
      <c r="V240" s="2" t="s">
        <v>344</v>
      </c>
      <c r="W240" s="2"/>
    </row>
    <row r="241" spans="1:23" ht="15" customHeight="1">
      <c r="A241" s="12"/>
      <c r="B241" s="12"/>
      <c r="C241" s="12"/>
      <c r="D241" s="12"/>
      <c r="E241" s="12"/>
      <c r="F241" s="12"/>
      <c r="G241" s="12"/>
      <c r="H241" s="12"/>
      <c r="I241" s="12"/>
      <c r="J241" s="12"/>
      <c r="K241" s="12"/>
      <c r="L241" s="12"/>
      <c r="M241" s="12"/>
      <c r="N241" s="12"/>
      <c r="O241" s="12"/>
    </row>
    <row r="242" spans="1:23" ht="24.95" customHeight="1">
      <c r="A242" s="12"/>
      <c r="B242" s="19" t="s">
        <v>77</v>
      </c>
      <c r="C242" s="78"/>
      <c r="D242" s="20"/>
      <c r="E242" s="20"/>
      <c r="F242" s="20"/>
      <c r="G242" s="20"/>
      <c r="H242" s="20"/>
      <c r="I242" s="20"/>
      <c r="J242" s="20"/>
      <c r="K242" s="20"/>
      <c r="L242" s="20"/>
      <c r="M242" s="20"/>
      <c r="N242" s="21"/>
      <c r="O242" s="12"/>
    </row>
    <row r="243" spans="1:23" ht="15" customHeight="1" thickBot="1">
      <c r="A243" s="12"/>
      <c r="B243" s="12"/>
      <c r="C243" s="12"/>
      <c r="D243" s="12"/>
      <c r="E243" s="12"/>
      <c r="F243" s="12"/>
      <c r="G243" s="12"/>
      <c r="H243" s="12"/>
      <c r="I243" s="12"/>
      <c r="J243" s="12"/>
      <c r="K243" s="12"/>
      <c r="L243" s="12"/>
      <c r="M243" s="12"/>
      <c r="N243" s="12"/>
      <c r="O243" s="12"/>
    </row>
    <row r="244" spans="1:23" ht="24.95" customHeight="1" thickTop="1">
      <c r="A244" s="12"/>
      <c r="B244" s="22" t="s">
        <v>78</v>
      </c>
      <c r="C244" s="79"/>
      <c r="D244" s="23"/>
      <c r="E244" s="23"/>
      <c r="F244" s="23"/>
      <c r="G244" s="23"/>
      <c r="H244" s="23"/>
      <c r="I244" s="23"/>
      <c r="J244" s="23"/>
      <c r="K244" s="23"/>
      <c r="L244" s="23"/>
      <c r="M244" s="23"/>
      <c r="N244" s="43" t="s">
        <v>64</v>
      </c>
      <c r="O244" s="12"/>
      <c r="U244" s="163">
        <f>PRODUCT(U246:U255)</f>
        <v>0</v>
      </c>
      <c r="V244" s="2" t="s">
        <v>345</v>
      </c>
      <c r="W244" s="2"/>
    </row>
    <row r="245" spans="1:23" ht="45" customHeight="1">
      <c r="A245" s="12"/>
      <c r="B245" s="120">
        <v>64</v>
      </c>
      <c r="C245" s="84" t="s">
        <v>114</v>
      </c>
      <c r="D245" s="374" t="s">
        <v>475</v>
      </c>
      <c r="E245" s="370"/>
      <c r="F245" s="370"/>
      <c r="G245" s="322"/>
      <c r="H245" s="322"/>
      <c r="I245" s="322"/>
      <c r="J245" s="322"/>
      <c r="K245" s="322"/>
      <c r="L245" s="322"/>
      <c r="M245" s="322"/>
      <c r="N245" s="121"/>
      <c r="O245" s="12"/>
      <c r="U245" s="1"/>
    </row>
    <row r="246" spans="1:23" ht="45" customHeight="1">
      <c r="A246" s="12"/>
      <c r="B246" s="122">
        <v>63</v>
      </c>
      <c r="C246" s="287" t="s">
        <v>607</v>
      </c>
      <c r="D246" s="118"/>
      <c r="E246" s="371" t="s">
        <v>205</v>
      </c>
      <c r="F246" s="372"/>
      <c r="G246" s="155" t="s">
        <v>102</v>
      </c>
      <c r="H246" s="155" t="s">
        <v>110</v>
      </c>
      <c r="I246" s="155" t="s">
        <v>326</v>
      </c>
      <c r="J246" s="155" t="s">
        <v>310</v>
      </c>
      <c r="K246" s="155"/>
      <c r="L246" s="335"/>
      <c r="M246" s="335"/>
      <c r="N246" s="48" t="s">
        <v>102</v>
      </c>
      <c r="O246" s="12"/>
      <c r="U246" s="1">
        <f t="shared" ref="U246:U247" si="23">IF(N246="○",1,IF(N246="△",2,0))</f>
        <v>0</v>
      </c>
    </row>
    <row r="247" spans="1:23" ht="24.95" customHeight="1">
      <c r="A247" s="12"/>
      <c r="B247" s="123">
        <v>63</v>
      </c>
      <c r="C247" s="287" t="s">
        <v>608</v>
      </c>
      <c r="D247" s="119"/>
      <c r="E247" s="371" t="s">
        <v>19</v>
      </c>
      <c r="F247" s="372"/>
      <c r="G247" s="155" t="s">
        <v>102</v>
      </c>
      <c r="H247" s="155" t="s">
        <v>110</v>
      </c>
      <c r="I247" s="155" t="s">
        <v>326</v>
      </c>
      <c r="J247" s="155" t="s">
        <v>310</v>
      </c>
      <c r="K247" s="155"/>
      <c r="L247" s="335"/>
      <c r="M247" s="335"/>
      <c r="N247" s="48" t="s">
        <v>102</v>
      </c>
      <c r="O247" s="12"/>
      <c r="U247" s="1">
        <f t="shared" si="23"/>
        <v>0</v>
      </c>
    </row>
    <row r="248" spans="1:23" ht="45" customHeight="1">
      <c r="A248" s="12"/>
      <c r="B248" s="120">
        <v>65</v>
      </c>
      <c r="C248" s="84" t="s">
        <v>114</v>
      </c>
      <c r="D248" s="374" t="s">
        <v>476</v>
      </c>
      <c r="E248" s="370"/>
      <c r="F248" s="370"/>
      <c r="G248" s="322"/>
      <c r="H248" s="322"/>
      <c r="I248" s="322"/>
      <c r="J248" s="322"/>
      <c r="K248" s="322"/>
      <c r="L248" s="322"/>
      <c r="M248" s="322"/>
      <c r="N248" s="121"/>
      <c r="O248" s="12"/>
      <c r="U248" s="1"/>
    </row>
    <row r="249" spans="1:23" ht="24.95" customHeight="1">
      <c r="A249" s="12"/>
      <c r="B249" s="122">
        <v>64</v>
      </c>
      <c r="C249" s="287" t="s">
        <v>609</v>
      </c>
      <c r="D249" s="118"/>
      <c r="E249" s="371" t="s">
        <v>206</v>
      </c>
      <c r="F249" s="372"/>
      <c r="G249" s="155" t="s">
        <v>102</v>
      </c>
      <c r="H249" s="155" t="s">
        <v>110</v>
      </c>
      <c r="I249" s="155" t="s">
        <v>326</v>
      </c>
      <c r="J249" s="155" t="s">
        <v>310</v>
      </c>
      <c r="K249" s="155"/>
      <c r="L249" s="335"/>
      <c r="M249" s="335"/>
      <c r="N249" s="48" t="s">
        <v>102</v>
      </c>
      <c r="O249" s="12"/>
      <c r="U249" s="1">
        <f t="shared" ref="U249:U250" si="24">IF(N249="○",1,IF(N249="△",2,0))</f>
        <v>0</v>
      </c>
    </row>
    <row r="250" spans="1:23" ht="24.95" customHeight="1">
      <c r="A250" s="12"/>
      <c r="B250" s="122">
        <v>64</v>
      </c>
      <c r="C250" s="287" t="s">
        <v>610</v>
      </c>
      <c r="D250" s="119"/>
      <c r="E250" s="371" t="s">
        <v>207</v>
      </c>
      <c r="F250" s="372"/>
      <c r="G250" s="155" t="s">
        <v>102</v>
      </c>
      <c r="H250" s="155" t="s">
        <v>110</v>
      </c>
      <c r="I250" s="155" t="s">
        <v>326</v>
      </c>
      <c r="J250" s="155" t="s">
        <v>310</v>
      </c>
      <c r="K250" s="155"/>
      <c r="L250" s="335"/>
      <c r="M250" s="335"/>
      <c r="N250" s="48" t="s">
        <v>102</v>
      </c>
      <c r="O250" s="12"/>
      <c r="U250" s="1">
        <f t="shared" si="24"/>
        <v>0</v>
      </c>
    </row>
    <row r="251" spans="1:23" ht="45" customHeight="1">
      <c r="A251" s="12"/>
      <c r="B251" s="120">
        <v>66</v>
      </c>
      <c r="C251" s="84" t="s">
        <v>114</v>
      </c>
      <c r="D251" s="374" t="s">
        <v>477</v>
      </c>
      <c r="E251" s="370"/>
      <c r="F251" s="370"/>
      <c r="G251" s="322"/>
      <c r="H251" s="322"/>
      <c r="I251" s="322"/>
      <c r="J251" s="322"/>
      <c r="K251" s="322"/>
      <c r="L251" s="322"/>
      <c r="M251" s="322"/>
      <c r="N251" s="121"/>
      <c r="O251" s="12"/>
      <c r="U251" s="1"/>
    </row>
    <row r="252" spans="1:23" ht="24.95" customHeight="1">
      <c r="A252" s="12"/>
      <c r="B252" s="122">
        <v>65</v>
      </c>
      <c r="C252" s="287" t="s">
        <v>611</v>
      </c>
      <c r="D252" s="118"/>
      <c r="E252" s="371" t="s">
        <v>206</v>
      </c>
      <c r="F252" s="372"/>
      <c r="G252" s="155" t="s">
        <v>102</v>
      </c>
      <c r="H252" s="155" t="s">
        <v>110</v>
      </c>
      <c r="I252" s="155" t="s">
        <v>326</v>
      </c>
      <c r="J252" s="155" t="s">
        <v>310</v>
      </c>
      <c r="K252" s="155"/>
      <c r="L252" s="335"/>
      <c r="M252" s="335"/>
      <c r="N252" s="48" t="s">
        <v>102</v>
      </c>
      <c r="O252" s="12"/>
      <c r="U252" s="1">
        <f t="shared" ref="U252:U255" si="25">IF(N252="○",1,IF(N252="△",2,0))</f>
        <v>0</v>
      </c>
    </row>
    <row r="253" spans="1:23" ht="24.95" customHeight="1">
      <c r="A253" s="12"/>
      <c r="B253" s="122">
        <v>65</v>
      </c>
      <c r="C253" s="287" t="s">
        <v>612</v>
      </c>
      <c r="D253" s="119"/>
      <c r="E253" s="371" t="s">
        <v>207</v>
      </c>
      <c r="F253" s="372"/>
      <c r="G253" s="155" t="s">
        <v>102</v>
      </c>
      <c r="H253" s="155" t="s">
        <v>110</v>
      </c>
      <c r="I253" s="155" t="s">
        <v>326</v>
      </c>
      <c r="J253" s="155" t="s">
        <v>310</v>
      </c>
      <c r="K253" s="155"/>
      <c r="L253" s="335"/>
      <c r="M253" s="335"/>
      <c r="N253" s="48" t="s">
        <v>102</v>
      </c>
      <c r="O253" s="12"/>
      <c r="U253" s="1">
        <f t="shared" si="25"/>
        <v>0</v>
      </c>
    </row>
    <row r="254" spans="1:23" ht="45" customHeight="1">
      <c r="A254" s="12"/>
      <c r="B254" s="124">
        <v>67</v>
      </c>
      <c r="C254" s="84" t="s">
        <v>114</v>
      </c>
      <c r="D254" s="361" t="s">
        <v>208</v>
      </c>
      <c r="E254" s="370"/>
      <c r="F254" s="370"/>
      <c r="G254" s="155" t="s">
        <v>102</v>
      </c>
      <c r="H254" s="155" t="s">
        <v>110</v>
      </c>
      <c r="I254" s="155" t="s">
        <v>326</v>
      </c>
      <c r="J254" s="155" t="s">
        <v>310</v>
      </c>
      <c r="K254" s="155"/>
      <c r="L254" s="335"/>
      <c r="M254" s="335"/>
      <c r="N254" s="48" t="s">
        <v>102</v>
      </c>
      <c r="O254" s="12"/>
      <c r="U254" s="1">
        <f t="shared" si="25"/>
        <v>0</v>
      </c>
    </row>
    <row r="255" spans="1:23" ht="45" customHeight="1">
      <c r="A255" s="12"/>
      <c r="B255" s="124">
        <v>68</v>
      </c>
      <c r="C255" s="84" t="s">
        <v>114</v>
      </c>
      <c r="D255" s="361" t="s">
        <v>613</v>
      </c>
      <c r="E255" s="370"/>
      <c r="F255" s="370"/>
      <c r="G255" s="155" t="s">
        <v>102</v>
      </c>
      <c r="H255" s="155" t="s">
        <v>110</v>
      </c>
      <c r="I255" s="155" t="s">
        <v>326</v>
      </c>
      <c r="J255" s="155" t="s">
        <v>310</v>
      </c>
      <c r="K255" s="155"/>
      <c r="L255" s="335"/>
      <c r="M255" s="335"/>
      <c r="N255" s="48" t="s">
        <v>102</v>
      </c>
      <c r="O255" s="12"/>
      <c r="U255" s="1">
        <f t="shared" si="25"/>
        <v>0</v>
      </c>
    </row>
    <row r="256" spans="1:23" ht="24.95" customHeight="1" thickBot="1">
      <c r="A256" s="12"/>
      <c r="B256" s="406" t="s">
        <v>693</v>
      </c>
      <c r="C256" s="407"/>
      <c r="D256" s="407"/>
      <c r="E256" s="407"/>
      <c r="F256" s="407"/>
      <c r="G256" s="407"/>
      <c r="H256" s="407"/>
      <c r="I256" s="407"/>
      <c r="J256" s="407"/>
      <c r="K256" s="407"/>
      <c r="L256" s="407"/>
      <c r="M256" s="407"/>
      <c r="N256" s="408"/>
      <c r="O256" s="12"/>
    </row>
    <row r="257" spans="1:23" ht="15" customHeight="1" thickTop="1">
      <c r="A257" s="12"/>
      <c r="B257" s="12"/>
      <c r="C257" s="12"/>
      <c r="D257" s="12"/>
      <c r="E257" s="12"/>
      <c r="F257" s="12"/>
      <c r="G257" s="12"/>
      <c r="H257" s="12"/>
      <c r="I257" s="12"/>
      <c r="J257" s="12"/>
      <c r="K257" s="12"/>
      <c r="L257" s="12"/>
      <c r="M257" s="12"/>
      <c r="N257" s="12"/>
      <c r="O257" s="12"/>
    </row>
    <row r="258" spans="1:23" ht="24.95" customHeight="1">
      <c r="A258" s="12"/>
      <c r="B258" s="19" t="s">
        <v>79</v>
      </c>
      <c r="C258" s="78"/>
      <c r="D258" s="20"/>
      <c r="E258" s="20"/>
      <c r="F258" s="20"/>
      <c r="G258" s="20"/>
      <c r="H258" s="20"/>
      <c r="I258" s="20"/>
      <c r="J258" s="20"/>
      <c r="K258" s="20"/>
      <c r="L258" s="20"/>
      <c r="M258" s="20"/>
      <c r="N258" s="21"/>
      <c r="O258" s="12"/>
    </row>
    <row r="259" spans="1:23" ht="15" customHeight="1" thickBot="1">
      <c r="A259" s="12"/>
      <c r="B259" s="12"/>
      <c r="C259" s="12"/>
      <c r="D259" s="12"/>
      <c r="E259" s="12"/>
      <c r="F259" s="12"/>
      <c r="G259" s="12"/>
      <c r="H259" s="12"/>
      <c r="I259" s="12"/>
      <c r="J259" s="12"/>
      <c r="K259" s="12"/>
      <c r="L259" s="12"/>
      <c r="M259" s="12"/>
      <c r="N259" s="12"/>
      <c r="O259" s="12"/>
    </row>
    <row r="260" spans="1:23" ht="24.95" customHeight="1" thickTop="1">
      <c r="A260" s="12"/>
      <c r="B260" s="22" t="s">
        <v>80</v>
      </c>
      <c r="C260" s="79"/>
      <c r="D260" s="23"/>
      <c r="E260" s="23"/>
      <c r="F260" s="23"/>
      <c r="G260" s="23"/>
      <c r="H260" s="23"/>
      <c r="I260" s="23"/>
      <c r="J260" s="23"/>
      <c r="K260" s="23"/>
      <c r="L260" s="23"/>
      <c r="M260" s="23"/>
      <c r="N260" s="43" t="s">
        <v>64</v>
      </c>
      <c r="O260" s="12"/>
      <c r="U260" s="163">
        <f>PRODUCT(U261:U267)</f>
        <v>0</v>
      </c>
      <c r="V260" s="2" t="s">
        <v>346</v>
      </c>
      <c r="W260" s="2"/>
    </row>
    <row r="261" spans="1:23" ht="24.95" customHeight="1">
      <c r="A261" s="12"/>
      <c r="B261" s="293">
        <v>76</v>
      </c>
      <c r="C261" s="84" t="s">
        <v>114</v>
      </c>
      <c r="D261" s="361" t="s">
        <v>39</v>
      </c>
      <c r="E261" s="370"/>
      <c r="F261" s="370"/>
      <c r="G261" s="5" t="s">
        <v>102</v>
      </c>
      <c r="H261" s="5" t="s">
        <v>110</v>
      </c>
      <c r="I261" s="5" t="s">
        <v>326</v>
      </c>
      <c r="J261" s="5" t="s">
        <v>310</v>
      </c>
      <c r="K261" s="5"/>
      <c r="L261" s="323"/>
      <c r="M261" s="323"/>
      <c r="N261" s="48" t="s">
        <v>102</v>
      </c>
      <c r="O261" s="12"/>
      <c r="U261" s="1">
        <f t="shared" ref="U261:U267" si="26">IF(N261="○",1,IF(N261="△",2,0))</f>
        <v>0</v>
      </c>
    </row>
    <row r="262" spans="1:23" ht="24.95" customHeight="1">
      <c r="A262" s="12"/>
      <c r="B262" s="293">
        <v>77</v>
      </c>
      <c r="C262" s="84" t="s">
        <v>114</v>
      </c>
      <c r="D262" s="361" t="s">
        <v>20</v>
      </c>
      <c r="E262" s="370"/>
      <c r="F262" s="370"/>
      <c r="G262" s="5" t="s">
        <v>102</v>
      </c>
      <c r="H262" s="5" t="s">
        <v>110</v>
      </c>
      <c r="I262" s="5" t="s">
        <v>326</v>
      </c>
      <c r="J262" s="5" t="s">
        <v>310</v>
      </c>
      <c r="K262" s="5"/>
      <c r="L262" s="323"/>
      <c r="M262" s="323"/>
      <c r="N262" s="48" t="s">
        <v>102</v>
      </c>
      <c r="O262" s="12"/>
      <c r="U262" s="1">
        <f t="shared" si="26"/>
        <v>0</v>
      </c>
    </row>
    <row r="263" spans="1:23" ht="24.95" customHeight="1">
      <c r="A263" s="12"/>
      <c r="B263" s="293">
        <v>78</v>
      </c>
      <c r="C263" s="84" t="s">
        <v>114</v>
      </c>
      <c r="D263" s="361" t="s">
        <v>49</v>
      </c>
      <c r="E263" s="370"/>
      <c r="F263" s="370"/>
      <c r="G263" s="5" t="s">
        <v>102</v>
      </c>
      <c r="H263" s="5" t="s">
        <v>110</v>
      </c>
      <c r="I263" s="5" t="s">
        <v>326</v>
      </c>
      <c r="J263" s="5" t="s">
        <v>310</v>
      </c>
      <c r="K263" s="5"/>
      <c r="L263" s="323"/>
      <c r="M263" s="323"/>
      <c r="N263" s="48" t="s">
        <v>102</v>
      </c>
      <c r="O263" s="12"/>
      <c r="U263" s="1">
        <f t="shared" si="26"/>
        <v>0</v>
      </c>
    </row>
    <row r="264" spans="1:23" ht="45" customHeight="1">
      <c r="A264" s="12"/>
      <c r="B264" s="293">
        <v>79</v>
      </c>
      <c r="C264" s="84" t="s">
        <v>114</v>
      </c>
      <c r="D264" s="361" t="s">
        <v>209</v>
      </c>
      <c r="E264" s="370"/>
      <c r="F264" s="370"/>
      <c r="G264" s="5" t="s">
        <v>102</v>
      </c>
      <c r="H264" s="5" t="s">
        <v>110</v>
      </c>
      <c r="I264" s="5" t="s">
        <v>326</v>
      </c>
      <c r="J264" s="5" t="s">
        <v>310</v>
      </c>
      <c r="K264" s="5"/>
      <c r="L264" s="323"/>
      <c r="M264" s="323"/>
      <c r="N264" s="48" t="s">
        <v>102</v>
      </c>
      <c r="O264" s="12"/>
      <c r="U264" s="1">
        <f t="shared" si="26"/>
        <v>0</v>
      </c>
    </row>
    <row r="265" spans="1:23" ht="24.95" customHeight="1">
      <c r="A265" s="12"/>
      <c r="B265" s="293">
        <v>80</v>
      </c>
      <c r="C265" s="84" t="s">
        <v>114</v>
      </c>
      <c r="D265" s="361" t="s">
        <v>210</v>
      </c>
      <c r="E265" s="370"/>
      <c r="F265" s="370"/>
      <c r="G265" s="5" t="s">
        <v>102</v>
      </c>
      <c r="H265" s="5" t="s">
        <v>110</v>
      </c>
      <c r="I265" s="5" t="s">
        <v>326</v>
      </c>
      <c r="J265" s="5" t="s">
        <v>310</v>
      </c>
      <c r="K265" s="5"/>
      <c r="L265" s="323"/>
      <c r="M265" s="323"/>
      <c r="N265" s="48" t="s">
        <v>102</v>
      </c>
      <c r="O265" s="12"/>
      <c r="U265" s="1">
        <f t="shared" si="26"/>
        <v>0</v>
      </c>
    </row>
    <row r="266" spans="1:23" ht="24.95" customHeight="1">
      <c r="A266" s="12"/>
      <c r="B266" s="293">
        <v>81</v>
      </c>
      <c r="C266" s="84" t="s">
        <v>114</v>
      </c>
      <c r="D266" s="361" t="s">
        <v>211</v>
      </c>
      <c r="E266" s="370"/>
      <c r="F266" s="370"/>
      <c r="G266" s="5" t="s">
        <v>102</v>
      </c>
      <c r="H266" s="5" t="s">
        <v>110</v>
      </c>
      <c r="I266" s="5" t="s">
        <v>326</v>
      </c>
      <c r="J266" s="5" t="s">
        <v>310</v>
      </c>
      <c r="K266" s="5"/>
      <c r="L266" s="323"/>
      <c r="M266" s="323"/>
      <c r="N266" s="48" t="s">
        <v>102</v>
      </c>
      <c r="O266" s="12"/>
      <c r="U266" s="1">
        <f t="shared" si="26"/>
        <v>0</v>
      </c>
    </row>
    <row r="267" spans="1:23" ht="35.25" customHeight="1">
      <c r="A267" s="12"/>
      <c r="B267" s="293">
        <v>82</v>
      </c>
      <c r="C267" s="84" t="s">
        <v>114</v>
      </c>
      <c r="D267" s="361" t="s">
        <v>614</v>
      </c>
      <c r="E267" s="370"/>
      <c r="F267" s="370"/>
      <c r="G267" s="5" t="s">
        <v>102</v>
      </c>
      <c r="H267" s="5" t="s">
        <v>110</v>
      </c>
      <c r="I267" s="5" t="s">
        <v>326</v>
      </c>
      <c r="J267" s="5" t="s">
        <v>310</v>
      </c>
      <c r="K267" s="5"/>
      <c r="L267" s="323"/>
      <c r="M267" s="323"/>
      <c r="N267" s="48" t="s">
        <v>102</v>
      </c>
      <c r="O267" s="12"/>
      <c r="U267" s="1">
        <f t="shared" si="26"/>
        <v>0</v>
      </c>
    </row>
    <row r="268" spans="1:23" ht="24.95" customHeight="1" thickBot="1">
      <c r="A268" s="12"/>
      <c r="B268" s="406" t="s">
        <v>694</v>
      </c>
      <c r="C268" s="407"/>
      <c r="D268" s="407"/>
      <c r="E268" s="407"/>
      <c r="F268" s="407"/>
      <c r="G268" s="407"/>
      <c r="H268" s="407"/>
      <c r="I268" s="407"/>
      <c r="J268" s="407"/>
      <c r="K268" s="407"/>
      <c r="L268" s="407"/>
      <c r="M268" s="407"/>
      <c r="N268" s="408"/>
      <c r="O268" s="12"/>
    </row>
    <row r="269" spans="1:23" ht="15" customHeight="1" thickTop="1">
      <c r="A269" s="12"/>
      <c r="B269" s="12"/>
      <c r="C269" s="12"/>
      <c r="D269" s="12"/>
      <c r="E269" s="12"/>
      <c r="F269" s="12"/>
      <c r="G269" s="12"/>
      <c r="H269" s="12"/>
      <c r="I269" s="12"/>
      <c r="J269" s="12"/>
      <c r="K269" s="12"/>
      <c r="L269" s="12"/>
      <c r="M269" s="12"/>
      <c r="N269" s="12"/>
      <c r="O269" s="12"/>
    </row>
    <row r="270" spans="1:23" ht="24.95" customHeight="1">
      <c r="A270" s="12"/>
      <c r="B270" s="19" t="s">
        <v>81</v>
      </c>
      <c r="C270" s="78"/>
      <c r="D270" s="20"/>
      <c r="E270" s="20"/>
      <c r="F270" s="20"/>
      <c r="G270" s="20"/>
      <c r="H270" s="20"/>
      <c r="I270" s="20"/>
      <c r="J270" s="20"/>
      <c r="K270" s="20"/>
      <c r="L270" s="20"/>
      <c r="M270" s="20"/>
      <c r="N270" s="21"/>
      <c r="O270" s="12"/>
    </row>
    <row r="271" spans="1:23" ht="15" customHeight="1" thickBot="1">
      <c r="A271" s="12"/>
      <c r="B271" s="12"/>
      <c r="C271" s="12"/>
      <c r="D271" s="12"/>
      <c r="E271" s="12"/>
      <c r="F271" s="12"/>
      <c r="G271" s="12"/>
      <c r="H271" s="12"/>
      <c r="I271" s="12"/>
      <c r="J271" s="12"/>
      <c r="K271" s="12"/>
      <c r="L271" s="12"/>
      <c r="M271" s="12"/>
      <c r="N271" s="12"/>
      <c r="O271" s="12"/>
    </row>
    <row r="272" spans="1:23" ht="24.95" customHeight="1" thickTop="1">
      <c r="A272" s="12"/>
      <c r="B272" s="22" t="s">
        <v>82</v>
      </c>
      <c r="C272" s="79"/>
      <c r="D272" s="23"/>
      <c r="E272" s="23"/>
      <c r="F272" s="23"/>
      <c r="G272" s="23"/>
      <c r="H272" s="23"/>
      <c r="I272" s="23"/>
      <c r="J272" s="23"/>
      <c r="K272" s="23"/>
      <c r="L272" s="23"/>
      <c r="M272" s="23"/>
      <c r="N272" s="43" t="s">
        <v>64</v>
      </c>
      <c r="O272" s="12"/>
      <c r="U272" s="163">
        <f>PRODUCT(U273:U274)</f>
        <v>0</v>
      </c>
      <c r="V272" s="2" t="s">
        <v>347</v>
      </c>
      <c r="W272" s="2"/>
    </row>
    <row r="273" spans="1:23" ht="45" customHeight="1">
      <c r="A273" s="12"/>
      <c r="B273" s="124">
        <v>89</v>
      </c>
      <c r="C273" s="84" t="s">
        <v>114</v>
      </c>
      <c r="D273" s="361" t="s">
        <v>212</v>
      </c>
      <c r="E273" s="370"/>
      <c r="F273" s="370"/>
      <c r="G273" s="5" t="s">
        <v>102</v>
      </c>
      <c r="H273" s="5" t="s">
        <v>110</v>
      </c>
      <c r="I273" s="5" t="s">
        <v>326</v>
      </c>
      <c r="J273" s="5" t="s">
        <v>310</v>
      </c>
      <c r="K273" s="5"/>
      <c r="L273" s="323"/>
      <c r="M273" s="323"/>
      <c r="N273" s="48" t="s">
        <v>102</v>
      </c>
      <c r="O273" s="12"/>
      <c r="U273" s="1">
        <f t="shared" ref="U273:U274" si="27">IF(N273="○",1,IF(N273="△",2,0))</f>
        <v>0</v>
      </c>
    </row>
    <row r="274" spans="1:23" ht="24.95" customHeight="1">
      <c r="A274" s="12"/>
      <c r="B274" s="124">
        <v>90</v>
      </c>
      <c r="C274" s="84" t="s">
        <v>114</v>
      </c>
      <c r="D274" s="361" t="s">
        <v>21</v>
      </c>
      <c r="E274" s="370"/>
      <c r="F274" s="370"/>
      <c r="G274" s="5" t="s">
        <v>102</v>
      </c>
      <c r="H274" s="5" t="s">
        <v>110</v>
      </c>
      <c r="I274" s="5" t="s">
        <v>326</v>
      </c>
      <c r="J274" s="5" t="s">
        <v>310</v>
      </c>
      <c r="K274" s="5"/>
      <c r="L274" s="323"/>
      <c r="M274" s="323"/>
      <c r="N274" s="48" t="s">
        <v>102</v>
      </c>
      <c r="O274" s="12"/>
      <c r="U274" s="1">
        <f t="shared" si="27"/>
        <v>0</v>
      </c>
    </row>
    <row r="275" spans="1:23" ht="24.95" customHeight="1" thickBot="1">
      <c r="A275" s="12"/>
      <c r="B275" s="406" t="s">
        <v>695</v>
      </c>
      <c r="C275" s="407"/>
      <c r="D275" s="407"/>
      <c r="E275" s="407"/>
      <c r="F275" s="407"/>
      <c r="G275" s="407"/>
      <c r="H275" s="407"/>
      <c r="I275" s="407"/>
      <c r="J275" s="407"/>
      <c r="K275" s="407"/>
      <c r="L275" s="407"/>
      <c r="M275" s="407"/>
      <c r="N275" s="408"/>
      <c r="O275" s="12"/>
    </row>
    <row r="276" spans="1:23" ht="15" customHeight="1" thickTop="1">
      <c r="A276" s="12"/>
      <c r="B276" s="12"/>
      <c r="C276" s="12"/>
      <c r="D276" s="12"/>
      <c r="E276" s="12"/>
      <c r="F276" s="12"/>
      <c r="G276" s="12"/>
      <c r="H276" s="12"/>
      <c r="I276" s="12"/>
      <c r="J276" s="12"/>
      <c r="K276" s="12"/>
      <c r="L276" s="12"/>
      <c r="M276" s="12"/>
      <c r="N276" s="12"/>
      <c r="O276" s="12"/>
    </row>
    <row r="277" spans="1:23" ht="24.95" customHeight="1">
      <c r="A277" s="12"/>
      <c r="B277" s="19" t="s">
        <v>83</v>
      </c>
      <c r="C277" s="78"/>
      <c r="D277" s="20"/>
      <c r="E277" s="20"/>
      <c r="F277" s="20"/>
      <c r="G277" s="20"/>
      <c r="H277" s="20"/>
      <c r="I277" s="20"/>
      <c r="J277" s="20"/>
      <c r="K277" s="20"/>
      <c r="L277" s="20"/>
      <c r="M277" s="20"/>
      <c r="N277" s="21"/>
      <c r="O277" s="12"/>
    </row>
    <row r="278" spans="1:23" ht="15" customHeight="1" thickBot="1">
      <c r="A278" s="12"/>
      <c r="B278" s="12"/>
      <c r="C278" s="12"/>
      <c r="D278" s="12"/>
      <c r="E278" s="12"/>
      <c r="F278" s="12"/>
      <c r="G278" s="12"/>
      <c r="H278" s="12"/>
      <c r="I278" s="12"/>
      <c r="J278" s="12"/>
      <c r="K278" s="12"/>
      <c r="L278" s="12"/>
      <c r="M278" s="12"/>
      <c r="N278" s="12"/>
      <c r="O278" s="12"/>
    </row>
    <row r="279" spans="1:23" ht="24.95" customHeight="1" thickTop="1">
      <c r="A279" s="12"/>
      <c r="B279" s="22" t="s">
        <v>84</v>
      </c>
      <c r="C279" s="79"/>
      <c r="D279" s="23"/>
      <c r="E279" s="23"/>
      <c r="F279" s="23"/>
      <c r="G279" s="23"/>
      <c r="H279" s="23"/>
      <c r="I279" s="23"/>
      <c r="J279" s="23"/>
      <c r="K279" s="23"/>
      <c r="L279" s="23"/>
      <c r="M279" s="23"/>
      <c r="N279" s="43" t="s">
        <v>64</v>
      </c>
      <c r="O279" s="12"/>
      <c r="U279" s="163">
        <f>U280</f>
        <v>0</v>
      </c>
      <c r="V279" s="2" t="s">
        <v>348</v>
      </c>
      <c r="W279" s="2"/>
    </row>
    <row r="280" spans="1:23" ht="45" customHeight="1" thickBot="1">
      <c r="A280" s="12"/>
      <c r="B280" s="125">
        <v>92</v>
      </c>
      <c r="C280" s="126" t="s">
        <v>114</v>
      </c>
      <c r="D280" s="419" t="s">
        <v>213</v>
      </c>
      <c r="E280" s="420"/>
      <c r="F280" s="420"/>
      <c r="G280" s="157" t="s">
        <v>102</v>
      </c>
      <c r="H280" s="157" t="s">
        <v>110</v>
      </c>
      <c r="I280" s="157" t="s">
        <v>326</v>
      </c>
      <c r="J280" s="157" t="s">
        <v>310</v>
      </c>
      <c r="K280" s="157"/>
      <c r="L280" s="336"/>
      <c r="M280" s="336"/>
      <c r="N280" s="49" t="s">
        <v>102</v>
      </c>
      <c r="O280" s="12"/>
      <c r="U280" s="1">
        <f>IF(N280="○",1,IF(N280="△",2,0))</f>
        <v>0</v>
      </c>
    </row>
    <row r="281" spans="1:23" ht="15" customHeight="1" thickTop="1">
      <c r="A281" s="12"/>
      <c r="B281" s="12"/>
      <c r="C281" s="12"/>
      <c r="D281" s="12"/>
      <c r="E281" s="12"/>
      <c r="F281" s="12"/>
      <c r="G281" s="12"/>
      <c r="H281" s="12"/>
      <c r="I281" s="12"/>
      <c r="J281" s="12"/>
      <c r="K281" s="12"/>
      <c r="L281" s="12"/>
      <c r="M281" s="12"/>
      <c r="N281" s="12"/>
      <c r="O281" s="12"/>
    </row>
    <row r="282" spans="1:23" ht="24.95" customHeight="1">
      <c r="A282" s="12"/>
      <c r="B282" s="27" t="s">
        <v>387</v>
      </c>
      <c r="C282" s="27"/>
      <c r="D282" s="28"/>
      <c r="E282" s="28"/>
      <c r="F282" s="28"/>
      <c r="G282" s="28"/>
      <c r="H282" s="28"/>
      <c r="I282" s="28"/>
      <c r="J282" s="28"/>
      <c r="K282" s="28"/>
      <c r="L282" s="28"/>
      <c r="M282" s="28"/>
      <c r="N282" s="28"/>
      <c r="O282" s="12"/>
      <c r="U282" s="163">
        <f>PRODUCT(U286,U324)</f>
        <v>0</v>
      </c>
      <c r="V282" s="2" t="s">
        <v>349</v>
      </c>
      <c r="W282" s="2"/>
    </row>
    <row r="283" spans="1:23" ht="15" customHeight="1">
      <c r="A283" s="12"/>
      <c r="B283" s="12"/>
      <c r="C283" s="12"/>
      <c r="D283" s="12"/>
      <c r="E283" s="12"/>
      <c r="F283" s="12"/>
      <c r="G283" s="12"/>
      <c r="H283" s="12"/>
      <c r="I283" s="12"/>
      <c r="J283" s="12"/>
      <c r="K283" s="12"/>
      <c r="L283" s="12"/>
      <c r="M283" s="12"/>
      <c r="N283" s="12"/>
      <c r="O283" s="12"/>
    </row>
    <row r="284" spans="1:23" ht="24.95" customHeight="1">
      <c r="A284" s="12"/>
      <c r="B284" s="24" t="s">
        <v>85</v>
      </c>
      <c r="C284" s="80"/>
      <c r="D284" s="25"/>
      <c r="E284" s="25"/>
      <c r="F284" s="25"/>
      <c r="G284" s="25"/>
      <c r="H284" s="25"/>
      <c r="I284" s="25"/>
      <c r="J284" s="25"/>
      <c r="K284" s="25"/>
      <c r="L284" s="25"/>
      <c r="M284" s="25"/>
      <c r="N284" s="26"/>
      <c r="O284" s="12"/>
    </row>
    <row r="285" spans="1:23" ht="15" customHeight="1" thickBot="1">
      <c r="A285" s="12"/>
      <c r="B285" s="12"/>
      <c r="C285" s="12"/>
      <c r="D285" s="12"/>
      <c r="E285" s="12"/>
      <c r="F285" s="12"/>
      <c r="G285" s="12"/>
      <c r="H285" s="12"/>
      <c r="I285" s="12"/>
      <c r="J285" s="12"/>
      <c r="K285" s="12"/>
      <c r="L285" s="12"/>
      <c r="M285" s="12"/>
      <c r="N285" s="12"/>
      <c r="O285" s="12"/>
    </row>
    <row r="286" spans="1:23" ht="24.95" customHeight="1" thickTop="1">
      <c r="A286" s="12"/>
      <c r="B286" s="30" t="s">
        <v>86</v>
      </c>
      <c r="C286" s="81"/>
      <c r="D286" s="31"/>
      <c r="E286" s="31"/>
      <c r="F286" s="31"/>
      <c r="G286" s="31"/>
      <c r="H286" s="31"/>
      <c r="I286" s="31"/>
      <c r="J286" s="31"/>
      <c r="K286" s="31"/>
      <c r="L286" s="31"/>
      <c r="M286" s="31"/>
      <c r="N286" s="44" t="s">
        <v>64</v>
      </c>
      <c r="O286" s="12"/>
      <c r="U286" s="163">
        <f>PRODUCT(U288:U321)</f>
        <v>0</v>
      </c>
      <c r="V286" s="2" t="s">
        <v>350</v>
      </c>
      <c r="W286" s="2"/>
    </row>
    <row r="287" spans="1:23" ht="45" customHeight="1">
      <c r="A287" s="12"/>
      <c r="B287" s="128">
        <v>93</v>
      </c>
      <c r="C287" s="84" t="s">
        <v>114</v>
      </c>
      <c r="D287" s="374" t="s">
        <v>478</v>
      </c>
      <c r="E287" s="370"/>
      <c r="F287" s="370"/>
      <c r="G287" s="322"/>
      <c r="H287" s="322"/>
      <c r="I287" s="322"/>
      <c r="J287" s="322"/>
      <c r="K287" s="322"/>
      <c r="L287" s="322"/>
      <c r="M287" s="322"/>
      <c r="N287" s="32"/>
      <c r="O287" s="12"/>
    </row>
    <row r="288" spans="1:23" ht="24.95" customHeight="1">
      <c r="A288" s="12"/>
      <c r="B288" s="129">
        <v>91</v>
      </c>
      <c r="C288" s="287" t="s">
        <v>615</v>
      </c>
      <c r="D288" s="86"/>
      <c r="E288" s="371" t="s">
        <v>214</v>
      </c>
      <c r="F288" s="369"/>
      <c r="G288" s="295" t="s">
        <v>102</v>
      </c>
      <c r="H288" s="295" t="s">
        <v>110</v>
      </c>
      <c r="I288" s="295" t="s">
        <v>326</v>
      </c>
      <c r="J288" s="295" t="s">
        <v>310</v>
      </c>
      <c r="K288" s="295"/>
      <c r="L288" s="326"/>
      <c r="M288" s="326"/>
      <c r="N288" s="50" t="s">
        <v>102</v>
      </c>
      <c r="O288" s="12"/>
      <c r="U288" s="1">
        <f t="shared" ref="U288:U291" si="28">IF(N288="○",1,IF(N288="△",2,0))</f>
        <v>0</v>
      </c>
    </row>
    <row r="289" spans="1:21" ht="24.95" customHeight="1">
      <c r="A289" s="12"/>
      <c r="B289" s="129">
        <v>91</v>
      </c>
      <c r="C289" s="287" t="s">
        <v>616</v>
      </c>
      <c r="D289" s="86"/>
      <c r="E289" s="371" t="s">
        <v>215</v>
      </c>
      <c r="F289" s="369"/>
      <c r="G289" s="295" t="s">
        <v>102</v>
      </c>
      <c r="H289" s="295" t="s">
        <v>110</v>
      </c>
      <c r="I289" s="295" t="s">
        <v>326</v>
      </c>
      <c r="J289" s="295" t="s">
        <v>310</v>
      </c>
      <c r="K289" s="295"/>
      <c r="L289" s="326"/>
      <c r="M289" s="326"/>
      <c r="N289" s="50" t="s">
        <v>102</v>
      </c>
      <c r="O289" s="12"/>
      <c r="U289" s="1">
        <f t="shared" si="28"/>
        <v>0</v>
      </c>
    </row>
    <row r="290" spans="1:21" ht="24.95" customHeight="1">
      <c r="A290" s="12"/>
      <c r="B290" s="129">
        <v>91</v>
      </c>
      <c r="C290" s="287" t="s">
        <v>617</v>
      </c>
      <c r="D290" s="86"/>
      <c r="E290" s="371" t="s">
        <v>216</v>
      </c>
      <c r="F290" s="369"/>
      <c r="G290" s="295" t="s">
        <v>102</v>
      </c>
      <c r="H290" s="295" t="s">
        <v>110</v>
      </c>
      <c r="I290" s="295" t="s">
        <v>326</v>
      </c>
      <c r="J290" s="295" t="s">
        <v>310</v>
      </c>
      <c r="K290" s="295"/>
      <c r="L290" s="326"/>
      <c r="M290" s="326"/>
      <c r="N290" s="50" t="s">
        <v>102</v>
      </c>
      <c r="O290" s="12"/>
      <c r="U290" s="1">
        <f t="shared" si="28"/>
        <v>0</v>
      </c>
    </row>
    <row r="291" spans="1:21" ht="24.95" customHeight="1">
      <c r="A291" s="12"/>
      <c r="B291" s="129">
        <v>91</v>
      </c>
      <c r="C291" s="287" t="s">
        <v>618</v>
      </c>
      <c r="D291" s="86"/>
      <c r="E291" s="371" t="s">
        <v>217</v>
      </c>
      <c r="F291" s="369"/>
      <c r="G291" s="295" t="s">
        <v>102</v>
      </c>
      <c r="H291" s="295" t="s">
        <v>110</v>
      </c>
      <c r="I291" s="295" t="s">
        <v>326</v>
      </c>
      <c r="J291" s="295" t="s">
        <v>310</v>
      </c>
      <c r="K291" s="295"/>
      <c r="L291" s="326"/>
      <c r="M291" s="326"/>
      <c r="N291" s="50" t="s">
        <v>102</v>
      </c>
      <c r="O291" s="12"/>
      <c r="U291" s="1">
        <f t="shared" si="28"/>
        <v>0</v>
      </c>
    </row>
    <row r="292" spans="1:21" ht="45" customHeight="1">
      <c r="A292" s="12"/>
      <c r="B292" s="129">
        <v>91</v>
      </c>
      <c r="C292" s="287" t="s">
        <v>619</v>
      </c>
      <c r="D292" s="86"/>
      <c r="E292" s="371" t="s">
        <v>371</v>
      </c>
      <c r="F292" s="369"/>
      <c r="G292" s="295" t="s">
        <v>102</v>
      </c>
      <c r="H292" s="295" t="s">
        <v>110</v>
      </c>
      <c r="I292" s="295" t="s">
        <v>326</v>
      </c>
      <c r="J292" s="295" t="s">
        <v>310</v>
      </c>
      <c r="K292" s="295" t="s">
        <v>313</v>
      </c>
      <c r="L292" s="326"/>
      <c r="M292" s="326"/>
      <c r="N292" s="50" t="s">
        <v>102</v>
      </c>
      <c r="O292" s="12"/>
      <c r="U292" s="1">
        <f>IF(OR(N292="○",N292="対象外"),1,IF(N292="△",2,0))</f>
        <v>0</v>
      </c>
    </row>
    <row r="293" spans="1:21" ht="24.95" customHeight="1">
      <c r="A293" s="12"/>
      <c r="B293" s="129">
        <v>91</v>
      </c>
      <c r="C293" s="287" t="s">
        <v>620</v>
      </c>
      <c r="D293" s="86"/>
      <c r="E293" s="371" t="s">
        <v>218</v>
      </c>
      <c r="F293" s="369"/>
      <c r="G293" s="295" t="s">
        <v>102</v>
      </c>
      <c r="H293" s="295" t="s">
        <v>110</v>
      </c>
      <c r="I293" s="295" t="s">
        <v>326</v>
      </c>
      <c r="J293" s="295" t="s">
        <v>310</v>
      </c>
      <c r="K293" s="295"/>
      <c r="L293" s="326"/>
      <c r="M293" s="326"/>
      <c r="N293" s="50" t="s">
        <v>102</v>
      </c>
      <c r="O293" s="12"/>
      <c r="U293" s="1">
        <f t="shared" ref="U293:U308" si="29">IF(N293="○",1,IF(N293="△",2,0))</f>
        <v>0</v>
      </c>
    </row>
    <row r="294" spans="1:21" ht="24.95" customHeight="1">
      <c r="A294" s="12"/>
      <c r="B294" s="129">
        <v>91</v>
      </c>
      <c r="C294" s="287" t="s">
        <v>621</v>
      </c>
      <c r="D294" s="86"/>
      <c r="E294" s="371" t="s">
        <v>219</v>
      </c>
      <c r="F294" s="369"/>
      <c r="G294" s="295" t="s">
        <v>102</v>
      </c>
      <c r="H294" s="295" t="s">
        <v>110</v>
      </c>
      <c r="I294" s="295" t="s">
        <v>326</v>
      </c>
      <c r="J294" s="295" t="s">
        <v>310</v>
      </c>
      <c r="K294" s="295"/>
      <c r="L294" s="326"/>
      <c r="M294" s="326"/>
      <c r="N294" s="50" t="s">
        <v>102</v>
      </c>
      <c r="O294" s="12"/>
      <c r="U294" s="1">
        <f t="shared" si="29"/>
        <v>0</v>
      </c>
    </row>
    <row r="295" spans="1:21" ht="24.95" customHeight="1">
      <c r="A295" s="12"/>
      <c r="B295" s="129">
        <v>91</v>
      </c>
      <c r="C295" s="287" t="s">
        <v>622</v>
      </c>
      <c r="D295" s="86"/>
      <c r="E295" s="371" t="s">
        <v>220</v>
      </c>
      <c r="F295" s="369"/>
      <c r="G295" s="295" t="s">
        <v>102</v>
      </c>
      <c r="H295" s="295" t="s">
        <v>110</v>
      </c>
      <c r="I295" s="295" t="s">
        <v>326</v>
      </c>
      <c r="J295" s="295" t="s">
        <v>310</v>
      </c>
      <c r="K295" s="295"/>
      <c r="L295" s="326"/>
      <c r="M295" s="326"/>
      <c r="N295" s="50" t="s">
        <v>102</v>
      </c>
      <c r="O295" s="12"/>
      <c r="U295" s="1">
        <f t="shared" si="29"/>
        <v>0</v>
      </c>
    </row>
    <row r="296" spans="1:21" ht="24.95" customHeight="1">
      <c r="A296" s="12"/>
      <c r="B296" s="129">
        <v>91</v>
      </c>
      <c r="C296" s="287" t="s">
        <v>623</v>
      </c>
      <c r="D296" s="86"/>
      <c r="E296" s="371" t="s">
        <v>221</v>
      </c>
      <c r="F296" s="369"/>
      <c r="G296" s="295" t="s">
        <v>102</v>
      </c>
      <c r="H296" s="295" t="s">
        <v>110</v>
      </c>
      <c r="I296" s="295" t="s">
        <v>326</v>
      </c>
      <c r="J296" s="295" t="s">
        <v>310</v>
      </c>
      <c r="K296" s="295"/>
      <c r="L296" s="326"/>
      <c r="M296" s="326"/>
      <c r="N296" s="50" t="s">
        <v>102</v>
      </c>
      <c r="O296" s="12"/>
      <c r="U296" s="1">
        <f t="shared" si="29"/>
        <v>0</v>
      </c>
    </row>
    <row r="297" spans="1:21" ht="24.95" customHeight="1">
      <c r="A297" s="12"/>
      <c r="B297" s="129">
        <v>91</v>
      </c>
      <c r="C297" s="287" t="s">
        <v>624</v>
      </c>
      <c r="D297" s="86"/>
      <c r="E297" s="371" t="s">
        <v>222</v>
      </c>
      <c r="F297" s="369"/>
      <c r="G297" s="295" t="s">
        <v>102</v>
      </c>
      <c r="H297" s="295" t="s">
        <v>110</v>
      </c>
      <c r="I297" s="295" t="s">
        <v>326</v>
      </c>
      <c r="J297" s="295" t="s">
        <v>310</v>
      </c>
      <c r="K297" s="295"/>
      <c r="L297" s="326"/>
      <c r="M297" s="326"/>
      <c r="N297" s="50" t="s">
        <v>102</v>
      </c>
      <c r="O297" s="12"/>
      <c r="U297" s="1">
        <f t="shared" si="29"/>
        <v>0</v>
      </c>
    </row>
    <row r="298" spans="1:21" ht="24.95" customHeight="1">
      <c r="A298" s="12"/>
      <c r="B298" s="129">
        <v>91</v>
      </c>
      <c r="C298" s="287" t="s">
        <v>625</v>
      </c>
      <c r="D298" s="86"/>
      <c r="E298" s="371" t="s">
        <v>223</v>
      </c>
      <c r="F298" s="369"/>
      <c r="G298" s="295" t="s">
        <v>102</v>
      </c>
      <c r="H298" s="295" t="s">
        <v>110</v>
      </c>
      <c r="I298" s="295" t="s">
        <v>326</v>
      </c>
      <c r="J298" s="295" t="s">
        <v>310</v>
      </c>
      <c r="K298" s="295"/>
      <c r="L298" s="326"/>
      <c r="M298" s="326"/>
      <c r="N298" s="50" t="s">
        <v>102</v>
      </c>
      <c r="O298" s="12"/>
      <c r="U298" s="1">
        <f t="shared" si="29"/>
        <v>0</v>
      </c>
    </row>
    <row r="299" spans="1:21" ht="24.95" customHeight="1">
      <c r="A299" s="12"/>
      <c r="B299" s="129">
        <v>91</v>
      </c>
      <c r="C299" s="287" t="s">
        <v>626</v>
      </c>
      <c r="D299" s="86"/>
      <c r="E299" s="371" t="s">
        <v>224</v>
      </c>
      <c r="F299" s="369"/>
      <c r="G299" s="295" t="s">
        <v>102</v>
      </c>
      <c r="H299" s="295" t="s">
        <v>110</v>
      </c>
      <c r="I299" s="295" t="s">
        <v>326</v>
      </c>
      <c r="J299" s="295" t="s">
        <v>310</v>
      </c>
      <c r="K299" s="295"/>
      <c r="L299" s="326"/>
      <c r="M299" s="326"/>
      <c r="N299" s="50" t="s">
        <v>102</v>
      </c>
      <c r="O299" s="12"/>
      <c r="U299" s="1">
        <f t="shared" si="29"/>
        <v>0</v>
      </c>
    </row>
    <row r="300" spans="1:21" ht="45" customHeight="1">
      <c r="A300" s="12"/>
      <c r="B300" s="129">
        <v>91</v>
      </c>
      <c r="C300" s="287" t="s">
        <v>627</v>
      </c>
      <c r="D300" s="86"/>
      <c r="E300" s="371" t="s">
        <v>372</v>
      </c>
      <c r="F300" s="369"/>
      <c r="G300" s="295" t="s">
        <v>102</v>
      </c>
      <c r="H300" s="295" t="s">
        <v>110</v>
      </c>
      <c r="I300" s="295" t="s">
        <v>326</v>
      </c>
      <c r="J300" s="295" t="s">
        <v>310</v>
      </c>
      <c r="K300" s="295" t="s">
        <v>313</v>
      </c>
      <c r="L300" s="326"/>
      <c r="M300" s="326"/>
      <c r="N300" s="50" t="s">
        <v>102</v>
      </c>
      <c r="O300" s="12"/>
      <c r="U300" s="1">
        <f>IF(OR(N300="○",N300="対象外"),1,IF(N300="△",2,0))</f>
        <v>0</v>
      </c>
    </row>
    <row r="301" spans="1:21" ht="24.95" customHeight="1">
      <c r="A301" s="12"/>
      <c r="B301" s="129">
        <v>91</v>
      </c>
      <c r="C301" s="287" t="s">
        <v>628</v>
      </c>
      <c r="D301" s="86"/>
      <c r="E301" s="371" t="s">
        <v>225</v>
      </c>
      <c r="F301" s="369"/>
      <c r="G301" s="295" t="s">
        <v>102</v>
      </c>
      <c r="H301" s="295" t="s">
        <v>110</v>
      </c>
      <c r="I301" s="295" t="s">
        <v>326</v>
      </c>
      <c r="J301" s="295" t="s">
        <v>310</v>
      </c>
      <c r="K301" s="295"/>
      <c r="L301" s="326"/>
      <c r="M301" s="326"/>
      <c r="N301" s="50" t="s">
        <v>102</v>
      </c>
      <c r="O301" s="12"/>
      <c r="U301" s="1">
        <f t="shared" si="29"/>
        <v>0</v>
      </c>
    </row>
    <row r="302" spans="1:21" ht="45" customHeight="1">
      <c r="A302" s="12"/>
      <c r="B302" s="129">
        <v>91</v>
      </c>
      <c r="C302" s="287" t="s">
        <v>629</v>
      </c>
      <c r="D302" s="86"/>
      <c r="E302" s="375" t="s">
        <v>373</v>
      </c>
      <c r="F302" s="376"/>
      <c r="G302" s="155" t="s">
        <v>102</v>
      </c>
      <c r="H302" s="155" t="s">
        <v>110</v>
      </c>
      <c r="I302" s="155" t="s">
        <v>326</v>
      </c>
      <c r="J302" s="155" t="s">
        <v>310</v>
      </c>
      <c r="K302" s="295" t="s">
        <v>313</v>
      </c>
      <c r="L302" s="326"/>
      <c r="M302" s="326"/>
      <c r="N302" s="50" t="s">
        <v>102</v>
      </c>
      <c r="O302" s="12"/>
      <c r="U302" s="1">
        <f>IF(OR(N302="○",N302="対象外"),1,IF(N302="△",2,0))</f>
        <v>0</v>
      </c>
    </row>
    <row r="303" spans="1:21" ht="45" customHeight="1">
      <c r="A303" s="12"/>
      <c r="B303" s="129">
        <v>91</v>
      </c>
      <c r="C303" s="287" t="s">
        <v>630</v>
      </c>
      <c r="D303" s="86"/>
      <c r="E303" s="371" t="s">
        <v>374</v>
      </c>
      <c r="F303" s="369"/>
      <c r="G303" s="295" t="s">
        <v>102</v>
      </c>
      <c r="H303" s="295" t="s">
        <v>110</v>
      </c>
      <c r="I303" s="295" t="s">
        <v>326</v>
      </c>
      <c r="J303" s="295" t="s">
        <v>310</v>
      </c>
      <c r="K303" s="295" t="s">
        <v>313</v>
      </c>
      <c r="L303" s="326"/>
      <c r="M303" s="326"/>
      <c r="N303" s="50" t="s">
        <v>102</v>
      </c>
      <c r="O303" s="12"/>
      <c r="U303" s="1">
        <f>IF(OR(N303="○",N303="対象外"),1,IF(N303="△",2,0))</f>
        <v>0</v>
      </c>
    </row>
    <row r="304" spans="1:21" ht="65.099999999999994" customHeight="1">
      <c r="A304" s="12"/>
      <c r="B304" s="130">
        <v>91</v>
      </c>
      <c r="C304" s="287" t="s">
        <v>631</v>
      </c>
      <c r="D304" s="86"/>
      <c r="E304" s="375" t="s">
        <v>375</v>
      </c>
      <c r="F304" s="376"/>
      <c r="G304" s="155" t="s">
        <v>102</v>
      </c>
      <c r="H304" s="155" t="s">
        <v>110</v>
      </c>
      <c r="I304" s="155" t="s">
        <v>326</v>
      </c>
      <c r="J304" s="155" t="s">
        <v>310</v>
      </c>
      <c r="K304" s="295" t="s">
        <v>313</v>
      </c>
      <c r="L304" s="326"/>
      <c r="M304" s="326"/>
      <c r="N304" s="50" t="s">
        <v>102</v>
      </c>
      <c r="O304" s="12"/>
      <c r="U304" s="1">
        <f>IF(OR(N304="○",N304="対象外"),1,IF(N304="△",2,0))</f>
        <v>0</v>
      </c>
    </row>
    <row r="305" spans="1:21" ht="105" customHeight="1">
      <c r="A305" s="12"/>
      <c r="B305" s="128">
        <v>94</v>
      </c>
      <c r="C305" s="84" t="s">
        <v>114</v>
      </c>
      <c r="D305" s="361" t="s">
        <v>40</v>
      </c>
      <c r="E305" s="370"/>
      <c r="F305" s="370"/>
      <c r="G305" s="5" t="s">
        <v>102</v>
      </c>
      <c r="H305" s="5" t="s">
        <v>110</v>
      </c>
      <c r="I305" s="5" t="s">
        <v>326</v>
      </c>
      <c r="J305" s="5" t="s">
        <v>310</v>
      </c>
      <c r="K305" s="5"/>
      <c r="L305" s="323"/>
      <c r="M305" s="323"/>
      <c r="N305" s="50" t="s">
        <v>102</v>
      </c>
      <c r="O305" s="12"/>
      <c r="U305" s="1">
        <f t="shared" si="29"/>
        <v>0</v>
      </c>
    </row>
    <row r="306" spans="1:21" ht="24.95" customHeight="1">
      <c r="A306" s="12"/>
      <c r="B306" s="131">
        <v>95</v>
      </c>
      <c r="C306" s="84" t="s">
        <v>114</v>
      </c>
      <c r="D306" s="361" t="s">
        <v>226</v>
      </c>
      <c r="E306" s="370"/>
      <c r="F306" s="370"/>
      <c r="G306" s="5" t="s">
        <v>102</v>
      </c>
      <c r="H306" s="5" t="s">
        <v>110</v>
      </c>
      <c r="I306" s="5" t="s">
        <v>326</v>
      </c>
      <c r="J306" s="5" t="s">
        <v>310</v>
      </c>
      <c r="K306" s="5"/>
      <c r="L306" s="323"/>
      <c r="M306" s="323"/>
      <c r="N306" s="50" t="s">
        <v>102</v>
      </c>
      <c r="O306" s="12"/>
      <c r="U306" s="1">
        <f t="shared" si="29"/>
        <v>0</v>
      </c>
    </row>
    <row r="307" spans="1:21" ht="24.95" customHeight="1">
      <c r="A307" s="12"/>
      <c r="B307" s="131">
        <v>96</v>
      </c>
      <c r="C307" s="84" t="s">
        <v>114</v>
      </c>
      <c r="D307" s="361" t="s">
        <v>227</v>
      </c>
      <c r="E307" s="370"/>
      <c r="F307" s="370"/>
      <c r="G307" s="5" t="s">
        <v>102</v>
      </c>
      <c r="H307" s="5" t="s">
        <v>110</v>
      </c>
      <c r="I307" s="5" t="s">
        <v>326</v>
      </c>
      <c r="J307" s="5" t="s">
        <v>310</v>
      </c>
      <c r="K307" s="5"/>
      <c r="L307" s="323"/>
      <c r="M307" s="323"/>
      <c r="N307" s="50" t="s">
        <v>102</v>
      </c>
      <c r="O307" s="12"/>
      <c r="U307" s="1">
        <f t="shared" si="29"/>
        <v>0</v>
      </c>
    </row>
    <row r="308" spans="1:21" ht="45" customHeight="1">
      <c r="A308" s="12"/>
      <c r="B308" s="131">
        <v>97</v>
      </c>
      <c r="C308" s="84" t="s">
        <v>114</v>
      </c>
      <c r="D308" s="361" t="s">
        <v>3</v>
      </c>
      <c r="E308" s="370"/>
      <c r="F308" s="370"/>
      <c r="G308" s="5" t="s">
        <v>102</v>
      </c>
      <c r="H308" s="5" t="s">
        <v>110</v>
      </c>
      <c r="I308" s="5" t="s">
        <v>326</v>
      </c>
      <c r="J308" s="5" t="s">
        <v>310</v>
      </c>
      <c r="K308" s="5"/>
      <c r="L308" s="323"/>
      <c r="M308" s="323"/>
      <c r="N308" s="50" t="s">
        <v>102</v>
      </c>
      <c r="O308" s="12"/>
      <c r="U308" s="1">
        <f t="shared" si="29"/>
        <v>0</v>
      </c>
    </row>
    <row r="309" spans="1:21" ht="45" customHeight="1">
      <c r="A309" s="12"/>
      <c r="B309" s="132"/>
      <c r="C309" s="84" t="s">
        <v>114</v>
      </c>
      <c r="D309" s="366" t="s">
        <v>228</v>
      </c>
      <c r="E309" s="367"/>
      <c r="F309" s="367"/>
      <c r="G309" s="154" t="s">
        <v>102</v>
      </c>
      <c r="H309" s="154" t="s">
        <v>329</v>
      </c>
      <c r="I309" s="154" t="s">
        <v>313</v>
      </c>
      <c r="J309" s="154"/>
      <c r="K309" s="154"/>
      <c r="L309" s="301"/>
      <c r="M309" s="301"/>
      <c r="N309" s="50" t="s">
        <v>102</v>
      </c>
      <c r="O309" s="12"/>
      <c r="U309" s="1">
        <f>IF(N309&lt;&gt;"▼選択",1,0)</f>
        <v>0</v>
      </c>
    </row>
    <row r="310" spans="1:21" ht="24.95" customHeight="1">
      <c r="A310" s="12"/>
      <c r="B310" s="133">
        <v>98</v>
      </c>
      <c r="C310" s="99" t="s">
        <v>114</v>
      </c>
      <c r="D310" s="127"/>
      <c r="E310" s="371" t="s">
        <v>229</v>
      </c>
      <c r="F310" s="372"/>
      <c r="G310" s="5" t="s">
        <v>102</v>
      </c>
      <c r="H310" s="5" t="s">
        <v>110</v>
      </c>
      <c r="I310" s="5" t="s">
        <v>326</v>
      </c>
      <c r="J310" s="5" t="s">
        <v>310</v>
      </c>
      <c r="K310" s="5"/>
      <c r="L310" s="323"/>
      <c r="M310" s="323"/>
      <c r="N310" s="50" t="s">
        <v>102</v>
      </c>
      <c r="O310" s="12"/>
      <c r="U310" s="1">
        <f>IF(N$309="対象外",1,IF(N310="○",1,IF(N310="△",2,0)))</f>
        <v>0</v>
      </c>
    </row>
    <row r="311" spans="1:21" ht="45" customHeight="1">
      <c r="A311" s="12"/>
      <c r="B311" s="134">
        <v>99</v>
      </c>
      <c r="C311" s="84" t="s">
        <v>114</v>
      </c>
      <c r="D311" s="127"/>
      <c r="E311" s="368" t="s">
        <v>486</v>
      </c>
      <c r="F311" s="369"/>
      <c r="G311" s="327"/>
      <c r="H311" s="327"/>
      <c r="I311" s="327"/>
      <c r="J311" s="327"/>
      <c r="K311" s="327"/>
      <c r="L311" s="327"/>
      <c r="M311" s="327"/>
      <c r="N311" s="32"/>
      <c r="O311" s="12"/>
    </row>
    <row r="312" spans="1:21" ht="24.95" customHeight="1">
      <c r="A312" s="12"/>
      <c r="B312" s="129">
        <v>97</v>
      </c>
      <c r="C312" s="287" t="s">
        <v>632</v>
      </c>
      <c r="D312" s="29"/>
      <c r="E312" s="86"/>
      <c r="F312" s="325" t="s">
        <v>230</v>
      </c>
      <c r="G312" s="5" t="s">
        <v>102</v>
      </c>
      <c r="H312" s="5" t="s">
        <v>110</v>
      </c>
      <c r="I312" s="5" t="s">
        <v>326</v>
      </c>
      <c r="J312" s="5" t="s">
        <v>310</v>
      </c>
      <c r="K312" s="5"/>
      <c r="L312" s="323"/>
      <c r="M312" s="323"/>
      <c r="N312" s="50" t="s">
        <v>102</v>
      </c>
      <c r="O312" s="12"/>
      <c r="U312" s="1">
        <f t="shared" ref="U312:U313" si="30">IF(N$309="対象外",1,IF(N312="○",1,IF(N312="△",2,0)))</f>
        <v>0</v>
      </c>
    </row>
    <row r="313" spans="1:21" ht="24.95" customHeight="1">
      <c r="A313" s="12"/>
      <c r="B313" s="130">
        <v>97</v>
      </c>
      <c r="C313" s="287" t="s">
        <v>633</v>
      </c>
      <c r="D313" s="16"/>
      <c r="E313" s="117"/>
      <c r="F313" s="325" t="s">
        <v>231</v>
      </c>
      <c r="G313" s="5" t="s">
        <v>102</v>
      </c>
      <c r="H313" s="5" t="s">
        <v>110</v>
      </c>
      <c r="I313" s="5" t="s">
        <v>326</v>
      </c>
      <c r="J313" s="5" t="s">
        <v>310</v>
      </c>
      <c r="K313" s="5"/>
      <c r="L313" s="323"/>
      <c r="M313" s="323"/>
      <c r="N313" s="50" t="s">
        <v>102</v>
      </c>
      <c r="O313" s="12"/>
      <c r="U313" s="1">
        <f t="shared" si="30"/>
        <v>0</v>
      </c>
    </row>
    <row r="314" spans="1:21" ht="24.95" customHeight="1">
      <c r="A314" s="12"/>
      <c r="B314" s="128">
        <v>100</v>
      </c>
      <c r="C314" s="84" t="s">
        <v>114</v>
      </c>
      <c r="D314" s="471" t="s">
        <v>485</v>
      </c>
      <c r="E314" s="367"/>
      <c r="F314" s="367"/>
      <c r="G314" s="154" t="s">
        <v>102</v>
      </c>
      <c r="H314" s="154" t="s">
        <v>329</v>
      </c>
      <c r="I314" s="154" t="s">
        <v>313</v>
      </c>
      <c r="J314" s="154"/>
      <c r="K314" s="154"/>
      <c r="L314" s="301"/>
      <c r="M314" s="301"/>
      <c r="N314" s="50" t="s">
        <v>102</v>
      </c>
      <c r="O314" s="12"/>
      <c r="U314" s="1">
        <f>IF(N314&lt;&gt;"▼選択",1,0)</f>
        <v>0</v>
      </c>
    </row>
    <row r="315" spans="1:21" ht="45" customHeight="1">
      <c r="A315" s="12"/>
      <c r="B315" s="129">
        <v>98</v>
      </c>
      <c r="C315" s="287" t="s">
        <v>634</v>
      </c>
      <c r="D315" s="29"/>
      <c r="E315" s="371" t="s">
        <v>232</v>
      </c>
      <c r="F315" s="372"/>
      <c r="G315" s="5" t="s">
        <v>102</v>
      </c>
      <c r="H315" s="5" t="s">
        <v>110</v>
      </c>
      <c r="I315" s="5" t="s">
        <v>326</v>
      </c>
      <c r="J315" s="5" t="s">
        <v>310</v>
      </c>
      <c r="K315" s="5"/>
      <c r="L315" s="323"/>
      <c r="M315" s="323"/>
      <c r="N315" s="50" t="s">
        <v>102</v>
      </c>
      <c r="O315" s="12"/>
      <c r="U315" s="1">
        <f>IF(N$314="対象外",1,IF(N315="○",1,IF(N315="△",2,0)))</f>
        <v>0</v>
      </c>
    </row>
    <row r="316" spans="1:21" ht="24.95" customHeight="1">
      <c r="A316" s="12"/>
      <c r="B316" s="129">
        <v>98</v>
      </c>
      <c r="C316" s="287" t="s">
        <v>635</v>
      </c>
      <c r="D316" s="29"/>
      <c r="E316" s="358" t="s">
        <v>233</v>
      </c>
      <c r="F316" s="359"/>
      <c r="G316" s="5" t="s">
        <v>102</v>
      </c>
      <c r="H316" s="5" t="s">
        <v>110</v>
      </c>
      <c r="I316" s="5" t="s">
        <v>326</v>
      </c>
      <c r="J316" s="5" t="s">
        <v>310</v>
      </c>
      <c r="K316" s="5"/>
      <c r="L316" s="323"/>
      <c r="M316" s="323"/>
      <c r="N316" s="50" t="s">
        <v>102</v>
      </c>
      <c r="O316" s="12"/>
      <c r="U316" s="1">
        <f t="shared" ref="U316:U318" si="31">IF(N$314="対象外",1,IF(N316="○",1,IF(N316="△",2,0)))</f>
        <v>0</v>
      </c>
    </row>
    <row r="317" spans="1:21" ht="45" customHeight="1">
      <c r="A317" s="12"/>
      <c r="B317" s="129">
        <v>98</v>
      </c>
      <c r="C317" s="287" t="s">
        <v>636</v>
      </c>
      <c r="D317" s="29"/>
      <c r="E317" s="390" t="s">
        <v>234</v>
      </c>
      <c r="F317" s="391"/>
      <c r="G317" s="117" t="s">
        <v>102</v>
      </c>
      <c r="H317" s="117" t="s">
        <v>110</v>
      </c>
      <c r="I317" s="117" t="s">
        <v>326</v>
      </c>
      <c r="J317" s="117" t="s">
        <v>310</v>
      </c>
      <c r="K317" s="117"/>
      <c r="L317" s="303"/>
      <c r="M317" s="303"/>
      <c r="N317" s="50" t="s">
        <v>102</v>
      </c>
      <c r="O317" s="12"/>
      <c r="U317" s="1">
        <f t="shared" si="31"/>
        <v>0</v>
      </c>
    </row>
    <row r="318" spans="1:21" ht="45" customHeight="1">
      <c r="A318" s="12"/>
      <c r="B318" s="130">
        <v>98</v>
      </c>
      <c r="C318" s="287" t="s">
        <v>637</v>
      </c>
      <c r="D318" s="16"/>
      <c r="E318" s="357" t="s">
        <v>235</v>
      </c>
      <c r="F318" s="359"/>
      <c r="G318" s="5" t="s">
        <v>102</v>
      </c>
      <c r="H318" s="5" t="s">
        <v>110</v>
      </c>
      <c r="I318" s="5" t="s">
        <v>326</v>
      </c>
      <c r="J318" s="5" t="s">
        <v>310</v>
      </c>
      <c r="K318" s="5"/>
      <c r="L318" s="323"/>
      <c r="M318" s="323"/>
      <c r="N318" s="50" t="s">
        <v>102</v>
      </c>
      <c r="O318" s="12"/>
      <c r="U318" s="1">
        <f t="shared" si="31"/>
        <v>0</v>
      </c>
    </row>
    <row r="319" spans="1:21" ht="45" customHeight="1">
      <c r="A319" s="12"/>
      <c r="B319" s="131">
        <v>101</v>
      </c>
      <c r="C319" s="95" t="s">
        <v>114</v>
      </c>
      <c r="D319" s="373" t="s">
        <v>638</v>
      </c>
      <c r="E319" s="370"/>
      <c r="F319" s="370"/>
      <c r="G319" s="5" t="s">
        <v>102</v>
      </c>
      <c r="H319" s="5" t="s">
        <v>110</v>
      </c>
      <c r="I319" s="5" t="s">
        <v>326</v>
      </c>
      <c r="J319" s="5" t="s">
        <v>310</v>
      </c>
      <c r="K319" s="5"/>
      <c r="L319" s="323"/>
      <c r="M319" s="323"/>
      <c r="N319" s="50" t="s">
        <v>102</v>
      </c>
      <c r="O319" s="12"/>
      <c r="U319" s="1">
        <f>IF(N319="○",1,IF(N319="△",2,0))</f>
        <v>0</v>
      </c>
    </row>
    <row r="320" spans="1:21" ht="24.95" customHeight="1">
      <c r="A320" s="12"/>
      <c r="B320" s="132">
        <v>100</v>
      </c>
      <c r="C320" s="84" t="s">
        <v>114</v>
      </c>
      <c r="D320" s="366" t="s">
        <v>1</v>
      </c>
      <c r="E320" s="367"/>
      <c r="F320" s="367"/>
      <c r="G320" s="154" t="s">
        <v>102</v>
      </c>
      <c r="H320" s="154" t="s">
        <v>329</v>
      </c>
      <c r="I320" s="154" t="s">
        <v>313</v>
      </c>
      <c r="J320" s="154"/>
      <c r="K320" s="154"/>
      <c r="L320" s="301"/>
      <c r="M320" s="301"/>
      <c r="N320" s="50" t="s">
        <v>102</v>
      </c>
      <c r="O320" s="12"/>
      <c r="U320" s="1">
        <f>IF(N320&lt;&gt;"▼選択",1,0)</f>
        <v>0</v>
      </c>
    </row>
    <row r="321" spans="1:23" ht="45" customHeight="1">
      <c r="A321" s="12"/>
      <c r="B321" s="133">
        <v>102</v>
      </c>
      <c r="C321" s="99" t="s">
        <v>114</v>
      </c>
      <c r="D321" s="16"/>
      <c r="E321" s="371" t="s">
        <v>2</v>
      </c>
      <c r="F321" s="372"/>
      <c r="G321" s="5" t="s">
        <v>102</v>
      </c>
      <c r="H321" s="5" t="s">
        <v>110</v>
      </c>
      <c r="I321" s="5" t="s">
        <v>326</v>
      </c>
      <c r="J321" s="5" t="s">
        <v>310</v>
      </c>
      <c r="K321" s="5"/>
      <c r="L321" s="323"/>
      <c r="M321" s="323"/>
      <c r="N321" s="50" t="s">
        <v>102</v>
      </c>
      <c r="O321" s="12"/>
      <c r="U321" s="1">
        <f>IF(N$320="対象外",1,IF(N321="○",1,IF(N321="△",2,0)))</f>
        <v>0</v>
      </c>
    </row>
    <row r="322" spans="1:23" ht="24.95" customHeight="1" thickBot="1">
      <c r="A322" s="12"/>
      <c r="B322" s="387" t="s">
        <v>696</v>
      </c>
      <c r="C322" s="388"/>
      <c r="D322" s="388"/>
      <c r="E322" s="388"/>
      <c r="F322" s="388"/>
      <c r="G322" s="388"/>
      <c r="H322" s="388"/>
      <c r="I322" s="388"/>
      <c r="J322" s="388"/>
      <c r="K322" s="388"/>
      <c r="L322" s="388"/>
      <c r="M322" s="388"/>
      <c r="N322" s="389"/>
      <c r="O322" s="12"/>
    </row>
    <row r="323" spans="1:23" ht="15" customHeight="1" thickTop="1" thickBot="1">
      <c r="A323" s="12"/>
      <c r="B323" s="12"/>
      <c r="C323" s="12"/>
      <c r="D323" s="12"/>
      <c r="E323" s="12"/>
      <c r="F323" s="12"/>
      <c r="G323" s="12"/>
      <c r="H323" s="12"/>
      <c r="I323" s="12"/>
      <c r="J323" s="12"/>
      <c r="K323" s="12"/>
      <c r="L323" s="12"/>
      <c r="M323" s="12"/>
      <c r="N323" s="12"/>
      <c r="O323" s="12"/>
    </row>
    <row r="324" spans="1:23" ht="24.95" customHeight="1" thickTop="1">
      <c r="A324" s="12"/>
      <c r="B324" s="30" t="s">
        <v>87</v>
      </c>
      <c r="C324" s="81"/>
      <c r="D324" s="31"/>
      <c r="E324" s="31"/>
      <c r="F324" s="31"/>
      <c r="G324" s="31"/>
      <c r="H324" s="31"/>
      <c r="I324" s="31"/>
      <c r="J324" s="31"/>
      <c r="K324" s="31"/>
      <c r="L324" s="31"/>
      <c r="M324" s="31"/>
      <c r="N324" s="44" t="s">
        <v>64</v>
      </c>
      <c r="O324" s="12"/>
      <c r="U324" s="163">
        <f>PRODUCT(U326:U354)</f>
        <v>0</v>
      </c>
      <c r="V324" s="2" t="s">
        <v>351</v>
      </c>
      <c r="W324" s="2"/>
    </row>
    <row r="325" spans="1:23" ht="65.099999999999994" customHeight="1">
      <c r="A325" s="12"/>
      <c r="B325" s="128">
        <v>114</v>
      </c>
      <c r="C325" s="84" t="s">
        <v>114</v>
      </c>
      <c r="D325" s="361" t="s">
        <v>639</v>
      </c>
      <c r="E325" s="370"/>
      <c r="F325" s="370"/>
      <c r="G325" s="322"/>
      <c r="H325" s="322"/>
      <c r="I325" s="322"/>
      <c r="J325" s="322"/>
      <c r="K325" s="322"/>
      <c r="L325" s="322"/>
      <c r="M325" s="322"/>
      <c r="N325" s="32"/>
      <c r="O325" s="12"/>
    </row>
    <row r="326" spans="1:23" ht="24.95" customHeight="1">
      <c r="A326" s="12"/>
      <c r="B326" s="129">
        <v>111</v>
      </c>
      <c r="C326" s="287" t="s">
        <v>640</v>
      </c>
      <c r="D326" s="86"/>
      <c r="E326" s="371" t="s">
        <v>236</v>
      </c>
      <c r="F326" s="372"/>
      <c r="G326" s="5" t="s">
        <v>102</v>
      </c>
      <c r="H326" s="5" t="s">
        <v>110</v>
      </c>
      <c r="I326" s="5" t="s">
        <v>326</v>
      </c>
      <c r="J326" s="5" t="s">
        <v>310</v>
      </c>
      <c r="K326" s="5"/>
      <c r="L326" s="323"/>
      <c r="M326" s="323"/>
      <c r="N326" s="50" t="s">
        <v>102</v>
      </c>
      <c r="O326" s="12"/>
      <c r="U326" s="1">
        <f t="shared" ref="U326:U327" si="32">IF(N326="○",1,IF(N326="△",2,0))</f>
        <v>0</v>
      </c>
    </row>
    <row r="327" spans="1:23" ht="24.95" customHeight="1">
      <c r="A327" s="12"/>
      <c r="B327" s="129">
        <v>111</v>
      </c>
      <c r="C327" s="287" t="s">
        <v>641</v>
      </c>
      <c r="D327" s="86"/>
      <c r="E327" s="371" t="s">
        <v>237</v>
      </c>
      <c r="F327" s="372"/>
      <c r="G327" s="5" t="s">
        <v>102</v>
      </c>
      <c r="H327" s="5" t="s">
        <v>110</v>
      </c>
      <c r="I327" s="5" t="s">
        <v>326</v>
      </c>
      <c r="J327" s="5" t="s">
        <v>310</v>
      </c>
      <c r="K327" s="5"/>
      <c r="L327" s="323"/>
      <c r="M327" s="323"/>
      <c r="N327" s="50" t="s">
        <v>102</v>
      </c>
      <c r="O327" s="12"/>
      <c r="U327" s="1">
        <f t="shared" si="32"/>
        <v>0</v>
      </c>
    </row>
    <row r="328" spans="1:23" ht="24.95" customHeight="1">
      <c r="A328" s="12"/>
      <c r="B328" s="129">
        <v>111</v>
      </c>
      <c r="C328" s="287" t="s">
        <v>642</v>
      </c>
      <c r="D328" s="86"/>
      <c r="E328" s="371" t="s">
        <v>238</v>
      </c>
      <c r="F328" s="372"/>
      <c r="G328" s="5" t="s">
        <v>102</v>
      </c>
      <c r="H328" s="5" t="s">
        <v>110</v>
      </c>
      <c r="I328" s="5" t="s">
        <v>326</v>
      </c>
      <c r="J328" s="5" t="s">
        <v>310</v>
      </c>
      <c r="K328" s="5"/>
      <c r="L328" s="323"/>
      <c r="M328" s="323"/>
      <c r="N328" s="50" t="s">
        <v>102</v>
      </c>
      <c r="O328" s="12"/>
      <c r="U328" s="1">
        <f>IF(COUNTIF(V328:V331,1)&gt;=1,1,IF(COUNTIF(V328:V331,2)&gt;=1,2,0))</f>
        <v>0</v>
      </c>
      <c r="V328" s="1">
        <f>IF(N328="○",1,IF(N328="△",2,0))</f>
        <v>0</v>
      </c>
      <c r="W328" s="1"/>
    </row>
    <row r="329" spans="1:23" ht="24.95" customHeight="1">
      <c r="A329" s="12"/>
      <c r="B329" s="129">
        <v>111</v>
      </c>
      <c r="C329" s="287" t="s">
        <v>643</v>
      </c>
      <c r="D329" s="86"/>
      <c r="E329" s="371" t="s">
        <v>516</v>
      </c>
      <c r="F329" s="372"/>
      <c r="G329" s="5" t="s">
        <v>102</v>
      </c>
      <c r="H329" s="5" t="s">
        <v>110</v>
      </c>
      <c r="I329" s="5" t="s">
        <v>326</v>
      </c>
      <c r="J329" s="5" t="s">
        <v>310</v>
      </c>
      <c r="K329" s="5"/>
      <c r="L329" s="323"/>
      <c r="M329" s="323"/>
      <c r="N329" s="50" t="s">
        <v>102</v>
      </c>
      <c r="O329" s="12"/>
      <c r="V329" s="1">
        <f t="shared" ref="V329:V331" si="33">IF(N329="○",1,IF(N329="△",2,0))</f>
        <v>0</v>
      </c>
      <c r="W329" s="1"/>
    </row>
    <row r="330" spans="1:23" ht="24.95" customHeight="1">
      <c r="A330" s="12"/>
      <c r="B330" s="129">
        <v>111</v>
      </c>
      <c r="C330" s="287" t="s">
        <v>644</v>
      </c>
      <c r="D330" s="86"/>
      <c r="E330" s="371" t="s">
        <v>239</v>
      </c>
      <c r="F330" s="372"/>
      <c r="G330" s="5" t="s">
        <v>102</v>
      </c>
      <c r="H330" s="5" t="s">
        <v>110</v>
      </c>
      <c r="I330" s="5" t="s">
        <v>326</v>
      </c>
      <c r="J330" s="5" t="s">
        <v>310</v>
      </c>
      <c r="K330" s="5"/>
      <c r="L330" s="323"/>
      <c r="M330" s="323"/>
      <c r="N330" s="50" t="s">
        <v>102</v>
      </c>
      <c r="O330" s="12"/>
      <c r="V330" s="1">
        <f t="shared" si="33"/>
        <v>0</v>
      </c>
      <c r="W330" s="1"/>
    </row>
    <row r="331" spans="1:23" ht="24.95" customHeight="1">
      <c r="A331" s="12"/>
      <c r="B331" s="130">
        <v>111</v>
      </c>
      <c r="C331" s="287" t="s">
        <v>645</v>
      </c>
      <c r="D331" s="86"/>
      <c r="E331" s="371" t="s">
        <v>240</v>
      </c>
      <c r="F331" s="372"/>
      <c r="G331" s="5" t="s">
        <v>102</v>
      </c>
      <c r="H331" s="5" t="s">
        <v>110</v>
      </c>
      <c r="I331" s="5" t="s">
        <v>326</v>
      </c>
      <c r="J331" s="5" t="s">
        <v>310</v>
      </c>
      <c r="K331" s="5"/>
      <c r="L331" s="323"/>
      <c r="M331" s="323"/>
      <c r="N331" s="50" t="s">
        <v>102</v>
      </c>
      <c r="O331" s="12"/>
      <c r="V331" s="1">
        <f t="shared" si="33"/>
        <v>0</v>
      </c>
      <c r="W331" s="1"/>
    </row>
    <row r="332" spans="1:23" ht="65.099999999999994" customHeight="1">
      <c r="A332" s="12"/>
      <c r="B332" s="131">
        <v>115</v>
      </c>
      <c r="C332" s="84" t="s">
        <v>114</v>
      </c>
      <c r="D332" s="361" t="s">
        <v>453</v>
      </c>
      <c r="E332" s="370"/>
      <c r="F332" s="370"/>
      <c r="G332" s="5" t="s">
        <v>102</v>
      </c>
      <c r="H332" s="5" t="s">
        <v>110</v>
      </c>
      <c r="I332" s="5" t="s">
        <v>326</v>
      </c>
      <c r="J332" s="5" t="s">
        <v>310</v>
      </c>
      <c r="K332" s="5"/>
      <c r="L332" s="323"/>
      <c r="M332" s="323"/>
      <c r="N332" s="50" t="s">
        <v>102</v>
      </c>
      <c r="O332" s="12"/>
      <c r="U332" s="1">
        <f>IF(N332="○",1,IF(N332="△",2,0))</f>
        <v>0</v>
      </c>
      <c r="V332" s="1"/>
      <c r="W332" s="1"/>
    </row>
    <row r="333" spans="1:23" ht="54.75" customHeight="1">
      <c r="A333" s="12"/>
      <c r="B333" s="131">
        <v>116</v>
      </c>
      <c r="C333" s="84" t="s">
        <v>114</v>
      </c>
      <c r="D333" s="361" t="s">
        <v>738</v>
      </c>
      <c r="E333" s="370"/>
      <c r="F333" s="370"/>
      <c r="G333" s="5" t="s">
        <v>102</v>
      </c>
      <c r="H333" s="5" t="s">
        <v>110</v>
      </c>
      <c r="I333" s="5" t="s">
        <v>326</v>
      </c>
      <c r="J333" s="5" t="s">
        <v>310</v>
      </c>
      <c r="K333" s="5" t="s">
        <v>313</v>
      </c>
      <c r="L333" s="323"/>
      <c r="M333" s="323"/>
      <c r="N333" s="50" t="s">
        <v>102</v>
      </c>
      <c r="O333" s="12"/>
      <c r="U333" s="1">
        <f>IF(OR(N333="○",N333="対象外"),1,IF(N333="△",2,0))</f>
        <v>0</v>
      </c>
      <c r="V333" s="1"/>
      <c r="W333" s="1"/>
    </row>
    <row r="334" spans="1:23" ht="45" customHeight="1">
      <c r="A334" s="12"/>
      <c r="B334" s="131">
        <v>117</v>
      </c>
      <c r="C334" s="84" t="s">
        <v>114</v>
      </c>
      <c r="D334" s="361" t="s">
        <v>241</v>
      </c>
      <c r="E334" s="370"/>
      <c r="F334" s="370"/>
      <c r="G334" s="5" t="s">
        <v>102</v>
      </c>
      <c r="H334" s="5" t="s">
        <v>110</v>
      </c>
      <c r="I334" s="5" t="s">
        <v>326</v>
      </c>
      <c r="J334" s="5" t="s">
        <v>310</v>
      </c>
      <c r="K334" s="5"/>
      <c r="L334" s="323"/>
      <c r="M334" s="323"/>
      <c r="N334" s="50" t="s">
        <v>102</v>
      </c>
      <c r="O334" s="12"/>
      <c r="U334" s="1">
        <f>IF(N334="○",1,IF(N334="△",2,0))</f>
        <v>0</v>
      </c>
      <c r="V334" s="1"/>
      <c r="W334" s="1"/>
    </row>
    <row r="335" spans="1:23" ht="45" customHeight="1">
      <c r="A335" s="12"/>
      <c r="B335" s="128">
        <v>118</v>
      </c>
      <c r="C335" s="84" t="s">
        <v>114</v>
      </c>
      <c r="D335" s="374" t="s">
        <v>708</v>
      </c>
      <c r="E335" s="370"/>
      <c r="F335" s="370"/>
      <c r="G335" s="322"/>
      <c r="H335" s="322"/>
      <c r="I335" s="322"/>
      <c r="J335" s="322"/>
      <c r="K335" s="322"/>
      <c r="L335" s="322"/>
      <c r="M335" s="322"/>
      <c r="N335" s="32"/>
      <c r="O335" s="12"/>
    </row>
    <row r="336" spans="1:23" ht="24.95" customHeight="1">
      <c r="A336" s="12"/>
      <c r="B336" s="129">
        <v>115</v>
      </c>
      <c r="C336" s="287" t="s">
        <v>646</v>
      </c>
      <c r="D336" s="135"/>
      <c r="E336" s="371" t="s">
        <v>242</v>
      </c>
      <c r="F336" s="372"/>
      <c r="G336" s="5" t="s">
        <v>102</v>
      </c>
      <c r="H336" s="5" t="s">
        <v>110</v>
      </c>
      <c r="I336" s="5" t="s">
        <v>326</v>
      </c>
      <c r="J336" s="5" t="s">
        <v>310</v>
      </c>
      <c r="K336" s="5"/>
      <c r="L336" s="323"/>
      <c r="M336" s="323"/>
      <c r="N336" s="50" t="s">
        <v>102</v>
      </c>
      <c r="O336" s="12"/>
      <c r="U336" s="1">
        <f t="shared" ref="U336:U340" si="34">IF(N336="○",1,IF(N336="△",2,0))</f>
        <v>0</v>
      </c>
    </row>
    <row r="337" spans="1:22" ht="45" customHeight="1">
      <c r="A337" s="12"/>
      <c r="B337" s="129">
        <v>115</v>
      </c>
      <c r="C337" s="287" t="s">
        <v>647</v>
      </c>
      <c r="D337" s="135"/>
      <c r="E337" s="371" t="s">
        <v>243</v>
      </c>
      <c r="F337" s="372"/>
      <c r="G337" s="5" t="s">
        <v>102</v>
      </c>
      <c r="H337" s="5" t="s">
        <v>110</v>
      </c>
      <c r="I337" s="5" t="s">
        <v>326</v>
      </c>
      <c r="J337" s="5" t="s">
        <v>310</v>
      </c>
      <c r="K337" s="5"/>
      <c r="L337" s="323"/>
      <c r="M337" s="323"/>
      <c r="N337" s="50" t="s">
        <v>102</v>
      </c>
      <c r="O337" s="12"/>
      <c r="U337" s="1">
        <f t="shared" si="34"/>
        <v>0</v>
      </c>
    </row>
    <row r="338" spans="1:22" ht="24.95" customHeight="1">
      <c r="A338" s="12"/>
      <c r="B338" s="129">
        <v>115</v>
      </c>
      <c r="C338" s="287" t="s">
        <v>648</v>
      </c>
      <c r="D338" s="135"/>
      <c r="E338" s="371" t="s">
        <v>244</v>
      </c>
      <c r="F338" s="372"/>
      <c r="G338" s="5" t="s">
        <v>102</v>
      </c>
      <c r="H338" s="5" t="s">
        <v>110</v>
      </c>
      <c r="I338" s="5" t="s">
        <v>326</v>
      </c>
      <c r="J338" s="5" t="s">
        <v>310</v>
      </c>
      <c r="K338" s="5"/>
      <c r="L338" s="323"/>
      <c r="M338" s="323"/>
      <c r="N338" s="50" t="s">
        <v>102</v>
      </c>
      <c r="O338" s="12"/>
      <c r="U338" s="1">
        <f t="shared" si="34"/>
        <v>0</v>
      </c>
    </row>
    <row r="339" spans="1:22" ht="24.95" customHeight="1">
      <c r="A339" s="12"/>
      <c r="B339" s="131">
        <v>119</v>
      </c>
      <c r="C339" s="84" t="s">
        <v>114</v>
      </c>
      <c r="D339" s="361" t="s">
        <v>245</v>
      </c>
      <c r="E339" s="370"/>
      <c r="F339" s="370"/>
      <c r="G339" s="5" t="s">
        <v>102</v>
      </c>
      <c r="H339" s="5" t="s">
        <v>110</v>
      </c>
      <c r="I339" s="5" t="s">
        <v>326</v>
      </c>
      <c r="J339" s="5" t="s">
        <v>310</v>
      </c>
      <c r="K339" s="5"/>
      <c r="L339" s="323"/>
      <c r="M339" s="323"/>
      <c r="N339" s="50" t="s">
        <v>102</v>
      </c>
      <c r="O339" s="12"/>
      <c r="U339" s="1">
        <f t="shared" si="34"/>
        <v>0</v>
      </c>
    </row>
    <row r="340" spans="1:22" ht="45" customHeight="1">
      <c r="A340" s="12"/>
      <c r="B340" s="131">
        <v>120</v>
      </c>
      <c r="C340" s="84" t="s">
        <v>114</v>
      </c>
      <c r="D340" s="361" t="s">
        <v>246</v>
      </c>
      <c r="E340" s="370"/>
      <c r="F340" s="370"/>
      <c r="G340" s="5" t="s">
        <v>102</v>
      </c>
      <c r="H340" s="5" t="s">
        <v>110</v>
      </c>
      <c r="I340" s="5" t="s">
        <v>326</v>
      </c>
      <c r="J340" s="5" t="s">
        <v>310</v>
      </c>
      <c r="K340" s="5"/>
      <c r="L340" s="323"/>
      <c r="M340" s="323"/>
      <c r="N340" s="50" t="s">
        <v>102</v>
      </c>
      <c r="O340" s="12"/>
      <c r="U340" s="1">
        <f t="shared" si="34"/>
        <v>0</v>
      </c>
    </row>
    <row r="341" spans="1:22" ht="65.099999999999994" customHeight="1">
      <c r="A341" s="12"/>
      <c r="B341" s="131">
        <v>121</v>
      </c>
      <c r="C341" s="84" t="s">
        <v>114</v>
      </c>
      <c r="D341" s="361" t="s">
        <v>321</v>
      </c>
      <c r="E341" s="370"/>
      <c r="F341" s="370"/>
      <c r="G341" s="5" t="s">
        <v>102</v>
      </c>
      <c r="H341" s="5" t="s">
        <v>110</v>
      </c>
      <c r="I341" s="5" t="s">
        <v>326</v>
      </c>
      <c r="J341" s="5" t="s">
        <v>310</v>
      </c>
      <c r="K341" s="5" t="s">
        <v>313</v>
      </c>
      <c r="L341" s="323"/>
      <c r="M341" s="323"/>
      <c r="N341" s="50" t="s">
        <v>102</v>
      </c>
      <c r="O341" s="12"/>
      <c r="U341" s="1">
        <f t="shared" ref="U341:U342" si="35">IF(OR(N341="○",N341="対象外"),1,IF(N341="△",2,0))</f>
        <v>0</v>
      </c>
    </row>
    <row r="342" spans="1:22" ht="65.099999999999994" customHeight="1">
      <c r="A342" s="12"/>
      <c r="B342" s="131">
        <v>122</v>
      </c>
      <c r="C342" s="84" t="s">
        <v>114</v>
      </c>
      <c r="D342" s="361" t="s">
        <v>322</v>
      </c>
      <c r="E342" s="370"/>
      <c r="F342" s="370"/>
      <c r="G342" s="5" t="s">
        <v>102</v>
      </c>
      <c r="H342" s="5" t="s">
        <v>110</v>
      </c>
      <c r="I342" s="5" t="s">
        <v>326</v>
      </c>
      <c r="J342" s="5" t="s">
        <v>310</v>
      </c>
      <c r="K342" s="5" t="s">
        <v>313</v>
      </c>
      <c r="L342" s="323"/>
      <c r="M342" s="323"/>
      <c r="N342" s="50" t="s">
        <v>102</v>
      </c>
      <c r="O342" s="12"/>
      <c r="U342" s="1">
        <f t="shared" si="35"/>
        <v>0</v>
      </c>
    </row>
    <row r="343" spans="1:22" ht="45" customHeight="1">
      <c r="A343" s="12"/>
      <c r="B343" s="131">
        <v>123</v>
      </c>
      <c r="C343" s="84" t="s">
        <v>114</v>
      </c>
      <c r="D343" s="361" t="s">
        <v>111</v>
      </c>
      <c r="E343" s="370"/>
      <c r="F343" s="370"/>
      <c r="G343" s="5" t="s">
        <v>102</v>
      </c>
      <c r="H343" s="5" t="s">
        <v>110</v>
      </c>
      <c r="I343" s="5" t="s">
        <v>326</v>
      </c>
      <c r="J343" s="5" t="s">
        <v>310</v>
      </c>
      <c r="K343" s="5"/>
      <c r="L343" s="323"/>
      <c r="M343" s="323"/>
      <c r="N343" s="50" t="s">
        <v>102</v>
      </c>
      <c r="O343" s="12"/>
      <c r="U343" s="1">
        <f t="shared" ref="U343:U344" si="36">IF(N343="○",1,IF(N343="△",2,0))</f>
        <v>0</v>
      </c>
    </row>
    <row r="344" spans="1:22" ht="45" customHeight="1">
      <c r="A344" s="12"/>
      <c r="B344" s="131">
        <v>124</v>
      </c>
      <c r="C344" s="95" t="s">
        <v>114</v>
      </c>
      <c r="D344" s="373" t="s">
        <v>247</v>
      </c>
      <c r="E344" s="370"/>
      <c r="F344" s="370"/>
      <c r="G344" s="5" t="s">
        <v>102</v>
      </c>
      <c r="H344" s="5" t="s">
        <v>110</v>
      </c>
      <c r="I344" s="5" t="s">
        <v>326</v>
      </c>
      <c r="J344" s="5" t="s">
        <v>310</v>
      </c>
      <c r="K344" s="5"/>
      <c r="L344" s="323"/>
      <c r="M344" s="323"/>
      <c r="N344" s="50" t="s">
        <v>102</v>
      </c>
      <c r="O344" s="12"/>
      <c r="U344" s="1">
        <f t="shared" si="36"/>
        <v>0</v>
      </c>
    </row>
    <row r="345" spans="1:22" ht="24.95" customHeight="1">
      <c r="A345" s="12"/>
      <c r="B345" s="132">
        <v>122</v>
      </c>
      <c r="C345" s="84" t="s">
        <v>114</v>
      </c>
      <c r="D345" s="366" t="s">
        <v>248</v>
      </c>
      <c r="E345" s="367"/>
      <c r="F345" s="367"/>
      <c r="G345" s="154" t="s">
        <v>102</v>
      </c>
      <c r="H345" s="154" t="s">
        <v>329</v>
      </c>
      <c r="I345" s="154" t="s">
        <v>313</v>
      </c>
      <c r="J345" s="154"/>
      <c r="K345" s="154"/>
      <c r="L345" s="301"/>
      <c r="M345" s="301"/>
      <c r="N345" s="50" t="s">
        <v>102</v>
      </c>
      <c r="O345" s="12"/>
      <c r="U345" s="1">
        <f>IF(N345&lt;&gt;"▼選択",1,0)</f>
        <v>0</v>
      </c>
    </row>
    <row r="346" spans="1:22" ht="65.099999999999994" customHeight="1">
      <c r="A346" s="12"/>
      <c r="B346" s="136">
        <v>125</v>
      </c>
      <c r="C346" s="99" t="s">
        <v>114</v>
      </c>
      <c r="D346" s="29"/>
      <c r="E346" s="371" t="s">
        <v>317</v>
      </c>
      <c r="F346" s="369"/>
      <c r="G346" s="327"/>
      <c r="H346" s="327"/>
      <c r="I346" s="327"/>
      <c r="J346" s="327"/>
      <c r="K346" s="327"/>
      <c r="L346" s="327"/>
      <c r="M346" s="327"/>
      <c r="N346" s="32"/>
      <c r="O346" s="12"/>
      <c r="U346" s="1">
        <f>IF(N$345="対象外",1,IF(COUNTIF(V347:V350,1)&gt;=1,1,IF(COUNTIF(V347:V350,2)&gt;=1,2,0)))</f>
        <v>0</v>
      </c>
    </row>
    <row r="347" spans="1:22" ht="24.95" customHeight="1">
      <c r="A347" s="12"/>
      <c r="B347" s="129">
        <v>122</v>
      </c>
      <c r="C347" s="287" t="s">
        <v>649</v>
      </c>
      <c r="D347" s="29"/>
      <c r="E347" s="86"/>
      <c r="F347" s="325" t="s">
        <v>249</v>
      </c>
      <c r="G347" s="5" t="s">
        <v>102</v>
      </c>
      <c r="H347" s="5" t="s">
        <v>110</v>
      </c>
      <c r="I347" s="5" t="s">
        <v>326</v>
      </c>
      <c r="J347" s="5" t="s">
        <v>310</v>
      </c>
      <c r="K347" s="5"/>
      <c r="L347" s="323"/>
      <c r="M347" s="323"/>
      <c r="N347" s="50" t="s">
        <v>102</v>
      </c>
      <c r="O347" s="12"/>
      <c r="U347" s="1"/>
      <c r="V347" s="1">
        <f>IF(N347="○",1,IF(N347="△",2,0))</f>
        <v>0</v>
      </c>
    </row>
    <row r="348" spans="1:22" ht="24.95" customHeight="1">
      <c r="A348" s="12"/>
      <c r="B348" s="129">
        <v>122</v>
      </c>
      <c r="C348" s="287" t="s">
        <v>650</v>
      </c>
      <c r="D348" s="29"/>
      <c r="E348" s="86"/>
      <c r="F348" s="325" t="s">
        <v>250</v>
      </c>
      <c r="G348" s="5" t="s">
        <v>102</v>
      </c>
      <c r="H348" s="5" t="s">
        <v>110</v>
      </c>
      <c r="I348" s="5" t="s">
        <v>326</v>
      </c>
      <c r="J348" s="5" t="s">
        <v>310</v>
      </c>
      <c r="K348" s="5"/>
      <c r="L348" s="323"/>
      <c r="M348" s="323"/>
      <c r="N348" s="50" t="s">
        <v>102</v>
      </c>
      <c r="O348" s="12"/>
      <c r="U348" s="1"/>
      <c r="V348" s="1">
        <f t="shared" ref="V348:V350" si="37">IF(N348="○",1,IF(N348="△",2,0))</f>
        <v>0</v>
      </c>
    </row>
    <row r="349" spans="1:22" ht="24.95" customHeight="1">
      <c r="A349" s="12"/>
      <c r="B349" s="129">
        <v>122</v>
      </c>
      <c r="C349" s="287" t="s">
        <v>651</v>
      </c>
      <c r="D349" s="29"/>
      <c r="E349" s="86"/>
      <c r="F349" s="325" t="s">
        <v>251</v>
      </c>
      <c r="G349" s="5" t="s">
        <v>102</v>
      </c>
      <c r="H349" s="5" t="s">
        <v>110</v>
      </c>
      <c r="I349" s="5" t="s">
        <v>326</v>
      </c>
      <c r="J349" s="5" t="s">
        <v>310</v>
      </c>
      <c r="K349" s="5"/>
      <c r="L349" s="323"/>
      <c r="M349" s="323"/>
      <c r="N349" s="50" t="s">
        <v>102</v>
      </c>
      <c r="O349" s="12"/>
      <c r="U349" s="1"/>
      <c r="V349" s="1">
        <f t="shared" si="37"/>
        <v>0</v>
      </c>
    </row>
    <row r="350" spans="1:22" ht="24.95" customHeight="1">
      <c r="A350" s="12"/>
      <c r="B350" s="130">
        <v>122</v>
      </c>
      <c r="C350" s="287" t="s">
        <v>652</v>
      </c>
      <c r="D350" s="16"/>
      <c r="E350" s="117"/>
      <c r="F350" s="326" t="s">
        <v>252</v>
      </c>
      <c r="G350" s="5" t="s">
        <v>102</v>
      </c>
      <c r="H350" s="5" t="s">
        <v>110</v>
      </c>
      <c r="I350" s="5" t="s">
        <v>326</v>
      </c>
      <c r="J350" s="5" t="s">
        <v>310</v>
      </c>
      <c r="K350" s="5"/>
      <c r="L350" s="323"/>
      <c r="M350" s="323"/>
      <c r="N350" s="50" t="s">
        <v>102</v>
      </c>
      <c r="O350" s="12"/>
      <c r="U350" s="1"/>
      <c r="V350" s="1">
        <f t="shared" si="37"/>
        <v>0</v>
      </c>
    </row>
    <row r="351" spans="1:22" ht="45" customHeight="1">
      <c r="A351" s="12"/>
      <c r="B351" s="132">
        <v>123</v>
      </c>
      <c r="C351" s="84" t="s">
        <v>114</v>
      </c>
      <c r="D351" s="366" t="s">
        <v>253</v>
      </c>
      <c r="E351" s="367"/>
      <c r="F351" s="367"/>
      <c r="G351" s="154" t="s">
        <v>102</v>
      </c>
      <c r="H351" s="154" t="s">
        <v>329</v>
      </c>
      <c r="I351" s="154" t="s">
        <v>313</v>
      </c>
      <c r="J351" s="154"/>
      <c r="K351" s="154"/>
      <c r="L351" s="301"/>
      <c r="M351" s="301"/>
      <c r="N351" s="50" t="s">
        <v>102</v>
      </c>
      <c r="O351" s="12"/>
      <c r="U351" s="1">
        <f>IF(N351&lt;&gt;"▼選択",1,0)</f>
        <v>0</v>
      </c>
    </row>
    <row r="352" spans="1:22" ht="45" customHeight="1">
      <c r="A352" s="12"/>
      <c r="B352" s="136">
        <v>126</v>
      </c>
      <c r="C352" s="99" t="s">
        <v>114</v>
      </c>
      <c r="D352" s="127"/>
      <c r="E352" s="368" t="s">
        <v>479</v>
      </c>
      <c r="F352" s="369"/>
      <c r="G352" s="327"/>
      <c r="H352" s="327"/>
      <c r="I352" s="327"/>
      <c r="J352" s="327"/>
      <c r="K352" s="327"/>
      <c r="L352" s="327"/>
      <c r="M352" s="327"/>
      <c r="N352" s="32"/>
      <c r="O352" s="12"/>
    </row>
    <row r="353" spans="1:23" ht="24.95" customHeight="1">
      <c r="A353" s="12"/>
      <c r="B353" s="129">
        <v>123</v>
      </c>
      <c r="C353" s="287" t="s">
        <v>653</v>
      </c>
      <c r="D353" s="29"/>
      <c r="E353" s="329"/>
      <c r="F353" s="325" t="s">
        <v>254</v>
      </c>
      <c r="G353" s="5" t="s">
        <v>102</v>
      </c>
      <c r="H353" s="5" t="s">
        <v>110</v>
      </c>
      <c r="I353" s="5" t="s">
        <v>326</v>
      </c>
      <c r="J353" s="5" t="s">
        <v>310</v>
      </c>
      <c r="K353" s="5"/>
      <c r="L353" s="323"/>
      <c r="M353" s="323"/>
      <c r="N353" s="50" t="s">
        <v>102</v>
      </c>
      <c r="O353" s="12"/>
      <c r="U353" s="1">
        <f>IF(N$351="対象外",1,IF(N353="○",1,IF(N353="△",2,0)))</f>
        <v>0</v>
      </c>
    </row>
    <row r="354" spans="1:23" ht="45" customHeight="1">
      <c r="A354" s="12"/>
      <c r="B354" s="130">
        <v>123</v>
      </c>
      <c r="C354" s="290" t="s">
        <v>654</v>
      </c>
      <c r="D354" s="16"/>
      <c r="E354" s="117"/>
      <c r="F354" s="325" t="s">
        <v>255</v>
      </c>
      <c r="G354" s="5" t="s">
        <v>102</v>
      </c>
      <c r="H354" s="5" t="s">
        <v>110</v>
      </c>
      <c r="I354" s="5" t="s">
        <v>326</v>
      </c>
      <c r="J354" s="5" t="s">
        <v>310</v>
      </c>
      <c r="K354" s="5"/>
      <c r="L354" s="323"/>
      <c r="M354" s="323"/>
      <c r="N354" s="50" t="s">
        <v>102</v>
      </c>
      <c r="O354" s="12"/>
      <c r="U354" s="1">
        <f>IF(N$351="対象外",1,IF(N354="○",1,IF(N354="△",2,0)))</f>
        <v>0</v>
      </c>
    </row>
    <row r="355" spans="1:23" ht="24.95" customHeight="1" thickBot="1">
      <c r="A355" s="12"/>
      <c r="B355" s="387" t="s">
        <v>697</v>
      </c>
      <c r="C355" s="388"/>
      <c r="D355" s="388"/>
      <c r="E355" s="388"/>
      <c r="F355" s="388"/>
      <c r="G355" s="388"/>
      <c r="H355" s="388"/>
      <c r="I355" s="388"/>
      <c r="J355" s="388"/>
      <c r="K355" s="388"/>
      <c r="L355" s="388"/>
      <c r="M355" s="388"/>
      <c r="N355" s="389"/>
      <c r="O355" s="12"/>
    </row>
    <row r="356" spans="1:23" ht="15" customHeight="1" thickTop="1">
      <c r="A356" s="12"/>
      <c r="B356" s="12"/>
      <c r="C356" s="12"/>
      <c r="D356" s="12"/>
      <c r="E356" s="12"/>
      <c r="F356" s="12"/>
      <c r="G356" s="12"/>
      <c r="H356" s="12"/>
      <c r="I356" s="12"/>
      <c r="J356" s="12"/>
      <c r="K356" s="12"/>
      <c r="L356" s="12"/>
      <c r="M356" s="12"/>
      <c r="N356" s="12"/>
      <c r="O356" s="12"/>
    </row>
    <row r="357" spans="1:23" ht="24.95" customHeight="1">
      <c r="A357" s="12"/>
      <c r="B357" s="36" t="s">
        <v>388</v>
      </c>
      <c r="C357" s="36"/>
      <c r="D357" s="37"/>
      <c r="E357" s="37"/>
      <c r="F357" s="37"/>
      <c r="G357" s="37"/>
      <c r="H357" s="37"/>
      <c r="I357" s="37"/>
      <c r="J357" s="37"/>
      <c r="K357" s="37"/>
      <c r="L357" s="37"/>
      <c r="M357" s="37"/>
      <c r="N357" s="37"/>
      <c r="O357" s="12"/>
      <c r="U357" s="163">
        <f>PRODUCT(U361,U365,U368,U380,U384,U389,U393,U403,U406,U418,U432,U450,U466)</f>
        <v>0</v>
      </c>
      <c r="V357" s="2" t="s">
        <v>352</v>
      </c>
      <c r="W357" s="2"/>
    </row>
    <row r="358" spans="1:23" ht="15" customHeight="1">
      <c r="A358" s="12"/>
      <c r="B358" s="12"/>
      <c r="C358" s="12"/>
      <c r="D358" s="12"/>
      <c r="E358" s="12"/>
      <c r="F358" s="12"/>
      <c r="G358" s="12"/>
      <c r="H358" s="12"/>
      <c r="I358" s="12"/>
      <c r="J358" s="12"/>
      <c r="K358" s="12"/>
      <c r="L358" s="12"/>
      <c r="M358" s="12"/>
      <c r="N358" s="12"/>
      <c r="O358" s="12"/>
    </row>
    <row r="359" spans="1:23" ht="24.95" customHeight="1">
      <c r="A359" s="12"/>
      <c r="B359" s="33" t="s">
        <v>88</v>
      </c>
      <c r="C359" s="82"/>
      <c r="D359" s="34"/>
      <c r="E359" s="34"/>
      <c r="F359" s="34"/>
      <c r="G359" s="34"/>
      <c r="H359" s="34"/>
      <c r="I359" s="34"/>
      <c r="J359" s="34"/>
      <c r="K359" s="34"/>
      <c r="L359" s="34"/>
      <c r="M359" s="34"/>
      <c r="N359" s="35"/>
      <c r="O359" s="12"/>
    </row>
    <row r="360" spans="1:23" ht="15" customHeight="1" thickBot="1">
      <c r="A360" s="12"/>
      <c r="B360" s="12"/>
      <c r="C360" s="12"/>
      <c r="D360" s="12"/>
      <c r="E360" s="12"/>
      <c r="F360" s="12"/>
      <c r="G360" s="12"/>
      <c r="H360" s="12"/>
      <c r="I360" s="12"/>
      <c r="J360" s="12"/>
      <c r="K360" s="12"/>
      <c r="L360" s="12"/>
      <c r="M360" s="12"/>
      <c r="N360" s="12"/>
      <c r="O360" s="12"/>
    </row>
    <row r="361" spans="1:23" ht="24.95" customHeight="1" thickTop="1">
      <c r="A361" s="12"/>
      <c r="B361" s="38" t="s">
        <v>89</v>
      </c>
      <c r="C361" s="83"/>
      <c r="D361" s="39"/>
      <c r="E361" s="39"/>
      <c r="F361" s="39"/>
      <c r="G361" s="39"/>
      <c r="H361" s="39"/>
      <c r="I361" s="39"/>
      <c r="J361" s="39"/>
      <c r="K361" s="39"/>
      <c r="L361" s="39"/>
      <c r="M361" s="39"/>
      <c r="N361" s="45" t="s">
        <v>64</v>
      </c>
      <c r="O361" s="12"/>
      <c r="U361" s="163">
        <f>PRODUCT(U362:U363)</f>
        <v>0</v>
      </c>
      <c r="V361" s="2" t="s">
        <v>353</v>
      </c>
      <c r="W361" s="2"/>
    </row>
    <row r="362" spans="1:23" ht="24.95" customHeight="1">
      <c r="A362" s="12"/>
      <c r="B362" s="137">
        <v>129</v>
      </c>
      <c r="C362" s="84"/>
      <c r="D362" s="361" t="s">
        <v>22</v>
      </c>
      <c r="E362" s="370"/>
      <c r="F362" s="370"/>
      <c r="G362" s="5" t="s">
        <v>102</v>
      </c>
      <c r="H362" s="5" t="s">
        <v>110</v>
      </c>
      <c r="I362" s="5" t="s">
        <v>326</v>
      </c>
      <c r="J362" s="5" t="s">
        <v>310</v>
      </c>
      <c r="K362" s="5"/>
      <c r="L362" s="323"/>
      <c r="M362" s="323"/>
      <c r="N362" s="51" t="s">
        <v>102</v>
      </c>
      <c r="O362" s="12"/>
      <c r="U362" s="1">
        <f t="shared" ref="U362:U363" si="38">IF(N362="○",1,IF(N362="△",2,0))</f>
        <v>0</v>
      </c>
    </row>
    <row r="363" spans="1:23" ht="24.95" customHeight="1" thickBot="1">
      <c r="A363" s="12"/>
      <c r="B363" s="138">
        <v>130</v>
      </c>
      <c r="C363" s="139" t="s">
        <v>114</v>
      </c>
      <c r="D363" s="364" t="s">
        <v>256</v>
      </c>
      <c r="E363" s="365"/>
      <c r="F363" s="365"/>
      <c r="G363" s="158" t="s">
        <v>102</v>
      </c>
      <c r="H363" s="158" t="s">
        <v>110</v>
      </c>
      <c r="I363" s="158" t="s">
        <v>326</v>
      </c>
      <c r="J363" s="158" t="s">
        <v>310</v>
      </c>
      <c r="K363" s="158"/>
      <c r="L363" s="324"/>
      <c r="M363" s="324"/>
      <c r="N363" s="52" t="s">
        <v>102</v>
      </c>
      <c r="O363" s="12"/>
      <c r="U363" s="1">
        <f t="shared" si="38"/>
        <v>0</v>
      </c>
    </row>
    <row r="364" spans="1:23" ht="15" customHeight="1" thickTop="1" thickBot="1">
      <c r="A364" s="12"/>
      <c r="B364" s="12"/>
      <c r="C364" s="12"/>
      <c r="D364" s="12"/>
      <c r="E364" s="12"/>
      <c r="F364" s="12"/>
      <c r="G364" s="12"/>
      <c r="H364" s="12"/>
      <c r="I364" s="12"/>
      <c r="J364" s="12"/>
      <c r="K364" s="12"/>
      <c r="L364" s="12"/>
      <c r="M364" s="12"/>
      <c r="N364" s="12"/>
      <c r="O364" s="12"/>
    </row>
    <row r="365" spans="1:23" ht="24.95" customHeight="1" thickTop="1">
      <c r="A365" s="12"/>
      <c r="B365" s="38" t="s">
        <v>90</v>
      </c>
      <c r="C365" s="83"/>
      <c r="D365" s="39"/>
      <c r="E365" s="39"/>
      <c r="F365" s="39"/>
      <c r="G365" s="39"/>
      <c r="H365" s="39"/>
      <c r="I365" s="39"/>
      <c r="J365" s="39"/>
      <c r="K365" s="39"/>
      <c r="L365" s="39"/>
      <c r="M365" s="39"/>
      <c r="N365" s="45" t="s">
        <v>64</v>
      </c>
      <c r="O365" s="12"/>
      <c r="U365" s="163">
        <f>U366</f>
        <v>0</v>
      </c>
      <c r="V365" s="2" t="s">
        <v>354</v>
      </c>
      <c r="W365" s="2"/>
    </row>
    <row r="366" spans="1:23" ht="45" customHeight="1" thickBot="1">
      <c r="A366" s="12"/>
      <c r="B366" s="138">
        <v>131</v>
      </c>
      <c r="C366" s="139" t="s">
        <v>114</v>
      </c>
      <c r="D366" s="364" t="s">
        <v>257</v>
      </c>
      <c r="E366" s="365"/>
      <c r="F366" s="365"/>
      <c r="G366" s="158" t="s">
        <v>102</v>
      </c>
      <c r="H366" s="158" t="s">
        <v>110</v>
      </c>
      <c r="I366" s="158" t="s">
        <v>326</v>
      </c>
      <c r="J366" s="158" t="s">
        <v>310</v>
      </c>
      <c r="K366" s="158"/>
      <c r="L366" s="324"/>
      <c r="M366" s="324"/>
      <c r="N366" s="52" t="s">
        <v>102</v>
      </c>
      <c r="O366" s="12"/>
      <c r="U366" s="1">
        <f>IF(N366="○",1,IF(N366="△",2,0))</f>
        <v>0</v>
      </c>
    </row>
    <row r="367" spans="1:23" ht="15" customHeight="1" thickTop="1" thickBot="1">
      <c r="A367" s="12"/>
      <c r="B367" s="12"/>
      <c r="C367" s="12"/>
      <c r="D367" s="12"/>
      <c r="E367" s="12"/>
      <c r="F367" s="12"/>
      <c r="G367" s="12"/>
      <c r="H367" s="12"/>
      <c r="I367" s="12"/>
      <c r="J367" s="12"/>
      <c r="K367" s="12"/>
      <c r="L367" s="12"/>
      <c r="M367" s="12"/>
      <c r="N367" s="12"/>
      <c r="O367" s="12"/>
    </row>
    <row r="368" spans="1:23" ht="24.95" customHeight="1" thickTop="1">
      <c r="A368" s="12"/>
      <c r="B368" s="38" t="s">
        <v>91</v>
      </c>
      <c r="C368" s="83"/>
      <c r="D368" s="39"/>
      <c r="E368" s="39"/>
      <c r="F368" s="39"/>
      <c r="G368" s="39"/>
      <c r="H368" s="39"/>
      <c r="I368" s="39"/>
      <c r="J368" s="39"/>
      <c r="K368" s="39"/>
      <c r="L368" s="39"/>
      <c r="M368" s="39"/>
      <c r="N368" s="45" t="s">
        <v>64</v>
      </c>
      <c r="O368" s="12"/>
      <c r="U368" s="163">
        <f>PRODUCT(U370:U377)</f>
        <v>0</v>
      </c>
      <c r="V368" s="2" t="s">
        <v>355</v>
      </c>
      <c r="W368" s="2"/>
    </row>
    <row r="369" spans="1:23" ht="24.95" customHeight="1">
      <c r="A369" s="12"/>
      <c r="B369" s="140">
        <v>129</v>
      </c>
      <c r="C369" s="84" t="s">
        <v>114</v>
      </c>
      <c r="D369" s="361" t="s">
        <v>258</v>
      </c>
      <c r="E369" s="370"/>
      <c r="F369" s="370"/>
      <c r="G369" s="322"/>
      <c r="H369" s="322"/>
      <c r="I369" s="322"/>
      <c r="J369" s="322"/>
      <c r="K369" s="322"/>
      <c r="L369" s="322"/>
      <c r="M369" s="322"/>
      <c r="N369" s="40"/>
      <c r="O369" s="12"/>
    </row>
    <row r="370" spans="1:23" ht="45" customHeight="1">
      <c r="A370" s="12"/>
      <c r="B370" s="141">
        <v>132</v>
      </c>
      <c r="C370" s="115" t="s">
        <v>114</v>
      </c>
      <c r="D370" s="86"/>
      <c r="E370" s="371" t="s">
        <v>50</v>
      </c>
      <c r="F370" s="372"/>
      <c r="G370" s="5" t="s">
        <v>102</v>
      </c>
      <c r="H370" s="5" t="s">
        <v>110</v>
      </c>
      <c r="I370" s="5" t="s">
        <v>326</v>
      </c>
      <c r="J370" s="5" t="s">
        <v>310</v>
      </c>
      <c r="K370" s="5"/>
      <c r="L370" s="323"/>
      <c r="M370" s="323"/>
      <c r="N370" s="51" t="s">
        <v>102</v>
      </c>
      <c r="O370" s="12"/>
      <c r="U370" s="1">
        <f t="shared" ref="U370:U372" si="39">IF(N370="○",1,IF(N370="△",2,0))</f>
        <v>0</v>
      </c>
    </row>
    <row r="371" spans="1:23" ht="45" customHeight="1">
      <c r="A371" s="12"/>
      <c r="B371" s="137">
        <v>133</v>
      </c>
      <c r="C371" s="84" t="s">
        <v>114</v>
      </c>
      <c r="D371" s="86"/>
      <c r="E371" s="371" t="s">
        <v>28</v>
      </c>
      <c r="F371" s="372"/>
      <c r="G371" s="5" t="s">
        <v>102</v>
      </c>
      <c r="H371" s="5" t="s">
        <v>110</v>
      </c>
      <c r="I371" s="5" t="s">
        <v>326</v>
      </c>
      <c r="J371" s="5" t="s">
        <v>310</v>
      </c>
      <c r="K371" s="5"/>
      <c r="L371" s="323"/>
      <c r="M371" s="323"/>
      <c r="N371" s="51" t="s">
        <v>102</v>
      </c>
      <c r="O371" s="12"/>
      <c r="U371" s="1">
        <f t="shared" si="39"/>
        <v>0</v>
      </c>
    </row>
    <row r="372" spans="1:23" ht="24.95" customHeight="1">
      <c r="A372" s="12"/>
      <c r="B372" s="137">
        <v>134</v>
      </c>
      <c r="C372" s="84" t="s">
        <v>114</v>
      </c>
      <c r="D372" s="117"/>
      <c r="E372" s="371" t="s">
        <v>454</v>
      </c>
      <c r="F372" s="372"/>
      <c r="G372" s="5" t="s">
        <v>102</v>
      </c>
      <c r="H372" s="5" t="s">
        <v>110</v>
      </c>
      <c r="I372" s="5" t="s">
        <v>326</v>
      </c>
      <c r="J372" s="5" t="s">
        <v>310</v>
      </c>
      <c r="K372" s="5"/>
      <c r="L372" s="323"/>
      <c r="M372" s="323"/>
      <c r="N372" s="51" t="s">
        <v>102</v>
      </c>
      <c r="O372" s="12"/>
      <c r="U372" s="1">
        <f t="shared" si="39"/>
        <v>0</v>
      </c>
    </row>
    <row r="373" spans="1:23" ht="24.95" customHeight="1">
      <c r="A373" s="12"/>
      <c r="B373" s="140">
        <v>132</v>
      </c>
      <c r="C373" s="84" t="s">
        <v>114</v>
      </c>
      <c r="D373" s="361" t="s">
        <v>259</v>
      </c>
      <c r="E373" s="370"/>
      <c r="F373" s="370"/>
      <c r="G373" s="322"/>
      <c r="H373" s="322"/>
      <c r="I373" s="322"/>
      <c r="J373" s="322"/>
      <c r="K373" s="322"/>
      <c r="L373" s="322"/>
      <c r="M373" s="322"/>
      <c r="N373" s="40"/>
      <c r="O373" s="12"/>
    </row>
    <row r="374" spans="1:23" ht="24.95" customHeight="1">
      <c r="A374" s="12"/>
      <c r="B374" s="141">
        <v>135</v>
      </c>
      <c r="C374" s="115" t="s">
        <v>114</v>
      </c>
      <c r="D374" s="86"/>
      <c r="E374" s="371" t="s">
        <v>260</v>
      </c>
      <c r="F374" s="372"/>
      <c r="G374" s="5" t="s">
        <v>102</v>
      </c>
      <c r="H374" s="5" t="s">
        <v>110</v>
      </c>
      <c r="I374" s="5" t="s">
        <v>326</v>
      </c>
      <c r="J374" s="5" t="s">
        <v>310</v>
      </c>
      <c r="K374" s="5"/>
      <c r="L374" s="323"/>
      <c r="M374" s="323"/>
      <c r="N374" s="51" t="s">
        <v>102</v>
      </c>
      <c r="O374" s="12"/>
      <c r="U374" s="1">
        <f t="shared" ref="U374:U377" si="40">IF(N374="○",1,IF(N374="△",2,0))</f>
        <v>0</v>
      </c>
    </row>
    <row r="375" spans="1:23" ht="24.95" customHeight="1">
      <c r="A375" s="12"/>
      <c r="B375" s="141">
        <v>136</v>
      </c>
      <c r="C375" s="84" t="s">
        <v>114</v>
      </c>
      <c r="D375" s="86"/>
      <c r="E375" s="371" t="s">
        <v>261</v>
      </c>
      <c r="F375" s="372"/>
      <c r="G375" s="5" t="s">
        <v>102</v>
      </c>
      <c r="H375" s="5" t="s">
        <v>110</v>
      </c>
      <c r="I375" s="5" t="s">
        <v>326</v>
      </c>
      <c r="J375" s="5" t="s">
        <v>310</v>
      </c>
      <c r="K375" s="5"/>
      <c r="L375" s="323"/>
      <c r="M375" s="323"/>
      <c r="N375" s="51" t="s">
        <v>102</v>
      </c>
      <c r="O375" s="12"/>
      <c r="U375" s="1">
        <f t="shared" si="40"/>
        <v>0</v>
      </c>
    </row>
    <row r="376" spans="1:23" ht="45" customHeight="1">
      <c r="A376" s="12"/>
      <c r="B376" s="137">
        <v>137</v>
      </c>
      <c r="C376" s="84" t="s">
        <v>114</v>
      </c>
      <c r="D376" s="86"/>
      <c r="E376" s="371" t="s">
        <v>262</v>
      </c>
      <c r="F376" s="372"/>
      <c r="G376" s="5" t="s">
        <v>102</v>
      </c>
      <c r="H376" s="5" t="s">
        <v>110</v>
      </c>
      <c r="I376" s="5" t="s">
        <v>326</v>
      </c>
      <c r="J376" s="5" t="s">
        <v>310</v>
      </c>
      <c r="K376" s="5"/>
      <c r="L376" s="323"/>
      <c r="M376" s="323"/>
      <c r="N376" s="51" t="s">
        <v>102</v>
      </c>
      <c r="O376" s="12"/>
      <c r="U376" s="1">
        <f t="shared" si="40"/>
        <v>0</v>
      </c>
    </row>
    <row r="377" spans="1:23" ht="45" customHeight="1">
      <c r="A377" s="12"/>
      <c r="B377" s="137">
        <v>138</v>
      </c>
      <c r="C377" s="84" t="s">
        <v>114</v>
      </c>
      <c r="D377" s="117"/>
      <c r="E377" s="371" t="s">
        <v>263</v>
      </c>
      <c r="F377" s="372"/>
      <c r="G377" s="5" t="s">
        <v>102</v>
      </c>
      <c r="H377" s="5" t="s">
        <v>110</v>
      </c>
      <c r="I377" s="5" t="s">
        <v>326</v>
      </c>
      <c r="J377" s="5" t="s">
        <v>310</v>
      </c>
      <c r="K377" s="5"/>
      <c r="L377" s="323"/>
      <c r="M377" s="323"/>
      <c r="N377" s="51" t="s">
        <v>102</v>
      </c>
      <c r="O377" s="12"/>
      <c r="U377" s="1">
        <f t="shared" si="40"/>
        <v>0</v>
      </c>
    </row>
    <row r="378" spans="1:23" ht="24.95" customHeight="1" thickBot="1">
      <c r="A378" s="12"/>
      <c r="B378" s="463" t="s">
        <v>455</v>
      </c>
      <c r="C378" s="464"/>
      <c r="D378" s="464"/>
      <c r="E378" s="464"/>
      <c r="F378" s="464"/>
      <c r="G378" s="464"/>
      <c r="H378" s="464"/>
      <c r="I378" s="464"/>
      <c r="J378" s="464"/>
      <c r="K378" s="464"/>
      <c r="L378" s="464"/>
      <c r="M378" s="464"/>
      <c r="N378" s="465"/>
      <c r="O378" s="12"/>
    </row>
    <row r="379" spans="1:23" ht="15" customHeight="1" thickTop="1" thickBot="1">
      <c r="A379" s="12"/>
      <c r="B379" s="12"/>
      <c r="C379" s="12"/>
      <c r="D379" s="12"/>
      <c r="E379" s="12"/>
      <c r="F379" s="12"/>
      <c r="G379" s="12"/>
      <c r="H379" s="12"/>
      <c r="I379" s="12"/>
      <c r="J379" s="12"/>
      <c r="K379" s="12"/>
      <c r="L379" s="12"/>
      <c r="M379" s="12"/>
      <c r="N379" s="12"/>
      <c r="O379" s="12"/>
    </row>
    <row r="380" spans="1:23" ht="24.95" customHeight="1" thickTop="1">
      <c r="A380" s="12"/>
      <c r="B380" s="38" t="s">
        <v>92</v>
      </c>
      <c r="C380" s="83"/>
      <c r="D380" s="39"/>
      <c r="E380" s="39"/>
      <c r="F380" s="39"/>
      <c r="G380" s="39"/>
      <c r="H380" s="39"/>
      <c r="I380" s="39"/>
      <c r="J380" s="39"/>
      <c r="K380" s="39"/>
      <c r="L380" s="39"/>
      <c r="M380" s="39"/>
      <c r="N380" s="45" t="s">
        <v>64</v>
      </c>
      <c r="O380" s="12"/>
      <c r="U380" s="163">
        <f>PRODUCT(U381:U382)</f>
        <v>0</v>
      </c>
      <c r="V380" s="2" t="s">
        <v>356</v>
      </c>
      <c r="W380" s="2"/>
    </row>
    <row r="381" spans="1:23" ht="24.95" customHeight="1">
      <c r="A381" s="12"/>
      <c r="B381" s="137">
        <v>141</v>
      </c>
      <c r="C381" s="84" t="s">
        <v>114</v>
      </c>
      <c r="D381" s="361" t="s">
        <v>264</v>
      </c>
      <c r="E381" s="370"/>
      <c r="F381" s="370"/>
      <c r="G381" s="5" t="s">
        <v>102</v>
      </c>
      <c r="H381" s="5" t="s">
        <v>110</v>
      </c>
      <c r="I381" s="5" t="s">
        <v>326</v>
      </c>
      <c r="J381" s="5" t="s">
        <v>310</v>
      </c>
      <c r="K381" s="5"/>
      <c r="L381" s="323"/>
      <c r="M381" s="323"/>
      <c r="N381" s="51" t="s">
        <v>102</v>
      </c>
      <c r="O381" s="12"/>
      <c r="U381" s="1">
        <f t="shared" ref="U381:U382" si="41">IF(N381="○",1,IF(N381="△",2,0))</f>
        <v>0</v>
      </c>
    </row>
    <row r="382" spans="1:23" ht="45" customHeight="1">
      <c r="A382" s="12"/>
      <c r="B382" s="142">
        <v>142</v>
      </c>
      <c r="C382" s="95" t="s">
        <v>114</v>
      </c>
      <c r="D382" s="373" t="s">
        <v>265</v>
      </c>
      <c r="E382" s="370"/>
      <c r="F382" s="430"/>
      <c r="G382" s="5" t="s">
        <v>102</v>
      </c>
      <c r="H382" s="5" t="s">
        <v>110</v>
      </c>
      <c r="I382" s="5" t="s">
        <v>326</v>
      </c>
      <c r="J382" s="5" t="s">
        <v>310</v>
      </c>
      <c r="K382" s="5"/>
      <c r="L382" s="323"/>
      <c r="M382" s="323"/>
      <c r="N382" s="51" t="s">
        <v>102</v>
      </c>
      <c r="O382" s="12"/>
      <c r="U382" s="1">
        <f t="shared" si="41"/>
        <v>0</v>
      </c>
    </row>
    <row r="383" spans="1:23" ht="24.95" customHeight="1" thickBot="1">
      <c r="A383" s="12"/>
      <c r="B383" s="460" t="s">
        <v>698</v>
      </c>
      <c r="C383" s="461"/>
      <c r="D383" s="461"/>
      <c r="E383" s="461"/>
      <c r="F383" s="461"/>
      <c r="G383" s="461"/>
      <c r="H383" s="461"/>
      <c r="I383" s="461"/>
      <c r="J383" s="461"/>
      <c r="K383" s="461"/>
      <c r="L383" s="461"/>
      <c r="M383" s="461"/>
      <c r="N383" s="462"/>
      <c r="O383" s="12"/>
    </row>
    <row r="384" spans="1:23" ht="15" customHeight="1" thickTop="1" thickBot="1">
      <c r="A384" s="12"/>
      <c r="B384" s="12"/>
      <c r="C384" s="12"/>
      <c r="D384" s="12"/>
      <c r="E384" s="12"/>
      <c r="F384" s="12"/>
      <c r="G384" s="12"/>
      <c r="H384" s="12"/>
      <c r="I384" s="12"/>
      <c r="J384" s="12"/>
      <c r="K384" s="12"/>
      <c r="L384" s="12"/>
      <c r="M384" s="12"/>
      <c r="N384" s="12"/>
      <c r="O384" s="12"/>
      <c r="U384" s="163">
        <f>PRODUCT(U385:U388)</f>
        <v>0</v>
      </c>
      <c r="V384" s="2" t="s">
        <v>357</v>
      </c>
      <c r="W384" s="2"/>
    </row>
    <row r="385" spans="1:23" ht="24.95" customHeight="1" thickTop="1">
      <c r="A385" s="12"/>
      <c r="B385" s="38" t="s">
        <v>367</v>
      </c>
      <c r="C385" s="83"/>
      <c r="D385" s="39"/>
      <c r="E385" s="39"/>
      <c r="F385" s="39"/>
      <c r="G385" s="159" t="s">
        <v>102</v>
      </c>
      <c r="H385" s="159" t="s">
        <v>328</v>
      </c>
      <c r="I385" s="159" t="s">
        <v>312</v>
      </c>
      <c r="J385" s="159"/>
      <c r="K385" s="160"/>
      <c r="L385" s="304"/>
      <c r="M385" s="304"/>
      <c r="N385" s="53" t="s">
        <v>102</v>
      </c>
      <c r="O385" s="12"/>
      <c r="U385" s="1">
        <f>IF(N385&lt;&gt;"▼選択",1,0)</f>
        <v>0</v>
      </c>
    </row>
    <row r="386" spans="1:23" ht="45" customHeight="1">
      <c r="A386" s="12"/>
      <c r="B386" s="137">
        <v>145</v>
      </c>
      <c r="C386" s="84" t="s">
        <v>114</v>
      </c>
      <c r="D386" s="401" t="s">
        <v>266</v>
      </c>
      <c r="E386" s="402"/>
      <c r="F386" s="402"/>
      <c r="G386" s="5" t="s">
        <v>102</v>
      </c>
      <c r="H386" s="5" t="s">
        <v>110</v>
      </c>
      <c r="I386" s="5" t="s">
        <v>326</v>
      </c>
      <c r="J386" s="5" t="s">
        <v>310</v>
      </c>
      <c r="K386" s="5"/>
      <c r="L386" s="323"/>
      <c r="M386" s="323"/>
      <c r="N386" s="51" t="s">
        <v>102</v>
      </c>
      <c r="O386" s="12"/>
      <c r="U386" s="1">
        <f>IF(N$385="対象外",1,IF(N386="○",1,IF(N386="△",2,0)))</f>
        <v>0</v>
      </c>
    </row>
    <row r="387" spans="1:23" ht="24.95" customHeight="1">
      <c r="A387" s="12"/>
      <c r="B387" s="142">
        <v>146</v>
      </c>
      <c r="C387" s="84" t="s">
        <v>114</v>
      </c>
      <c r="D387" s="361" t="s">
        <v>267</v>
      </c>
      <c r="E387" s="370"/>
      <c r="F387" s="370"/>
      <c r="G387" s="5" t="s">
        <v>102</v>
      </c>
      <c r="H387" s="5" t="s">
        <v>110</v>
      </c>
      <c r="I387" s="5" t="s">
        <v>326</v>
      </c>
      <c r="J387" s="5" t="s">
        <v>310</v>
      </c>
      <c r="K387" s="5"/>
      <c r="L387" s="323"/>
      <c r="M387" s="323"/>
      <c r="N387" s="51" t="s">
        <v>102</v>
      </c>
      <c r="O387" s="12"/>
      <c r="U387" s="1">
        <f t="shared" ref="U387:U388" si="42">IF(N$385="対象外",1,IF(N387="○",1,IF(N387="△",2,0)))</f>
        <v>0</v>
      </c>
    </row>
    <row r="388" spans="1:23" ht="45" customHeight="1" thickBot="1">
      <c r="A388" s="12"/>
      <c r="B388" s="138">
        <v>147</v>
      </c>
      <c r="C388" s="139" t="s">
        <v>114</v>
      </c>
      <c r="D388" s="364" t="s">
        <v>268</v>
      </c>
      <c r="E388" s="365"/>
      <c r="F388" s="365"/>
      <c r="G388" s="158" t="s">
        <v>102</v>
      </c>
      <c r="H388" s="158" t="s">
        <v>110</v>
      </c>
      <c r="I388" s="158" t="s">
        <v>326</v>
      </c>
      <c r="J388" s="158" t="s">
        <v>310</v>
      </c>
      <c r="K388" s="158"/>
      <c r="L388" s="324"/>
      <c r="M388" s="324"/>
      <c r="N388" s="52" t="s">
        <v>102</v>
      </c>
      <c r="O388" s="12"/>
      <c r="U388" s="1">
        <f t="shared" si="42"/>
        <v>0</v>
      </c>
    </row>
    <row r="389" spans="1:23" ht="15" customHeight="1" thickTop="1" thickBot="1">
      <c r="A389" s="12"/>
      <c r="B389" s="12"/>
      <c r="C389" s="12"/>
      <c r="D389" s="12"/>
      <c r="E389" s="12"/>
      <c r="F389" s="12"/>
      <c r="G389" s="12"/>
      <c r="H389" s="12"/>
      <c r="I389" s="12"/>
      <c r="J389" s="12"/>
      <c r="K389" s="12"/>
      <c r="L389" s="12"/>
      <c r="M389" s="12"/>
      <c r="N389" s="12"/>
      <c r="O389" s="12"/>
      <c r="U389" s="163">
        <f>PRODUCT(U390:U392)</f>
        <v>0</v>
      </c>
      <c r="V389" s="2" t="s">
        <v>358</v>
      </c>
      <c r="W389" s="2"/>
    </row>
    <row r="390" spans="1:23" ht="24.95" customHeight="1" thickTop="1">
      <c r="A390" s="12"/>
      <c r="B390" s="38" t="s">
        <v>368</v>
      </c>
      <c r="C390" s="83"/>
      <c r="D390" s="39"/>
      <c r="E390" s="39"/>
      <c r="F390" s="39"/>
      <c r="G390" s="159" t="s">
        <v>102</v>
      </c>
      <c r="H390" s="159" t="s">
        <v>328</v>
      </c>
      <c r="I390" s="159" t="s">
        <v>312</v>
      </c>
      <c r="J390" s="159"/>
      <c r="K390" s="160"/>
      <c r="L390" s="304"/>
      <c r="M390" s="304"/>
      <c r="N390" s="53" t="s">
        <v>102</v>
      </c>
      <c r="O390" s="12"/>
      <c r="U390" s="1">
        <f>IF(N390&lt;&gt;"▼選択",1,0)</f>
        <v>0</v>
      </c>
    </row>
    <row r="391" spans="1:23" ht="45" customHeight="1">
      <c r="A391" s="12"/>
      <c r="B391" s="142">
        <v>148</v>
      </c>
      <c r="C391" s="84" t="s">
        <v>114</v>
      </c>
      <c r="D391" s="361" t="s">
        <v>269</v>
      </c>
      <c r="E391" s="370"/>
      <c r="F391" s="370"/>
      <c r="G391" s="5" t="s">
        <v>102</v>
      </c>
      <c r="H391" s="5" t="s">
        <v>110</v>
      </c>
      <c r="I391" s="5" t="s">
        <v>326</v>
      </c>
      <c r="J391" s="5" t="s">
        <v>310</v>
      </c>
      <c r="K391" s="5"/>
      <c r="L391" s="323"/>
      <c r="M391" s="323"/>
      <c r="N391" s="51" t="s">
        <v>102</v>
      </c>
      <c r="O391" s="12"/>
      <c r="U391" s="1">
        <f>IF(N$390="対象外",1,IF(N391="○",1,IF(N391="△",2,0)))</f>
        <v>0</v>
      </c>
    </row>
    <row r="392" spans="1:23" ht="45" customHeight="1" thickBot="1">
      <c r="A392" s="12"/>
      <c r="B392" s="138">
        <v>149</v>
      </c>
      <c r="C392" s="139" t="s">
        <v>114</v>
      </c>
      <c r="D392" s="364" t="s">
        <v>270</v>
      </c>
      <c r="E392" s="365"/>
      <c r="F392" s="365"/>
      <c r="G392" s="158" t="s">
        <v>102</v>
      </c>
      <c r="H392" s="158" t="s">
        <v>110</v>
      </c>
      <c r="I392" s="158" t="s">
        <v>326</v>
      </c>
      <c r="J392" s="158" t="s">
        <v>310</v>
      </c>
      <c r="K392" s="158"/>
      <c r="L392" s="324"/>
      <c r="M392" s="324"/>
      <c r="N392" s="52" t="s">
        <v>102</v>
      </c>
      <c r="O392" s="12"/>
      <c r="U392" s="1">
        <f>IF(N$390="対象外",1,IF(N392="○",1,IF(N392="△",2,0)))</f>
        <v>0</v>
      </c>
    </row>
    <row r="393" spans="1:23" ht="15" customHeight="1" thickTop="1" thickBot="1">
      <c r="A393" s="12"/>
      <c r="B393" s="12"/>
      <c r="C393" s="12"/>
      <c r="D393" s="12"/>
      <c r="E393" s="12"/>
      <c r="F393" s="12"/>
      <c r="G393" s="12"/>
      <c r="H393" s="12"/>
      <c r="I393" s="12"/>
      <c r="J393" s="12"/>
      <c r="K393" s="12"/>
      <c r="L393" s="12"/>
      <c r="M393" s="12"/>
      <c r="N393" s="12"/>
      <c r="O393" s="12"/>
      <c r="U393" s="163">
        <f>PRODUCT(U394:U402)</f>
        <v>0</v>
      </c>
      <c r="V393" s="2" t="s">
        <v>359</v>
      </c>
      <c r="W393" s="2"/>
    </row>
    <row r="394" spans="1:23" ht="24.95" customHeight="1" thickTop="1">
      <c r="A394" s="12"/>
      <c r="B394" s="38" t="s">
        <v>369</v>
      </c>
      <c r="C394" s="83"/>
      <c r="D394" s="39"/>
      <c r="E394" s="39"/>
      <c r="F394" s="39"/>
      <c r="G394" s="159" t="s">
        <v>102</v>
      </c>
      <c r="H394" s="159" t="s">
        <v>328</v>
      </c>
      <c r="I394" s="159" t="s">
        <v>312</v>
      </c>
      <c r="J394" s="159"/>
      <c r="K394" s="160"/>
      <c r="L394" s="304"/>
      <c r="M394" s="304"/>
      <c r="N394" s="53" t="s">
        <v>102</v>
      </c>
      <c r="O394" s="12"/>
      <c r="U394" s="1">
        <f>IF(N394&lt;&gt;"▼選択",1,0)</f>
        <v>0</v>
      </c>
    </row>
    <row r="395" spans="1:23" ht="24.95" customHeight="1">
      <c r="A395" s="12"/>
      <c r="B395" s="142">
        <v>150</v>
      </c>
      <c r="C395" s="95" t="s">
        <v>114</v>
      </c>
      <c r="D395" s="361" t="s">
        <v>271</v>
      </c>
      <c r="E395" s="370"/>
      <c r="F395" s="370"/>
      <c r="G395" s="5" t="s">
        <v>102</v>
      </c>
      <c r="H395" s="5" t="s">
        <v>110</v>
      </c>
      <c r="I395" s="5" t="s">
        <v>326</v>
      </c>
      <c r="J395" s="5" t="s">
        <v>310</v>
      </c>
      <c r="K395" s="5"/>
      <c r="L395" s="323"/>
      <c r="M395" s="323"/>
      <c r="N395" s="51" t="s">
        <v>102</v>
      </c>
      <c r="O395" s="12"/>
      <c r="U395" s="1">
        <f>IF(N$394="対象外",1,IF(N395="○",1,IF(N395="△",2,0)))</f>
        <v>0</v>
      </c>
    </row>
    <row r="396" spans="1:23" ht="45" customHeight="1">
      <c r="A396" s="12"/>
      <c r="B396" s="144">
        <v>151</v>
      </c>
      <c r="C396" s="84" t="s">
        <v>114</v>
      </c>
      <c r="D396" s="374" t="s">
        <v>480</v>
      </c>
      <c r="E396" s="370"/>
      <c r="F396" s="370"/>
      <c r="G396" s="322"/>
      <c r="H396" s="322"/>
      <c r="I396" s="322"/>
      <c r="J396" s="322"/>
      <c r="K396" s="322"/>
      <c r="L396" s="322"/>
      <c r="M396" s="322"/>
      <c r="N396" s="40"/>
      <c r="O396" s="12"/>
      <c r="U396" s="1"/>
    </row>
    <row r="397" spans="1:23" ht="45" customHeight="1">
      <c r="A397" s="12"/>
      <c r="B397" s="145">
        <v>148</v>
      </c>
      <c r="C397" s="287" t="s">
        <v>655</v>
      </c>
      <c r="D397" s="94"/>
      <c r="E397" s="371" t="s">
        <v>272</v>
      </c>
      <c r="F397" s="372"/>
      <c r="G397" s="5" t="s">
        <v>102</v>
      </c>
      <c r="H397" s="5" t="s">
        <v>110</v>
      </c>
      <c r="I397" s="5" t="s">
        <v>326</v>
      </c>
      <c r="J397" s="5" t="s">
        <v>310</v>
      </c>
      <c r="K397" s="5"/>
      <c r="L397" s="323"/>
      <c r="M397" s="323"/>
      <c r="N397" s="51" t="s">
        <v>102</v>
      </c>
      <c r="O397" s="12"/>
      <c r="U397" s="1">
        <f t="shared" ref="U397:U399" si="43">IF(N$394="対象外",1,IF(N397="○",1,IF(N397="△",2,0)))</f>
        <v>0</v>
      </c>
    </row>
    <row r="398" spans="1:23" ht="45" customHeight="1">
      <c r="A398" s="12"/>
      <c r="B398" s="145">
        <v>148</v>
      </c>
      <c r="C398" s="287" t="s">
        <v>656</v>
      </c>
      <c r="D398" s="94"/>
      <c r="E398" s="369" t="s">
        <v>273</v>
      </c>
      <c r="F398" s="372"/>
      <c r="G398" s="5" t="s">
        <v>102</v>
      </c>
      <c r="H398" s="5" t="s">
        <v>110</v>
      </c>
      <c r="I398" s="5" t="s">
        <v>326</v>
      </c>
      <c r="J398" s="5" t="s">
        <v>310</v>
      </c>
      <c r="K398" s="5"/>
      <c r="L398" s="323"/>
      <c r="M398" s="323"/>
      <c r="N398" s="51" t="s">
        <v>102</v>
      </c>
      <c r="O398" s="12"/>
      <c r="U398" s="1">
        <f t="shared" si="43"/>
        <v>0</v>
      </c>
    </row>
    <row r="399" spans="1:23" ht="144.94999999999999" customHeight="1">
      <c r="A399" s="12"/>
      <c r="B399" s="146">
        <v>148</v>
      </c>
      <c r="C399" s="287" t="s">
        <v>657</v>
      </c>
      <c r="D399" s="143"/>
      <c r="E399" s="357" t="s">
        <v>274</v>
      </c>
      <c r="F399" s="360"/>
      <c r="G399" s="5" t="s">
        <v>102</v>
      </c>
      <c r="H399" s="5" t="s">
        <v>110</v>
      </c>
      <c r="I399" s="5" t="s">
        <v>326</v>
      </c>
      <c r="J399" s="5" t="s">
        <v>310</v>
      </c>
      <c r="K399" s="5"/>
      <c r="L399" s="323"/>
      <c r="M399" s="323"/>
      <c r="N399" s="51" t="s">
        <v>102</v>
      </c>
      <c r="O399" s="12"/>
      <c r="U399" s="1">
        <f t="shared" si="43"/>
        <v>0</v>
      </c>
    </row>
    <row r="400" spans="1:23" ht="45" customHeight="1">
      <c r="A400" s="12"/>
      <c r="B400" s="147">
        <v>152</v>
      </c>
      <c r="C400" s="84" t="s">
        <v>114</v>
      </c>
      <c r="D400" s="374" t="s">
        <v>481</v>
      </c>
      <c r="E400" s="370"/>
      <c r="F400" s="370"/>
      <c r="G400" s="322"/>
      <c r="H400" s="322"/>
      <c r="I400" s="322"/>
      <c r="J400" s="322"/>
      <c r="K400" s="322"/>
      <c r="L400" s="322"/>
      <c r="M400" s="322"/>
      <c r="N400" s="40"/>
      <c r="O400" s="12"/>
      <c r="U400" s="1"/>
    </row>
    <row r="401" spans="1:23" ht="24.95" customHeight="1">
      <c r="A401" s="12"/>
      <c r="B401" s="145">
        <v>149</v>
      </c>
      <c r="C401" s="287" t="s">
        <v>658</v>
      </c>
      <c r="D401" s="118"/>
      <c r="E401" s="371" t="s">
        <v>275</v>
      </c>
      <c r="F401" s="372"/>
      <c r="G401" s="5" t="s">
        <v>102</v>
      </c>
      <c r="H401" s="5" t="s">
        <v>110</v>
      </c>
      <c r="I401" s="5" t="s">
        <v>326</v>
      </c>
      <c r="J401" s="5" t="s">
        <v>310</v>
      </c>
      <c r="K401" s="5"/>
      <c r="L401" s="323"/>
      <c r="M401" s="323"/>
      <c r="N401" s="51" t="s">
        <v>102</v>
      </c>
      <c r="O401" s="12"/>
      <c r="U401" s="1">
        <f t="shared" ref="U401:U402" si="44">IF(N$394="対象外",1,IF(N401="○",1,IF(N401="△",2,0)))</f>
        <v>0</v>
      </c>
    </row>
    <row r="402" spans="1:23" ht="45" customHeight="1" thickBot="1">
      <c r="A402" s="12"/>
      <c r="B402" s="148">
        <v>149</v>
      </c>
      <c r="C402" s="294" t="s">
        <v>659</v>
      </c>
      <c r="D402" s="149"/>
      <c r="E402" s="466" t="s">
        <v>276</v>
      </c>
      <c r="F402" s="467"/>
      <c r="G402" s="158" t="s">
        <v>102</v>
      </c>
      <c r="H402" s="158" t="s">
        <v>110</v>
      </c>
      <c r="I402" s="158" t="s">
        <v>326</v>
      </c>
      <c r="J402" s="158" t="s">
        <v>310</v>
      </c>
      <c r="K402" s="158"/>
      <c r="L402" s="324"/>
      <c r="M402" s="324"/>
      <c r="N402" s="52" t="s">
        <v>102</v>
      </c>
      <c r="O402" s="12"/>
      <c r="U402" s="1">
        <f t="shared" si="44"/>
        <v>0</v>
      </c>
    </row>
    <row r="403" spans="1:23" ht="16.899999999999999" customHeight="1" thickTop="1" thickBot="1">
      <c r="A403" s="12"/>
      <c r="B403" s="12"/>
      <c r="C403" s="12"/>
      <c r="D403" s="12"/>
      <c r="E403" s="12"/>
      <c r="F403" s="12"/>
      <c r="G403" s="12"/>
      <c r="H403" s="12"/>
      <c r="I403" s="12"/>
      <c r="J403" s="12"/>
      <c r="K403" s="12"/>
      <c r="L403" s="12"/>
      <c r="M403" s="12"/>
      <c r="N403" s="12"/>
      <c r="O403" s="12"/>
      <c r="U403" s="163">
        <f>PRODUCT(U404:U405)</f>
        <v>0</v>
      </c>
      <c r="V403" s="2" t="s">
        <v>360</v>
      </c>
      <c r="W403" s="2"/>
    </row>
    <row r="404" spans="1:23" ht="45" customHeight="1" thickTop="1">
      <c r="A404" s="12"/>
      <c r="B404" s="351" t="s">
        <v>488</v>
      </c>
      <c r="C404" s="352"/>
      <c r="D404" s="352"/>
      <c r="E404" s="352"/>
      <c r="F404" s="353"/>
      <c r="G404" s="159" t="s">
        <v>102</v>
      </c>
      <c r="H404" s="159" t="s">
        <v>328</v>
      </c>
      <c r="I404" s="159" t="s">
        <v>312</v>
      </c>
      <c r="J404" s="159"/>
      <c r="K404" s="160"/>
      <c r="L404" s="304"/>
      <c r="M404" s="304"/>
      <c r="N404" s="53" t="s">
        <v>102</v>
      </c>
      <c r="O404" s="12"/>
      <c r="U404" s="1">
        <f>IF(N404&lt;&gt;"▼選択",1,0)</f>
        <v>0</v>
      </c>
    </row>
    <row r="405" spans="1:23" ht="45" customHeight="1" thickBot="1">
      <c r="A405" s="12"/>
      <c r="B405" s="138">
        <v>153</v>
      </c>
      <c r="C405" s="139" t="s">
        <v>114</v>
      </c>
      <c r="D405" s="364" t="s">
        <v>456</v>
      </c>
      <c r="E405" s="365"/>
      <c r="F405" s="365"/>
      <c r="G405" s="158" t="s">
        <v>102</v>
      </c>
      <c r="H405" s="158" t="s">
        <v>110</v>
      </c>
      <c r="I405" s="158" t="s">
        <v>326</v>
      </c>
      <c r="J405" s="158" t="s">
        <v>310</v>
      </c>
      <c r="K405" s="158"/>
      <c r="L405" s="324"/>
      <c r="M405" s="324"/>
      <c r="N405" s="52" t="s">
        <v>102</v>
      </c>
      <c r="O405" s="12"/>
      <c r="U405" s="1">
        <f>IF(N404="対象外",1,IF(N405="○",1,IF(N405="△",2,0)))</f>
        <v>0</v>
      </c>
    </row>
    <row r="406" spans="1:23" ht="15" customHeight="1" thickTop="1" thickBot="1">
      <c r="A406" s="12"/>
      <c r="B406" s="12"/>
      <c r="C406" s="12"/>
      <c r="D406" s="12"/>
      <c r="E406" s="12"/>
      <c r="F406" s="12"/>
      <c r="G406" s="12"/>
      <c r="H406" s="12"/>
      <c r="I406" s="12"/>
      <c r="J406" s="12"/>
      <c r="K406" s="12"/>
      <c r="L406" s="12"/>
      <c r="M406" s="12"/>
      <c r="N406" s="12"/>
      <c r="O406" s="12"/>
      <c r="U406" s="163">
        <f>PRODUCT(U407:U417)</f>
        <v>0</v>
      </c>
      <c r="V406" s="2" t="s">
        <v>361</v>
      </c>
      <c r="W406" s="2"/>
    </row>
    <row r="407" spans="1:23" ht="43.5" customHeight="1" thickTop="1">
      <c r="A407" s="12"/>
      <c r="B407" s="351" t="s">
        <v>489</v>
      </c>
      <c r="C407" s="352"/>
      <c r="D407" s="352"/>
      <c r="E407" s="352"/>
      <c r="F407" s="353"/>
      <c r="G407" s="159" t="s">
        <v>102</v>
      </c>
      <c r="H407" s="159" t="s">
        <v>328</v>
      </c>
      <c r="I407" s="159" t="s">
        <v>312</v>
      </c>
      <c r="J407" s="159"/>
      <c r="K407" s="160"/>
      <c r="L407" s="304"/>
      <c r="M407" s="304"/>
      <c r="N407" s="53" t="s">
        <v>102</v>
      </c>
      <c r="O407" s="12"/>
      <c r="U407" s="1">
        <f>IF(N407&lt;&gt;"▼選択",1,0)</f>
        <v>0</v>
      </c>
    </row>
    <row r="408" spans="1:23" ht="45" customHeight="1">
      <c r="A408" s="12"/>
      <c r="B408" s="144">
        <v>154</v>
      </c>
      <c r="C408" s="84" t="s">
        <v>114</v>
      </c>
      <c r="D408" s="374" t="s">
        <v>482</v>
      </c>
      <c r="E408" s="370"/>
      <c r="F408" s="370"/>
      <c r="G408" s="322"/>
      <c r="H408" s="322"/>
      <c r="I408" s="322"/>
      <c r="J408" s="322"/>
      <c r="K408" s="322"/>
      <c r="L408" s="322"/>
      <c r="M408" s="322"/>
      <c r="N408" s="40"/>
      <c r="O408" s="12"/>
      <c r="U408" s="1"/>
    </row>
    <row r="409" spans="1:23" ht="24.95" customHeight="1">
      <c r="A409" s="12"/>
      <c r="B409" s="145">
        <v>150</v>
      </c>
      <c r="C409" s="287" t="s">
        <v>660</v>
      </c>
      <c r="D409" s="94"/>
      <c r="E409" s="345" t="s">
        <v>277</v>
      </c>
      <c r="F409" s="347"/>
      <c r="G409" s="5" t="s">
        <v>102</v>
      </c>
      <c r="H409" s="5" t="s">
        <v>110</v>
      </c>
      <c r="I409" s="5" t="s">
        <v>326</v>
      </c>
      <c r="J409" s="5" t="s">
        <v>310</v>
      </c>
      <c r="K409" s="5"/>
      <c r="L409" s="323"/>
      <c r="M409" s="323"/>
      <c r="N409" s="51" t="s">
        <v>102</v>
      </c>
      <c r="O409" s="12"/>
      <c r="U409" s="1">
        <f>IF(N$407="対象外",1,IF(N409="○",1,IF(N409="△",2,0)))</f>
        <v>0</v>
      </c>
    </row>
    <row r="410" spans="1:23" ht="24.95" customHeight="1">
      <c r="A410" s="12"/>
      <c r="B410" s="145">
        <v>150</v>
      </c>
      <c r="C410" s="287" t="s">
        <v>661</v>
      </c>
      <c r="D410" s="94"/>
      <c r="E410" s="345" t="s">
        <v>278</v>
      </c>
      <c r="F410" s="347"/>
      <c r="G410" s="5" t="s">
        <v>102</v>
      </c>
      <c r="H410" s="5" t="s">
        <v>110</v>
      </c>
      <c r="I410" s="5" t="s">
        <v>326</v>
      </c>
      <c r="J410" s="5" t="s">
        <v>310</v>
      </c>
      <c r="K410" s="5"/>
      <c r="L410" s="323"/>
      <c r="M410" s="323"/>
      <c r="N410" s="51" t="s">
        <v>102</v>
      </c>
      <c r="O410" s="12"/>
      <c r="U410" s="1">
        <f t="shared" ref="U410:U411" si="45">IF(N$407="対象外",1,IF(N410="○",1,IF(N410="△",2,0)))</f>
        <v>0</v>
      </c>
    </row>
    <row r="411" spans="1:23" ht="24.95" customHeight="1">
      <c r="A411" s="12"/>
      <c r="B411" s="150">
        <v>150</v>
      </c>
      <c r="C411" s="287" t="s">
        <v>662</v>
      </c>
      <c r="D411" s="143"/>
      <c r="E411" s="345" t="s">
        <v>457</v>
      </c>
      <c r="F411" s="347"/>
      <c r="G411" s="5" t="s">
        <v>102</v>
      </c>
      <c r="H411" s="5" t="s">
        <v>110</v>
      </c>
      <c r="I411" s="5" t="s">
        <v>326</v>
      </c>
      <c r="J411" s="5" t="s">
        <v>310</v>
      </c>
      <c r="K411" s="5"/>
      <c r="L411" s="323"/>
      <c r="M411" s="323"/>
      <c r="N411" s="51" t="s">
        <v>102</v>
      </c>
      <c r="O411" s="12"/>
      <c r="U411" s="1">
        <f t="shared" si="45"/>
        <v>0</v>
      </c>
    </row>
    <row r="412" spans="1:23" ht="24.95" customHeight="1">
      <c r="A412" s="12"/>
      <c r="B412" s="468" t="s">
        <v>699</v>
      </c>
      <c r="C412" s="469"/>
      <c r="D412" s="469"/>
      <c r="E412" s="469"/>
      <c r="F412" s="469"/>
      <c r="G412" s="469"/>
      <c r="H412" s="469"/>
      <c r="I412" s="469"/>
      <c r="J412" s="469"/>
      <c r="K412" s="469"/>
      <c r="L412" s="469"/>
      <c r="M412" s="469"/>
      <c r="N412" s="470"/>
      <c r="O412" s="12"/>
    </row>
    <row r="413" spans="1:23" ht="40.5" customHeight="1">
      <c r="A413" s="12"/>
      <c r="B413" s="354" t="s">
        <v>490</v>
      </c>
      <c r="C413" s="355"/>
      <c r="D413" s="355"/>
      <c r="E413" s="355"/>
      <c r="F413" s="356"/>
      <c r="G413" s="184" t="s">
        <v>102</v>
      </c>
      <c r="H413" s="184" t="s">
        <v>328</v>
      </c>
      <c r="I413" s="184" t="s">
        <v>312</v>
      </c>
      <c r="J413" s="184"/>
      <c r="K413" s="185"/>
      <c r="L413" s="305"/>
      <c r="M413" s="305"/>
      <c r="N413" s="186" t="s">
        <v>102</v>
      </c>
      <c r="O413" s="12"/>
      <c r="U413" s="1">
        <f>IF(N413&lt;&gt;"▼選択",1,0)</f>
        <v>0</v>
      </c>
    </row>
    <row r="414" spans="1:23" ht="45" customHeight="1">
      <c r="A414" s="12"/>
      <c r="B414" s="144">
        <v>156</v>
      </c>
      <c r="C414" s="84" t="s">
        <v>114</v>
      </c>
      <c r="D414" s="374" t="s">
        <v>483</v>
      </c>
      <c r="E414" s="370"/>
      <c r="F414" s="370"/>
      <c r="G414" s="322"/>
      <c r="H414" s="322"/>
      <c r="I414" s="322"/>
      <c r="J414" s="322"/>
      <c r="K414" s="322"/>
      <c r="L414" s="322"/>
      <c r="M414" s="322"/>
      <c r="N414" s="40"/>
      <c r="O414" s="12"/>
      <c r="U414" s="1"/>
    </row>
    <row r="415" spans="1:23" ht="24.95" customHeight="1">
      <c r="A415" s="12"/>
      <c r="B415" s="145">
        <v>152</v>
      </c>
      <c r="C415" s="287" t="s">
        <v>663</v>
      </c>
      <c r="D415" s="94"/>
      <c r="E415" s="371" t="s">
        <v>279</v>
      </c>
      <c r="F415" s="372"/>
      <c r="G415" s="5" t="s">
        <v>102</v>
      </c>
      <c r="H415" s="5" t="s">
        <v>110</v>
      </c>
      <c r="I415" s="5" t="s">
        <v>326</v>
      </c>
      <c r="J415" s="5" t="s">
        <v>310</v>
      </c>
      <c r="K415" s="5"/>
      <c r="L415" s="323"/>
      <c r="M415" s="323"/>
      <c r="N415" s="51" t="s">
        <v>102</v>
      </c>
      <c r="O415" s="12"/>
      <c r="U415" s="1">
        <f>IF(N$413="対象外",1,IF(N415="○",1,IF(N415="△",2,0)))</f>
        <v>0</v>
      </c>
    </row>
    <row r="416" spans="1:23" ht="24.95" customHeight="1">
      <c r="A416" s="12"/>
      <c r="B416" s="145">
        <v>152</v>
      </c>
      <c r="C416" s="287" t="s">
        <v>664</v>
      </c>
      <c r="D416" s="94"/>
      <c r="E416" s="371" t="s">
        <v>280</v>
      </c>
      <c r="F416" s="372"/>
      <c r="G416" s="5" t="s">
        <v>102</v>
      </c>
      <c r="H416" s="5" t="s">
        <v>110</v>
      </c>
      <c r="I416" s="5" t="s">
        <v>326</v>
      </c>
      <c r="J416" s="5" t="s">
        <v>310</v>
      </c>
      <c r="K416" s="5"/>
      <c r="L416" s="323"/>
      <c r="M416" s="323"/>
      <c r="N416" s="51" t="s">
        <v>102</v>
      </c>
      <c r="O416" s="12"/>
      <c r="U416" s="1">
        <f t="shared" ref="U416:U417" si="46">IF(N$413="対象外",1,IF(N416="○",1,IF(N416="△",2,0)))</f>
        <v>0</v>
      </c>
    </row>
    <row r="417" spans="1:23" ht="45" customHeight="1" thickBot="1">
      <c r="A417" s="12"/>
      <c r="B417" s="148">
        <v>152</v>
      </c>
      <c r="C417" s="294" t="s">
        <v>665</v>
      </c>
      <c r="D417" s="151"/>
      <c r="E417" s="466" t="s">
        <v>281</v>
      </c>
      <c r="F417" s="467"/>
      <c r="G417" s="158" t="s">
        <v>102</v>
      </c>
      <c r="H417" s="158" t="s">
        <v>110</v>
      </c>
      <c r="I417" s="158" t="s">
        <v>326</v>
      </c>
      <c r="J417" s="158" t="s">
        <v>310</v>
      </c>
      <c r="K417" s="158"/>
      <c r="L417" s="324"/>
      <c r="M417" s="324"/>
      <c r="N417" s="52" t="s">
        <v>102</v>
      </c>
      <c r="O417" s="12"/>
      <c r="U417" s="1">
        <f t="shared" si="46"/>
        <v>0</v>
      </c>
    </row>
    <row r="418" spans="1:23" ht="15" customHeight="1" thickTop="1" thickBot="1">
      <c r="A418" s="12"/>
      <c r="B418" s="12"/>
      <c r="C418" s="12"/>
      <c r="D418" s="12"/>
      <c r="E418" s="12"/>
      <c r="F418" s="12"/>
      <c r="G418" s="12"/>
      <c r="H418" s="12"/>
      <c r="I418" s="12"/>
      <c r="J418" s="12"/>
      <c r="K418" s="12"/>
      <c r="L418" s="12"/>
      <c r="M418" s="12"/>
      <c r="N418" s="12"/>
      <c r="O418" s="12"/>
      <c r="U418" s="163">
        <f>PRODUCT(U419:U425)</f>
        <v>0</v>
      </c>
      <c r="V418" s="2" t="s">
        <v>362</v>
      </c>
      <c r="W418" s="2"/>
    </row>
    <row r="419" spans="1:23" ht="24.95" customHeight="1" thickTop="1">
      <c r="A419" s="12"/>
      <c r="B419" s="38" t="s">
        <v>370</v>
      </c>
      <c r="C419" s="83"/>
      <c r="D419" s="39"/>
      <c r="E419" s="39"/>
      <c r="F419" s="39"/>
      <c r="G419" s="159" t="s">
        <v>102</v>
      </c>
      <c r="H419" s="159" t="s">
        <v>328</v>
      </c>
      <c r="I419" s="159" t="s">
        <v>312</v>
      </c>
      <c r="J419" s="159"/>
      <c r="K419" s="160"/>
      <c r="L419" s="304"/>
      <c r="M419" s="304"/>
      <c r="N419" s="53" t="s">
        <v>102</v>
      </c>
      <c r="O419" s="12"/>
      <c r="U419" s="1">
        <f>IF(N419&lt;&gt;"▼選択",1,0)</f>
        <v>0</v>
      </c>
    </row>
    <row r="420" spans="1:23" ht="45" customHeight="1">
      <c r="A420" s="12"/>
      <c r="B420" s="144">
        <v>157</v>
      </c>
      <c r="C420" s="84" t="s">
        <v>114</v>
      </c>
      <c r="D420" s="374" t="s">
        <v>484</v>
      </c>
      <c r="E420" s="370"/>
      <c r="F420" s="370"/>
      <c r="G420" s="322"/>
      <c r="H420" s="322"/>
      <c r="I420" s="322"/>
      <c r="J420" s="322"/>
      <c r="K420" s="322"/>
      <c r="L420" s="322"/>
      <c r="M420" s="322"/>
      <c r="N420" s="40"/>
      <c r="O420" s="12"/>
      <c r="U420" s="1"/>
    </row>
    <row r="421" spans="1:23" ht="24.95" customHeight="1">
      <c r="A421" s="12"/>
      <c r="B421" s="145">
        <v>153</v>
      </c>
      <c r="C421" s="287" t="s">
        <v>666</v>
      </c>
      <c r="D421" s="94"/>
      <c r="E421" s="371" t="s">
        <v>284</v>
      </c>
      <c r="F421" s="372"/>
      <c r="G421" s="5" t="s">
        <v>102</v>
      </c>
      <c r="H421" s="5" t="s">
        <v>110</v>
      </c>
      <c r="I421" s="5" t="s">
        <v>326</v>
      </c>
      <c r="J421" s="5" t="s">
        <v>310</v>
      </c>
      <c r="K421" s="5"/>
      <c r="L421" s="323"/>
      <c r="M421" s="323"/>
      <c r="N421" s="51" t="s">
        <v>102</v>
      </c>
      <c r="O421" s="12"/>
      <c r="U421" s="1">
        <f>IF(N$419="対象外",1,IF(N421="○",1,IF(N421="△",2,0)))</f>
        <v>0</v>
      </c>
    </row>
    <row r="422" spans="1:23" ht="24.95" customHeight="1">
      <c r="A422" s="12"/>
      <c r="B422" s="145">
        <v>153</v>
      </c>
      <c r="C422" s="287" t="s">
        <v>667</v>
      </c>
      <c r="D422" s="94"/>
      <c r="E422" s="371" t="s">
        <v>285</v>
      </c>
      <c r="F422" s="372"/>
      <c r="G422" s="5" t="s">
        <v>102</v>
      </c>
      <c r="H422" s="5" t="s">
        <v>110</v>
      </c>
      <c r="I422" s="5" t="s">
        <v>326</v>
      </c>
      <c r="J422" s="5" t="s">
        <v>310</v>
      </c>
      <c r="K422" s="5"/>
      <c r="L422" s="323"/>
      <c r="M422" s="323"/>
      <c r="N422" s="51" t="s">
        <v>102</v>
      </c>
      <c r="O422" s="12"/>
      <c r="U422" s="1">
        <f t="shared" ref="U422:U425" si="47">IF(N$419="対象外",1,IF(N422="○",1,IF(N422="△",2,0)))</f>
        <v>0</v>
      </c>
    </row>
    <row r="423" spans="1:23" ht="24.95" customHeight="1">
      <c r="A423" s="12"/>
      <c r="B423" s="145">
        <v>153</v>
      </c>
      <c r="C423" s="287" t="s">
        <v>668</v>
      </c>
      <c r="D423" s="94"/>
      <c r="E423" s="375" t="s">
        <v>330</v>
      </c>
      <c r="F423" s="452"/>
      <c r="G423" s="5" t="s">
        <v>102</v>
      </c>
      <c r="H423" s="5" t="s">
        <v>110</v>
      </c>
      <c r="I423" s="5" t="s">
        <v>326</v>
      </c>
      <c r="J423" s="5" t="s">
        <v>310</v>
      </c>
      <c r="K423" s="5"/>
      <c r="L423" s="323"/>
      <c r="M423" s="323"/>
      <c r="N423" s="51" t="s">
        <v>102</v>
      </c>
      <c r="O423" s="12"/>
      <c r="U423" s="1">
        <f t="shared" si="47"/>
        <v>0</v>
      </c>
    </row>
    <row r="424" spans="1:23" ht="24.95" customHeight="1">
      <c r="A424" s="12"/>
      <c r="B424" s="145">
        <v>153</v>
      </c>
      <c r="C424" s="287" t="s">
        <v>669</v>
      </c>
      <c r="D424" s="94"/>
      <c r="E424" s="371" t="s">
        <v>286</v>
      </c>
      <c r="F424" s="372"/>
      <c r="G424" s="5" t="s">
        <v>102</v>
      </c>
      <c r="H424" s="5" t="s">
        <v>110</v>
      </c>
      <c r="I424" s="5" t="s">
        <v>326</v>
      </c>
      <c r="J424" s="5" t="s">
        <v>310</v>
      </c>
      <c r="K424" s="5"/>
      <c r="L424" s="323"/>
      <c r="M424" s="323"/>
      <c r="N424" s="51" t="s">
        <v>102</v>
      </c>
      <c r="O424" s="12"/>
      <c r="U424" s="1">
        <f t="shared" si="47"/>
        <v>0</v>
      </c>
    </row>
    <row r="425" spans="1:23" ht="45" customHeight="1">
      <c r="A425" s="12"/>
      <c r="B425" s="150">
        <v>153</v>
      </c>
      <c r="C425" s="290" t="s">
        <v>670</v>
      </c>
      <c r="D425" s="143"/>
      <c r="E425" s="357" t="s">
        <v>287</v>
      </c>
      <c r="F425" s="359"/>
      <c r="G425" s="5" t="s">
        <v>102</v>
      </c>
      <c r="H425" s="5" t="s">
        <v>110</v>
      </c>
      <c r="I425" s="5" t="s">
        <v>326</v>
      </c>
      <c r="J425" s="5" t="s">
        <v>310</v>
      </c>
      <c r="K425" s="5"/>
      <c r="L425" s="323"/>
      <c r="M425" s="323"/>
      <c r="N425" s="51" t="s">
        <v>102</v>
      </c>
      <c r="O425" s="12"/>
      <c r="U425" s="1">
        <f t="shared" si="47"/>
        <v>0</v>
      </c>
    </row>
    <row r="426" spans="1:23" ht="24.95" customHeight="1" thickBot="1">
      <c r="A426" s="12"/>
      <c r="B426" s="460" t="s">
        <v>700</v>
      </c>
      <c r="C426" s="461"/>
      <c r="D426" s="461"/>
      <c r="E426" s="461"/>
      <c r="F426" s="461"/>
      <c r="G426" s="461"/>
      <c r="H426" s="461"/>
      <c r="I426" s="461"/>
      <c r="J426" s="461"/>
      <c r="K426" s="461"/>
      <c r="L426" s="461"/>
      <c r="M426" s="461"/>
      <c r="N426" s="462"/>
      <c r="O426" s="12"/>
    </row>
    <row r="427" spans="1:23" ht="15" customHeight="1" thickTop="1">
      <c r="A427" s="12"/>
      <c r="B427" s="12" t="s">
        <v>282</v>
      </c>
      <c r="C427" s="12"/>
      <c r="D427" s="12"/>
      <c r="E427" s="12"/>
      <c r="F427" s="12"/>
      <c r="G427" s="12"/>
      <c r="H427" s="12"/>
      <c r="I427" s="12"/>
      <c r="J427" s="12"/>
      <c r="K427" s="12"/>
      <c r="L427" s="12"/>
      <c r="M427" s="12"/>
      <c r="N427" s="12"/>
      <c r="O427" s="12"/>
    </row>
    <row r="428" spans="1:23" ht="15" customHeight="1">
      <c r="A428" s="12"/>
      <c r="B428" s="12" t="s">
        <v>283</v>
      </c>
      <c r="C428" s="12"/>
      <c r="D428" s="12"/>
      <c r="E428" s="12"/>
      <c r="F428" s="12"/>
      <c r="G428" s="12"/>
      <c r="H428" s="12"/>
      <c r="I428" s="12"/>
      <c r="J428" s="12"/>
      <c r="K428" s="12"/>
      <c r="L428" s="12"/>
      <c r="M428" s="12"/>
      <c r="N428" s="12"/>
      <c r="O428" s="12"/>
    </row>
    <row r="429" spans="1:23" ht="15" customHeight="1">
      <c r="A429" s="12"/>
      <c r="B429" s="12"/>
      <c r="C429" s="12"/>
      <c r="D429" s="12"/>
      <c r="E429" s="12"/>
      <c r="F429" s="12"/>
      <c r="G429" s="12"/>
      <c r="H429" s="12"/>
      <c r="I429" s="12"/>
      <c r="J429" s="12"/>
      <c r="K429" s="12"/>
      <c r="L429" s="12"/>
      <c r="M429" s="12"/>
      <c r="N429" s="12"/>
      <c r="O429" s="12"/>
    </row>
    <row r="430" spans="1:23" ht="24.95" customHeight="1">
      <c r="A430" s="12"/>
      <c r="B430" s="33" t="s">
        <v>96</v>
      </c>
      <c r="C430" s="82"/>
      <c r="D430" s="34"/>
      <c r="E430" s="34"/>
      <c r="F430" s="34"/>
      <c r="G430" s="34"/>
      <c r="H430" s="34"/>
      <c r="I430" s="34"/>
      <c r="J430" s="34"/>
      <c r="K430" s="34"/>
      <c r="L430" s="34"/>
      <c r="M430" s="34"/>
      <c r="N430" s="35"/>
      <c r="O430" s="12"/>
    </row>
    <row r="431" spans="1:23" ht="15" customHeight="1" thickBot="1">
      <c r="A431" s="12"/>
      <c r="B431" s="12"/>
      <c r="C431" s="12"/>
      <c r="D431" s="12"/>
      <c r="E431" s="12"/>
      <c r="F431" s="12"/>
      <c r="G431" s="12"/>
      <c r="H431" s="12"/>
      <c r="I431" s="12"/>
      <c r="J431" s="12"/>
      <c r="K431" s="12"/>
      <c r="L431" s="12"/>
      <c r="M431" s="12"/>
      <c r="N431" s="12"/>
      <c r="O431" s="12"/>
    </row>
    <row r="432" spans="1:23" ht="24.95" customHeight="1" thickTop="1">
      <c r="A432" s="12"/>
      <c r="B432" s="38" t="s">
        <v>97</v>
      </c>
      <c r="C432" s="83"/>
      <c r="D432" s="39"/>
      <c r="E432" s="39"/>
      <c r="F432" s="39"/>
      <c r="G432" s="39"/>
      <c r="H432" s="39"/>
      <c r="I432" s="39"/>
      <c r="J432" s="39"/>
      <c r="K432" s="39"/>
      <c r="L432" s="39"/>
      <c r="M432" s="39"/>
      <c r="N432" s="45" t="s">
        <v>64</v>
      </c>
      <c r="O432" s="12"/>
      <c r="U432" s="163">
        <f>PRODUCT(U433:U446)</f>
        <v>0</v>
      </c>
      <c r="V432" s="2" t="s">
        <v>363</v>
      </c>
      <c r="W432" s="2"/>
    </row>
    <row r="433" spans="1:21" ht="24.95" customHeight="1">
      <c r="A433" s="12"/>
      <c r="B433" s="137">
        <v>159</v>
      </c>
      <c r="C433" s="84" t="s">
        <v>114</v>
      </c>
      <c r="D433" s="361" t="s">
        <v>378</v>
      </c>
      <c r="E433" s="370"/>
      <c r="F433" s="370"/>
      <c r="G433" s="5" t="s">
        <v>102</v>
      </c>
      <c r="H433" s="5" t="s">
        <v>110</v>
      </c>
      <c r="I433" s="5" t="s">
        <v>326</v>
      </c>
      <c r="J433" s="5" t="s">
        <v>310</v>
      </c>
      <c r="K433" s="5"/>
      <c r="L433" s="323"/>
      <c r="M433" s="323"/>
      <c r="N433" s="51" t="s">
        <v>102</v>
      </c>
      <c r="O433" s="12"/>
      <c r="U433" s="1">
        <f t="shared" ref="U433:U441" si="48">IF(N433="○",1,IF(N433="△",2,0))</f>
        <v>0</v>
      </c>
    </row>
    <row r="434" spans="1:21" ht="24.95" customHeight="1">
      <c r="A434" s="12"/>
      <c r="B434" s="137">
        <v>160</v>
      </c>
      <c r="C434" s="84" t="s">
        <v>114</v>
      </c>
      <c r="D434" s="361" t="s">
        <v>379</v>
      </c>
      <c r="E434" s="370"/>
      <c r="F434" s="370"/>
      <c r="G434" s="5" t="s">
        <v>102</v>
      </c>
      <c r="H434" s="5" t="s">
        <v>110</v>
      </c>
      <c r="I434" s="5" t="s">
        <v>326</v>
      </c>
      <c r="J434" s="5" t="s">
        <v>310</v>
      </c>
      <c r="K434" s="5"/>
      <c r="L434" s="323"/>
      <c r="M434" s="323"/>
      <c r="N434" s="51" t="s">
        <v>102</v>
      </c>
      <c r="O434" s="12"/>
      <c r="U434" s="1">
        <f t="shared" si="48"/>
        <v>0</v>
      </c>
    </row>
    <row r="435" spans="1:21" ht="24.95" customHeight="1">
      <c r="A435" s="12"/>
      <c r="B435" s="137">
        <v>161</v>
      </c>
      <c r="C435" s="84" t="s">
        <v>114</v>
      </c>
      <c r="D435" s="361" t="s">
        <v>288</v>
      </c>
      <c r="E435" s="370"/>
      <c r="F435" s="370"/>
      <c r="G435" s="5" t="s">
        <v>102</v>
      </c>
      <c r="H435" s="5" t="s">
        <v>110</v>
      </c>
      <c r="I435" s="5" t="s">
        <v>326</v>
      </c>
      <c r="J435" s="5" t="s">
        <v>310</v>
      </c>
      <c r="K435" s="5"/>
      <c r="L435" s="323"/>
      <c r="M435" s="323"/>
      <c r="N435" s="51" t="s">
        <v>102</v>
      </c>
      <c r="O435" s="12"/>
      <c r="U435" s="1">
        <f t="shared" si="48"/>
        <v>0</v>
      </c>
    </row>
    <row r="436" spans="1:21" ht="24.95" customHeight="1">
      <c r="A436" s="12"/>
      <c r="B436" s="137">
        <v>162</v>
      </c>
      <c r="C436" s="84" t="s">
        <v>114</v>
      </c>
      <c r="D436" s="361" t="s">
        <v>289</v>
      </c>
      <c r="E436" s="370"/>
      <c r="F436" s="370"/>
      <c r="G436" s="5" t="s">
        <v>102</v>
      </c>
      <c r="H436" s="5" t="s">
        <v>110</v>
      </c>
      <c r="I436" s="5" t="s">
        <v>326</v>
      </c>
      <c r="J436" s="5" t="s">
        <v>310</v>
      </c>
      <c r="K436" s="5"/>
      <c r="L436" s="323"/>
      <c r="M436" s="323"/>
      <c r="N436" s="51" t="s">
        <v>102</v>
      </c>
      <c r="O436" s="12"/>
      <c r="U436" s="1">
        <f t="shared" si="48"/>
        <v>0</v>
      </c>
    </row>
    <row r="437" spans="1:21" ht="24.95" customHeight="1">
      <c r="A437" s="12"/>
      <c r="B437" s="137">
        <v>163</v>
      </c>
      <c r="C437" s="84" t="s">
        <v>114</v>
      </c>
      <c r="D437" s="361" t="s">
        <v>290</v>
      </c>
      <c r="E437" s="370"/>
      <c r="F437" s="370"/>
      <c r="G437" s="5" t="s">
        <v>102</v>
      </c>
      <c r="H437" s="5" t="s">
        <v>110</v>
      </c>
      <c r="I437" s="5" t="s">
        <v>326</v>
      </c>
      <c r="J437" s="5" t="s">
        <v>310</v>
      </c>
      <c r="K437" s="5"/>
      <c r="L437" s="323"/>
      <c r="M437" s="323"/>
      <c r="N437" s="51" t="s">
        <v>102</v>
      </c>
      <c r="O437" s="12"/>
      <c r="U437" s="1">
        <f t="shared" si="48"/>
        <v>0</v>
      </c>
    </row>
    <row r="438" spans="1:21" ht="24.95" customHeight="1">
      <c r="A438" s="12"/>
      <c r="B438" s="137">
        <v>164</v>
      </c>
      <c r="C438" s="84" t="s">
        <v>114</v>
      </c>
      <c r="D438" s="361" t="s">
        <v>291</v>
      </c>
      <c r="E438" s="370"/>
      <c r="F438" s="370"/>
      <c r="G438" s="5" t="s">
        <v>102</v>
      </c>
      <c r="H438" s="5" t="s">
        <v>110</v>
      </c>
      <c r="I438" s="5" t="s">
        <v>326</v>
      </c>
      <c r="J438" s="5" t="s">
        <v>310</v>
      </c>
      <c r="K438" s="5"/>
      <c r="L438" s="323"/>
      <c r="M438" s="323"/>
      <c r="N438" s="51" t="s">
        <v>102</v>
      </c>
      <c r="O438" s="12"/>
      <c r="U438" s="1">
        <f t="shared" si="48"/>
        <v>0</v>
      </c>
    </row>
    <row r="439" spans="1:21" ht="45" customHeight="1">
      <c r="A439" s="12"/>
      <c r="B439" s="137">
        <v>165</v>
      </c>
      <c r="C439" s="84" t="s">
        <v>114</v>
      </c>
      <c r="D439" s="361" t="s">
        <v>292</v>
      </c>
      <c r="E439" s="370"/>
      <c r="F439" s="370"/>
      <c r="G439" s="5" t="s">
        <v>102</v>
      </c>
      <c r="H439" s="5" t="s">
        <v>110</v>
      </c>
      <c r="I439" s="5" t="s">
        <v>326</v>
      </c>
      <c r="J439" s="5" t="s">
        <v>310</v>
      </c>
      <c r="K439" s="5"/>
      <c r="L439" s="323"/>
      <c r="M439" s="323"/>
      <c r="N439" s="51" t="s">
        <v>102</v>
      </c>
      <c r="O439" s="12"/>
      <c r="U439" s="1">
        <f t="shared" si="48"/>
        <v>0</v>
      </c>
    </row>
    <row r="440" spans="1:21" ht="65.099999999999994" customHeight="1">
      <c r="A440" s="12"/>
      <c r="B440" s="137">
        <v>166</v>
      </c>
      <c r="C440" s="84" t="s">
        <v>114</v>
      </c>
      <c r="D440" s="361" t="s">
        <v>293</v>
      </c>
      <c r="E440" s="370"/>
      <c r="F440" s="370"/>
      <c r="G440" s="5" t="s">
        <v>102</v>
      </c>
      <c r="H440" s="5" t="s">
        <v>110</v>
      </c>
      <c r="I440" s="5" t="s">
        <v>326</v>
      </c>
      <c r="J440" s="5" t="s">
        <v>310</v>
      </c>
      <c r="K440" s="5"/>
      <c r="L440" s="323"/>
      <c r="M440" s="323"/>
      <c r="N440" s="51" t="s">
        <v>102</v>
      </c>
      <c r="O440" s="12"/>
      <c r="U440" s="1">
        <f t="shared" si="48"/>
        <v>0</v>
      </c>
    </row>
    <row r="441" spans="1:21" ht="24.95" customHeight="1">
      <c r="A441" s="12"/>
      <c r="B441" s="137">
        <v>167</v>
      </c>
      <c r="C441" s="95" t="s">
        <v>114</v>
      </c>
      <c r="D441" s="361" t="s">
        <v>294</v>
      </c>
      <c r="E441" s="370"/>
      <c r="F441" s="370"/>
      <c r="G441" s="5" t="s">
        <v>102</v>
      </c>
      <c r="H441" s="5" t="s">
        <v>110</v>
      </c>
      <c r="I441" s="5" t="s">
        <v>326</v>
      </c>
      <c r="J441" s="5" t="s">
        <v>310</v>
      </c>
      <c r="K441" s="5"/>
      <c r="L441" s="323"/>
      <c r="M441" s="323"/>
      <c r="N441" s="51" t="s">
        <v>102</v>
      </c>
      <c r="O441" s="12"/>
      <c r="U441" s="1">
        <f t="shared" si="48"/>
        <v>0</v>
      </c>
    </row>
    <row r="442" spans="1:21" ht="24.95" customHeight="1">
      <c r="A442" s="12"/>
      <c r="B442" s="140">
        <v>164</v>
      </c>
      <c r="C442" s="84" t="s">
        <v>114</v>
      </c>
      <c r="D442" s="366" t="s">
        <v>0</v>
      </c>
      <c r="E442" s="367"/>
      <c r="F442" s="367"/>
      <c r="G442" s="154" t="s">
        <v>102</v>
      </c>
      <c r="H442" s="154" t="s">
        <v>329</v>
      </c>
      <c r="I442" s="154" t="s">
        <v>313</v>
      </c>
      <c r="J442" s="154"/>
      <c r="K442" s="154"/>
      <c r="L442" s="301"/>
      <c r="M442" s="301"/>
      <c r="N442" s="51" t="s">
        <v>102</v>
      </c>
      <c r="O442" s="12"/>
      <c r="U442" s="1">
        <f>IF(N442&lt;&gt;"▼選択",1,0)</f>
        <v>0</v>
      </c>
    </row>
    <row r="443" spans="1:21" ht="45" customHeight="1">
      <c r="A443" s="12"/>
      <c r="B443" s="141">
        <v>168</v>
      </c>
      <c r="C443" s="99" t="s">
        <v>114</v>
      </c>
      <c r="D443" s="152"/>
      <c r="E443" s="371" t="s">
        <v>295</v>
      </c>
      <c r="F443" s="372"/>
      <c r="G443" s="5" t="s">
        <v>102</v>
      </c>
      <c r="H443" s="5" t="s">
        <v>110</v>
      </c>
      <c r="I443" s="5" t="s">
        <v>326</v>
      </c>
      <c r="J443" s="5" t="s">
        <v>310</v>
      </c>
      <c r="K443" s="5"/>
      <c r="L443" s="323"/>
      <c r="M443" s="323"/>
      <c r="N443" s="51" t="s">
        <v>102</v>
      </c>
      <c r="O443" s="12"/>
      <c r="U443" s="1">
        <f>IF(N$442="対象外",1,IF(N443="○",1,IF(N443="△",2,0)))</f>
        <v>0</v>
      </c>
    </row>
    <row r="444" spans="1:21" ht="45" customHeight="1">
      <c r="A444" s="12"/>
      <c r="B444" s="137">
        <v>169</v>
      </c>
      <c r="C444" s="84" t="s">
        <v>114</v>
      </c>
      <c r="D444" s="361" t="s">
        <v>296</v>
      </c>
      <c r="E444" s="370"/>
      <c r="F444" s="370"/>
      <c r="G444" s="5" t="s">
        <v>102</v>
      </c>
      <c r="H444" s="5" t="s">
        <v>110</v>
      </c>
      <c r="I444" s="5" t="s">
        <v>326</v>
      </c>
      <c r="J444" s="5" t="s">
        <v>310</v>
      </c>
      <c r="K444" s="5"/>
      <c r="L444" s="323"/>
      <c r="M444" s="323"/>
      <c r="N444" s="51" t="s">
        <v>102</v>
      </c>
      <c r="O444" s="12"/>
      <c r="U444" s="1">
        <f t="shared" ref="U444:U446" si="49">IF(N444="○",1,IF(N444="△",2,0))</f>
        <v>0</v>
      </c>
    </row>
    <row r="445" spans="1:21" ht="45" customHeight="1">
      <c r="A445" s="12"/>
      <c r="B445" s="144">
        <v>170</v>
      </c>
      <c r="C445" s="84"/>
      <c r="D445" s="357" t="s">
        <v>739</v>
      </c>
      <c r="E445" s="358"/>
      <c r="F445" s="359"/>
      <c r="G445" s="5" t="s">
        <v>102</v>
      </c>
      <c r="H445" s="5" t="s">
        <v>110</v>
      </c>
      <c r="I445" s="5" t="s">
        <v>326</v>
      </c>
      <c r="J445" s="5" t="s">
        <v>310</v>
      </c>
      <c r="K445" s="5"/>
      <c r="L445" s="323"/>
      <c r="M445" s="323"/>
      <c r="N445" s="51" t="s">
        <v>102</v>
      </c>
      <c r="O445" s="12"/>
      <c r="U445" s="1">
        <f t="shared" ref="U445" si="50">IF(N445="○",1,IF(N445="△",2,0))</f>
        <v>0</v>
      </c>
    </row>
    <row r="446" spans="1:21" ht="65.099999999999994" customHeight="1" thickBot="1">
      <c r="A446" s="12"/>
      <c r="B446" s="138">
        <v>171</v>
      </c>
      <c r="C446" s="139" t="s">
        <v>114</v>
      </c>
      <c r="D446" s="364" t="s">
        <v>41</v>
      </c>
      <c r="E446" s="365"/>
      <c r="F446" s="365"/>
      <c r="G446" s="158" t="s">
        <v>102</v>
      </c>
      <c r="H446" s="158" t="s">
        <v>110</v>
      </c>
      <c r="I446" s="158" t="s">
        <v>326</v>
      </c>
      <c r="J446" s="158" t="s">
        <v>310</v>
      </c>
      <c r="K446" s="158"/>
      <c r="L446" s="324"/>
      <c r="M446" s="324"/>
      <c r="N446" s="52" t="s">
        <v>102</v>
      </c>
      <c r="O446" s="12"/>
      <c r="U446" s="1">
        <f t="shared" si="49"/>
        <v>0</v>
      </c>
    </row>
    <row r="447" spans="1:21" ht="15" customHeight="1" thickTop="1">
      <c r="A447" s="12"/>
      <c r="B447" s="12"/>
      <c r="C447" s="12"/>
      <c r="D447" s="12"/>
      <c r="E447" s="12"/>
      <c r="F447" s="12"/>
      <c r="G447" s="12"/>
      <c r="H447" s="12"/>
      <c r="I447" s="12"/>
      <c r="J447" s="12"/>
      <c r="K447" s="12"/>
      <c r="L447" s="12"/>
      <c r="M447" s="12"/>
      <c r="N447" s="12"/>
      <c r="O447" s="12"/>
    </row>
    <row r="448" spans="1:21" ht="24.95" customHeight="1">
      <c r="A448" s="12"/>
      <c r="B448" s="33" t="s">
        <v>98</v>
      </c>
      <c r="C448" s="82"/>
      <c r="D448" s="34"/>
      <c r="E448" s="34"/>
      <c r="F448" s="34"/>
      <c r="G448" s="34"/>
      <c r="H448" s="34"/>
      <c r="I448" s="34"/>
      <c r="J448" s="34"/>
      <c r="K448" s="34"/>
      <c r="L448" s="34"/>
      <c r="M448" s="34"/>
      <c r="N448" s="35"/>
      <c r="O448" s="12"/>
    </row>
    <row r="449" spans="1:23" ht="15" customHeight="1" thickBot="1">
      <c r="A449" s="12"/>
      <c r="B449" s="12"/>
      <c r="C449" s="12"/>
      <c r="D449" s="12"/>
      <c r="E449" s="12"/>
      <c r="F449" s="12"/>
      <c r="G449" s="12"/>
      <c r="H449" s="12"/>
      <c r="I449" s="12"/>
      <c r="J449" s="12"/>
      <c r="K449" s="12"/>
      <c r="L449" s="12"/>
      <c r="M449" s="12"/>
      <c r="N449" s="12"/>
      <c r="O449" s="12"/>
    </row>
    <row r="450" spans="1:23" ht="24.95" customHeight="1" thickTop="1">
      <c r="A450" s="12"/>
      <c r="B450" s="38" t="s">
        <v>99</v>
      </c>
      <c r="C450" s="83"/>
      <c r="D450" s="39"/>
      <c r="E450" s="39"/>
      <c r="F450" s="39"/>
      <c r="G450" s="39"/>
      <c r="H450" s="39"/>
      <c r="I450" s="39"/>
      <c r="J450" s="39"/>
      <c r="K450" s="39"/>
      <c r="L450" s="39"/>
      <c r="M450" s="39"/>
      <c r="N450" s="45" t="s">
        <v>64</v>
      </c>
      <c r="O450" s="12"/>
      <c r="U450" s="163">
        <f>PRODUCT(U451:U461)</f>
        <v>0</v>
      </c>
      <c r="V450" s="2" t="s">
        <v>364</v>
      </c>
      <c r="W450" s="2"/>
    </row>
    <row r="451" spans="1:23" ht="129.94999999999999" customHeight="1">
      <c r="A451" s="12"/>
      <c r="B451" s="144">
        <v>172</v>
      </c>
      <c r="C451" s="84" t="s">
        <v>114</v>
      </c>
      <c r="D451" s="361" t="s">
        <v>297</v>
      </c>
      <c r="E451" s="370"/>
      <c r="F451" s="370"/>
      <c r="G451" s="5" t="s">
        <v>102</v>
      </c>
      <c r="H451" s="5" t="s">
        <v>110</v>
      </c>
      <c r="I451" s="5" t="s">
        <v>326</v>
      </c>
      <c r="J451" s="5" t="s">
        <v>310</v>
      </c>
      <c r="K451" s="5"/>
      <c r="L451" s="323"/>
      <c r="M451" s="323"/>
      <c r="N451" s="51" t="s">
        <v>102</v>
      </c>
      <c r="O451" s="12"/>
      <c r="U451" s="1">
        <f t="shared" ref="U451:U461" si="51">IF(N451="○",1,IF(N451="△",2,0))</f>
        <v>0</v>
      </c>
    </row>
    <row r="452" spans="1:23" ht="24.95" customHeight="1">
      <c r="A452" s="12"/>
      <c r="B452" s="137">
        <v>173</v>
      </c>
      <c r="C452" s="84" t="s">
        <v>114</v>
      </c>
      <c r="D452" s="361" t="s">
        <v>298</v>
      </c>
      <c r="E452" s="370"/>
      <c r="F452" s="370"/>
      <c r="G452" s="5" t="s">
        <v>102</v>
      </c>
      <c r="H452" s="5" t="s">
        <v>110</v>
      </c>
      <c r="I452" s="5" t="s">
        <v>326</v>
      </c>
      <c r="J452" s="5" t="s">
        <v>310</v>
      </c>
      <c r="K452" s="5"/>
      <c r="L452" s="323"/>
      <c r="M452" s="323"/>
      <c r="N452" s="51" t="s">
        <v>102</v>
      </c>
      <c r="O452" s="12"/>
      <c r="U452" s="1">
        <f t="shared" si="51"/>
        <v>0</v>
      </c>
    </row>
    <row r="453" spans="1:23" ht="24.95" customHeight="1">
      <c r="A453" s="12"/>
      <c r="B453" s="144">
        <v>174</v>
      </c>
      <c r="C453" s="84" t="s">
        <v>114</v>
      </c>
      <c r="D453" s="361" t="s">
        <v>299</v>
      </c>
      <c r="E453" s="370"/>
      <c r="F453" s="370"/>
      <c r="G453" s="5" t="s">
        <v>102</v>
      </c>
      <c r="H453" s="5" t="s">
        <v>110</v>
      </c>
      <c r="I453" s="5" t="s">
        <v>326</v>
      </c>
      <c r="J453" s="5" t="s">
        <v>310</v>
      </c>
      <c r="K453" s="5"/>
      <c r="L453" s="323"/>
      <c r="M453" s="323"/>
      <c r="N453" s="51" t="s">
        <v>102</v>
      </c>
      <c r="O453" s="12"/>
      <c r="U453" s="1">
        <f t="shared" si="51"/>
        <v>0</v>
      </c>
    </row>
    <row r="454" spans="1:23" ht="45" customHeight="1">
      <c r="A454" s="12"/>
      <c r="B454" s="137">
        <v>175</v>
      </c>
      <c r="C454" s="84" t="s">
        <v>114</v>
      </c>
      <c r="D454" s="361" t="s">
        <v>44</v>
      </c>
      <c r="E454" s="370"/>
      <c r="F454" s="370"/>
      <c r="G454" s="5" t="s">
        <v>102</v>
      </c>
      <c r="H454" s="5" t="s">
        <v>110</v>
      </c>
      <c r="I454" s="5" t="s">
        <v>326</v>
      </c>
      <c r="J454" s="5" t="s">
        <v>310</v>
      </c>
      <c r="K454" s="5"/>
      <c r="L454" s="323"/>
      <c r="M454" s="323"/>
      <c r="N454" s="51" t="s">
        <v>102</v>
      </c>
      <c r="O454" s="12"/>
      <c r="U454" s="1">
        <f t="shared" si="51"/>
        <v>0</v>
      </c>
    </row>
    <row r="455" spans="1:23" ht="24.95" customHeight="1">
      <c r="A455" s="12"/>
      <c r="B455" s="144">
        <v>176</v>
      </c>
      <c r="C455" s="84" t="s">
        <v>114</v>
      </c>
      <c r="D455" s="361" t="s">
        <v>300</v>
      </c>
      <c r="E455" s="370"/>
      <c r="F455" s="370"/>
      <c r="G455" s="5" t="s">
        <v>102</v>
      </c>
      <c r="H455" s="5" t="s">
        <v>110</v>
      </c>
      <c r="I455" s="5" t="s">
        <v>326</v>
      </c>
      <c r="J455" s="5" t="s">
        <v>310</v>
      </c>
      <c r="K455" s="5"/>
      <c r="L455" s="323"/>
      <c r="M455" s="323"/>
      <c r="N455" s="51" t="s">
        <v>102</v>
      </c>
      <c r="O455" s="12"/>
      <c r="U455" s="1">
        <f t="shared" si="51"/>
        <v>0</v>
      </c>
    </row>
    <row r="456" spans="1:23" ht="45" customHeight="1">
      <c r="A456" s="12"/>
      <c r="B456" s="137">
        <v>177</v>
      </c>
      <c r="C456" s="84" t="s">
        <v>114</v>
      </c>
      <c r="D456" s="361" t="s">
        <v>42</v>
      </c>
      <c r="E456" s="370"/>
      <c r="F456" s="370"/>
      <c r="G456" s="5" t="s">
        <v>102</v>
      </c>
      <c r="H456" s="5" t="s">
        <v>110</v>
      </c>
      <c r="I456" s="5" t="s">
        <v>326</v>
      </c>
      <c r="J456" s="5" t="s">
        <v>310</v>
      </c>
      <c r="K456" s="5"/>
      <c r="L456" s="323"/>
      <c r="M456" s="323"/>
      <c r="N456" s="51" t="s">
        <v>102</v>
      </c>
      <c r="O456" s="12"/>
      <c r="U456" s="1">
        <f t="shared" si="51"/>
        <v>0</v>
      </c>
    </row>
    <row r="457" spans="1:23" ht="65.099999999999994" customHeight="1">
      <c r="A457" s="12"/>
      <c r="B457" s="144">
        <v>178</v>
      </c>
      <c r="C457" s="84" t="s">
        <v>114</v>
      </c>
      <c r="D457" s="361" t="s">
        <v>323</v>
      </c>
      <c r="E457" s="370"/>
      <c r="F457" s="370"/>
      <c r="G457" s="5" t="s">
        <v>102</v>
      </c>
      <c r="H457" s="5" t="s">
        <v>110</v>
      </c>
      <c r="I457" s="5" t="s">
        <v>326</v>
      </c>
      <c r="J457" s="5" t="s">
        <v>310</v>
      </c>
      <c r="K457" s="5" t="s">
        <v>313</v>
      </c>
      <c r="L457" s="323"/>
      <c r="M457" s="323"/>
      <c r="N457" s="51" t="s">
        <v>102</v>
      </c>
      <c r="O457" s="12"/>
      <c r="U457" s="1">
        <f>IF(OR(N457="○",N457="対象外"),1,IF(N457="△",2,0))</f>
        <v>0</v>
      </c>
    </row>
    <row r="458" spans="1:23" ht="24.95" customHeight="1">
      <c r="A458" s="12"/>
      <c r="B458" s="137">
        <v>179</v>
      </c>
      <c r="C458" s="84" t="s">
        <v>114</v>
      </c>
      <c r="D458" s="361" t="s">
        <v>4</v>
      </c>
      <c r="E458" s="370"/>
      <c r="F458" s="370"/>
      <c r="G458" s="5" t="s">
        <v>102</v>
      </c>
      <c r="H458" s="5" t="s">
        <v>110</v>
      </c>
      <c r="I458" s="5" t="s">
        <v>326</v>
      </c>
      <c r="J458" s="5" t="s">
        <v>310</v>
      </c>
      <c r="K458" s="5"/>
      <c r="L458" s="323"/>
      <c r="M458" s="323"/>
      <c r="N458" s="51" t="s">
        <v>102</v>
      </c>
      <c r="O458" s="12"/>
      <c r="U458" s="1">
        <f t="shared" si="51"/>
        <v>0</v>
      </c>
    </row>
    <row r="459" spans="1:23" ht="45" customHeight="1">
      <c r="A459" s="12"/>
      <c r="B459" s="144">
        <v>180</v>
      </c>
      <c r="C459" s="84" t="s">
        <v>114</v>
      </c>
      <c r="D459" s="361" t="s">
        <v>301</v>
      </c>
      <c r="E459" s="370"/>
      <c r="F459" s="370"/>
      <c r="G459" s="5" t="s">
        <v>102</v>
      </c>
      <c r="H459" s="5" t="s">
        <v>110</v>
      </c>
      <c r="I459" s="5" t="s">
        <v>326</v>
      </c>
      <c r="J459" s="5" t="s">
        <v>310</v>
      </c>
      <c r="K459" s="5"/>
      <c r="L459" s="323"/>
      <c r="M459" s="323"/>
      <c r="N459" s="51" t="s">
        <v>102</v>
      </c>
      <c r="O459" s="12"/>
      <c r="U459" s="1">
        <f t="shared" si="51"/>
        <v>0</v>
      </c>
    </row>
    <row r="460" spans="1:23" ht="45" customHeight="1">
      <c r="A460" s="12"/>
      <c r="B460" s="137">
        <v>181</v>
      </c>
      <c r="C460" s="84" t="s">
        <v>114</v>
      </c>
      <c r="D460" s="361" t="s">
        <v>43</v>
      </c>
      <c r="E460" s="370"/>
      <c r="F460" s="370"/>
      <c r="G460" s="5" t="s">
        <v>102</v>
      </c>
      <c r="H460" s="5" t="s">
        <v>110</v>
      </c>
      <c r="I460" s="5" t="s">
        <v>326</v>
      </c>
      <c r="J460" s="5" t="s">
        <v>310</v>
      </c>
      <c r="K460" s="5"/>
      <c r="L460" s="323"/>
      <c r="M460" s="323"/>
      <c r="N460" s="51" t="s">
        <v>102</v>
      </c>
      <c r="O460" s="12"/>
      <c r="U460" s="1">
        <f t="shared" si="51"/>
        <v>0</v>
      </c>
    </row>
    <row r="461" spans="1:23" ht="45" customHeight="1">
      <c r="A461" s="12"/>
      <c r="B461" s="137">
        <v>182</v>
      </c>
      <c r="C461" s="95" t="s">
        <v>114</v>
      </c>
      <c r="D461" s="472" t="s">
        <v>302</v>
      </c>
      <c r="E461" s="402"/>
      <c r="F461" s="402"/>
      <c r="G461" s="5" t="s">
        <v>102</v>
      </c>
      <c r="H461" s="5" t="s">
        <v>110</v>
      </c>
      <c r="I461" s="5" t="s">
        <v>326</v>
      </c>
      <c r="J461" s="5" t="s">
        <v>310</v>
      </c>
      <c r="K461" s="5"/>
      <c r="L461" s="323"/>
      <c r="M461" s="323"/>
      <c r="N461" s="51" t="s">
        <v>102</v>
      </c>
      <c r="O461" s="12"/>
      <c r="U461" s="1">
        <f t="shared" si="51"/>
        <v>0</v>
      </c>
    </row>
    <row r="462" spans="1:23" ht="24.95" customHeight="1" thickBot="1">
      <c r="A462" s="12"/>
      <c r="B462" s="460" t="s">
        <v>701</v>
      </c>
      <c r="C462" s="461"/>
      <c r="D462" s="461"/>
      <c r="E462" s="461"/>
      <c r="F462" s="461"/>
      <c r="G462" s="461"/>
      <c r="H462" s="461"/>
      <c r="I462" s="461"/>
      <c r="J462" s="461"/>
      <c r="K462" s="461"/>
      <c r="L462" s="461"/>
      <c r="M462" s="461"/>
      <c r="N462" s="462"/>
      <c r="O462" s="12"/>
    </row>
    <row r="463" spans="1:23" ht="15" customHeight="1" thickTop="1">
      <c r="A463" s="12"/>
      <c r="B463" s="12"/>
      <c r="C463" s="12"/>
      <c r="D463" s="12"/>
      <c r="E463" s="12"/>
      <c r="F463" s="12"/>
      <c r="G463" s="12"/>
      <c r="H463" s="12"/>
      <c r="I463" s="12"/>
      <c r="J463" s="12"/>
      <c r="K463" s="12"/>
      <c r="L463" s="12"/>
      <c r="M463" s="12"/>
      <c r="N463" s="12"/>
      <c r="O463" s="12"/>
    </row>
    <row r="464" spans="1:23" ht="24.95" customHeight="1">
      <c r="A464" s="12"/>
      <c r="B464" s="33" t="s">
        <v>100</v>
      </c>
      <c r="C464" s="82"/>
      <c r="D464" s="34"/>
      <c r="E464" s="34"/>
      <c r="F464" s="34"/>
      <c r="G464" s="34"/>
      <c r="H464" s="34"/>
      <c r="I464" s="34"/>
      <c r="J464" s="34"/>
      <c r="K464" s="34"/>
      <c r="L464" s="34"/>
      <c r="M464" s="34"/>
      <c r="N464" s="35"/>
      <c r="O464" s="12"/>
    </row>
    <row r="465" spans="1:23" ht="15" customHeight="1" thickBot="1">
      <c r="A465" s="12"/>
      <c r="B465" s="12"/>
      <c r="C465" s="12"/>
      <c r="D465" s="12"/>
      <c r="E465" s="12"/>
      <c r="F465" s="12"/>
      <c r="G465" s="12"/>
      <c r="H465" s="12"/>
      <c r="I465" s="12"/>
      <c r="J465" s="12"/>
      <c r="K465" s="12"/>
      <c r="L465" s="12"/>
      <c r="M465" s="12"/>
      <c r="N465" s="12"/>
      <c r="O465" s="12"/>
    </row>
    <row r="466" spans="1:23" ht="24.95" customHeight="1" thickTop="1">
      <c r="A466" s="12"/>
      <c r="B466" s="38" t="s">
        <v>101</v>
      </c>
      <c r="C466" s="83"/>
      <c r="D466" s="39"/>
      <c r="E466" s="39"/>
      <c r="F466" s="39"/>
      <c r="G466" s="39"/>
      <c r="H466" s="39"/>
      <c r="I466" s="39"/>
      <c r="J466" s="39"/>
      <c r="K466" s="39"/>
      <c r="L466" s="39"/>
      <c r="M466" s="39"/>
      <c r="N466" s="45" t="s">
        <v>64</v>
      </c>
      <c r="O466" s="12"/>
      <c r="U466" s="163">
        <f>PRODUCT(U467:U473)</f>
        <v>0</v>
      </c>
      <c r="V466" s="2" t="s">
        <v>365</v>
      </c>
      <c r="W466" s="2"/>
    </row>
    <row r="467" spans="1:23" ht="45" customHeight="1">
      <c r="A467" s="12"/>
      <c r="B467" s="137">
        <v>185</v>
      </c>
      <c r="C467" s="84" t="s">
        <v>114</v>
      </c>
      <c r="D467" s="361" t="s">
        <v>303</v>
      </c>
      <c r="E467" s="370"/>
      <c r="F467" s="370"/>
      <c r="G467" s="5" t="s">
        <v>102</v>
      </c>
      <c r="H467" s="5" t="s">
        <v>110</v>
      </c>
      <c r="I467" s="5" t="s">
        <v>326</v>
      </c>
      <c r="J467" s="5" t="s">
        <v>310</v>
      </c>
      <c r="K467" s="5"/>
      <c r="L467" s="323"/>
      <c r="M467" s="323"/>
      <c r="N467" s="51" t="s">
        <v>102</v>
      </c>
      <c r="O467" s="12"/>
      <c r="U467" s="1">
        <f t="shared" ref="U467:U473" si="52">IF(N467="○",1,IF(N467="△",2,0))</f>
        <v>0</v>
      </c>
    </row>
    <row r="468" spans="1:23" ht="24.95" customHeight="1">
      <c r="A468" s="12"/>
      <c r="B468" s="144">
        <v>186</v>
      </c>
      <c r="C468" s="84" t="s">
        <v>114</v>
      </c>
      <c r="D468" s="361" t="s">
        <v>304</v>
      </c>
      <c r="E468" s="370"/>
      <c r="F468" s="370"/>
      <c r="G468" s="5" t="s">
        <v>102</v>
      </c>
      <c r="H468" s="5" t="s">
        <v>110</v>
      </c>
      <c r="I468" s="5" t="s">
        <v>326</v>
      </c>
      <c r="J468" s="5" t="s">
        <v>310</v>
      </c>
      <c r="K468" s="5"/>
      <c r="L468" s="323"/>
      <c r="M468" s="323"/>
      <c r="N468" s="51" t="s">
        <v>102</v>
      </c>
      <c r="O468" s="12"/>
      <c r="U468" s="1">
        <f t="shared" si="52"/>
        <v>0</v>
      </c>
    </row>
    <row r="469" spans="1:23" ht="24.95" customHeight="1">
      <c r="A469" s="12"/>
      <c r="B469" s="137">
        <v>187</v>
      </c>
      <c r="C469" s="84" t="s">
        <v>114</v>
      </c>
      <c r="D469" s="361" t="s">
        <v>305</v>
      </c>
      <c r="E469" s="370"/>
      <c r="F469" s="370"/>
      <c r="G469" s="5" t="s">
        <v>102</v>
      </c>
      <c r="H469" s="5" t="s">
        <v>110</v>
      </c>
      <c r="I469" s="5" t="s">
        <v>326</v>
      </c>
      <c r="J469" s="5" t="s">
        <v>310</v>
      </c>
      <c r="K469" s="5"/>
      <c r="L469" s="323"/>
      <c r="M469" s="323"/>
      <c r="N469" s="51" t="s">
        <v>102</v>
      </c>
      <c r="O469" s="12"/>
      <c r="U469" s="1">
        <f t="shared" si="52"/>
        <v>0</v>
      </c>
    </row>
    <row r="470" spans="1:23" ht="24.95" customHeight="1">
      <c r="A470" s="12"/>
      <c r="B470" s="144">
        <v>188</v>
      </c>
      <c r="C470" s="84" t="s">
        <v>114</v>
      </c>
      <c r="D470" s="361" t="s">
        <v>306</v>
      </c>
      <c r="E470" s="370"/>
      <c r="F470" s="370"/>
      <c r="G470" s="5" t="s">
        <v>102</v>
      </c>
      <c r="H470" s="5" t="s">
        <v>110</v>
      </c>
      <c r="I470" s="5" t="s">
        <v>326</v>
      </c>
      <c r="J470" s="5" t="s">
        <v>310</v>
      </c>
      <c r="K470" s="5"/>
      <c r="L470" s="323"/>
      <c r="M470" s="323"/>
      <c r="N470" s="51" t="s">
        <v>102</v>
      </c>
      <c r="O470" s="12"/>
      <c r="U470" s="1">
        <f t="shared" si="52"/>
        <v>0</v>
      </c>
    </row>
    <row r="471" spans="1:23" ht="45" customHeight="1">
      <c r="A471" s="12"/>
      <c r="B471" s="137">
        <v>189</v>
      </c>
      <c r="C471" s="84" t="s">
        <v>114</v>
      </c>
      <c r="D471" s="361" t="s">
        <v>307</v>
      </c>
      <c r="E471" s="370"/>
      <c r="F471" s="370"/>
      <c r="G471" s="5" t="s">
        <v>102</v>
      </c>
      <c r="H471" s="5" t="s">
        <v>110</v>
      </c>
      <c r="I471" s="5" t="s">
        <v>326</v>
      </c>
      <c r="J471" s="5" t="s">
        <v>310</v>
      </c>
      <c r="K471" s="5"/>
      <c r="L471" s="323"/>
      <c r="M471" s="323"/>
      <c r="N471" s="51" t="s">
        <v>102</v>
      </c>
      <c r="O471" s="12"/>
      <c r="U471" s="1">
        <f t="shared" si="52"/>
        <v>0</v>
      </c>
    </row>
    <row r="472" spans="1:23" ht="24.95" customHeight="1">
      <c r="A472" s="12"/>
      <c r="B472" s="144">
        <v>190</v>
      </c>
      <c r="C472" s="84" t="s">
        <v>114</v>
      </c>
      <c r="D472" s="361" t="s">
        <v>308</v>
      </c>
      <c r="E472" s="370"/>
      <c r="F472" s="370"/>
      <c r="G472" s="5" t="s">
        <v>102</v>
      </c>
      <c r="H472" s="5" t="s">
        <v>110</v>
      </c>
      <c r="I472" s="5" t="s">
        <v>326</v>
      </c>
      <c r="J472" s="5" t="s">
        <v>310</v>
      </c>
      <c r="K472" s="5"/>
      <c r="L472" s="323"/>
      <c r="M472" s="323"/>
      <c r="N472" s="51" t="s">
        <v>102</v>
      </c>
      <c r="O472" s="12"/>
      <c r="U472" s="1">
        <f t="shared" si="52"/>
        <v>0</v>
      </c>
    </row>
    <row r="473" spans="1:23" ht="24.95" customHeight="1">
      <c r="A473" s="12"/>
      <c r="B473" s="137">
        <v>191</v>
      </c>
      <c r="C473" s="95" t="s">
        <v>114</v>
      </c>
      <c r="D473" s="373" t="s">
        <v>309</v>
      </c>
      <c r="E473" s="370"/>
      <c r="F473" s="370"/>
      <c r="G473" s="5" t="s">
        <v>102</v>
      </c>
      <c r="H473" s="5" t="s">
        <v>110</v>
      </c>
      <c r="I473" s="5" t="s">
        <v>326</v>
      </c>
      <c r="J473" s="5" t="s">
        <v>310</v>
      </c>
      <c r="K473" s="5"/>
      <c r="L473" s="323"/>
      <c r="M473" s="323"/>
      <c r="N473" s="51" t="s">
        <v>102</v>
      </c>
      <c r="O473" s="12"/>
      <c r="U473" s="1">
        <f t="shared" si="52"/>
        <v>0</v>
      </c>
    </row>
    <row r="474" spans="1:23" ht="24.95" customHeight="1" thickBot="1">
      <c r="A474" s="12"/>
      <c r="B474" s="460" t="s">
        <v>702</v>
      </c>
      <c r="C474" s="461"/>
      <c r="D474" s="461"/>
      <c r="E474" s="461"/>
      <c r="F474" s="461"/>
      <c r="G474" s="461"/>
      <c r="H474" s="461"/>
      <c r="I474" s="461"/>
      <c r="J474" s="461"/>
      <c r="K474" s="461"/>
      <c r="L474" s="461"/>
      <c r="M474" s="461"/>
      <c r="N474" s="462"/>
      <c r="O474" s="12"/>
    </row>
    <row r="475" spans="1:23" ht="15" customHeight="1" thickTop="1">
      <c r="A475" s="12"/>
      <c r="B475" s="12"/>
      <c r="C475" s="12"/>
      <c r="D475" s="12"/>
      <c r="E475" s="12"/>
      <c r="F475" s="12"/>
      <c r="G475" s="12"/>
      <c r="H475" s="12"/>
      <c r="I475" s="12"/>
      <c r="J475" s="12"/>
      <c r="K475" s="12"/>
      <c r="L475" s="12"/>
      <c r="M475" s="12"/>
      <c r="N475" s="12"/>
      <c r="O475" s="12"/>
    </row>
    <row r="476" spans="1:23" ht="15" customHeight="1">
      <c r="A476" s="12"/>
      <c r="B476" s="213" t="s">
        <v>462</v>
      </c>
      <c r="C476" s="12"/>
      <c r="D476" s="12"/>
      <c r="E476" s="12"/>
      <c r="F476" s="12"/>
      <c r="G476" s="12"/>
      <c r="H476" s="12"/>
      <c r="I476" s="12"/>
      <c r="J476" s="12"/>
      <c r="K476" s="12"/>
      <c r="L476" s="12"/>
      <c r="M476" s="12"/>
      <c r="N476" s="12"/>
      <c r="O476" s="12"/>
    </row>
    <row r="477" spans="1:23" ht="24.95" customHeight="1">
      <c r="A477" s="12"/>
      <c r="B477" s="171" t="s">
        <v>459</v>
      </c>
      <c r="C477" s="171"/>
      <c r="D477" s="172"/>
      <c r="E477" s="172"/>
      <c r="F477" s="172"/>
      <c r="G477" s="172"/>
      <c r="H477" s="172"/>
      <c r="I477" s="172"/>
      <c r="J477" s="172"/>
      <c r="K477" s="172"/>
      <c r="L477" s="172"/>
      <c r="M477" s="172"/>
      <c r="N477" s="172"/>
      <c r="O477" s="12"/>
      <c r="U477" s="1"/>
      <c r="V477" s="2"/>
      <c r="W477" s="2"/>
    </row>
    <row r="478" spans="1:23" ht="15" customHeight="1" thickBot="1">
      <c r="A478" s="12"/>
      <c r="B478" s="339"/>
      <c r="C478" s="339"/>
      <c r="D478" s="340"/>
      <c r="E478" s="340"/>
      <c r="F478" s="340"/>
      <c r="G478" s="70"/>
      <c r="H478" s="70"/>
      <c r="I478" s="70"/>
      <c r="J478" s="70"/>
      <c r="K478" s="70"/>
      <c r="L478" s="70"/>
      <c r="M478" s="70"/>
      <c r="N478" s="269"/>
      <c r="O478" s="12"/>
    </row>
    <row r="479" spans="1:23" ht="24.95" customHeight="1" thickTop="1">
      <c r="A479" s="281"/>
      <c r="B479" s="341" t="s">
        <v>424</v>
      </c>
      <c r="C479" s="342"/>
      <c r="D479" s="343"/>
      <c r="E479" s="343"/>
      <c r="F479" s="343"/>
      <c r="G479" s="377" t="s">
        <v>366</v>
      </c>
      <c r="H479" s="378"/>
      <c r="I479" s="378"/>
      <c r="J479" s="378"/>
      <c r="K479" s="379"/>
      <c r="L479" s="344"/>
      <c r="M479" s="344"/>
      <c r="N479" s="275"/>
      <c r="O479" s="269"/>
    </row>
    <row r="480" spans="1:23" ht="24.95" customHeight="1">
      <c r="A480" s="281"/>
      <c r="B480" s="380" t="s">
        <v>741</v>
      </c>
      <c r="C480" s="380" t="s">
        <v>389</v>
      </c>
      <c r="D480" s="380" t="s">
        <v>389</v>
      </c>
      <c r="E480" s="380" t="s">
        <v>389</v>
      </c>
      <c r="F480" s="381" t="s">
        <v>389</v>
      </c>
      <c r="G480" s="173" t="s">
        <v>325</v>
      </c>
      <c r="H480" s="173" t="s">
        <v>409</v>
      </c>
      <c r="I480" s="173" t="s">
        <v>410</v>
      </c>
      <c r="J480" s="173"/>
      <c r="K480" s="173"/>
      <c r="L480" s="307"/>
      <c r="M480" s="307"/>
      <c r="N480" s="273" t="s">
        <v>102</v>
      </c>
      <c r="O480" s="12"/>
      <c r="U480" s="1"/>
    </row>
    <row r="481" spans="1:29" ht="24.95" customHeight="1">
      <c r="A481" s="281"/>
      <c r="B481" s="382" t="s">
        <v>421</v>
      </c>
      <c r="C481" s="382" t="s">
        <v>390</v>
      </c>
      <c r="D481" s="382" t="s">
        <v>390</v>
      </c>
      <c r="E481" s="382" t="s">
        <v>390</v>
      </c>
      <c r="F481" s="383" t="s">
        <v>390</v>
      </c>
      <c r="G481" s="266" t="s">
        <v>102</v>
      </c>
      <c r="H481" s="266" t="s">
        <v>507</v>
      </c>
      <c r="I481" s="266" t="s">
        <v>508</v>
      </c>
      <c r="J481" s="266"/>
      <c r="K481" s="266"/>
      <c r="L481" s="299"/>
      <c r="M481" s="299"/>
      <c r="N481" s="273" t="s">
        <v>102</v>
      </c>
      <c r="O481" s="12"/>
      <c r="U481" s="1"/>
    </row>
    <row r="482" spans="1:29" ht="24.95" customHeight="1">
      <c r="A482" s="281"/>
      <c r="B482" s="279"/>
      <c r="C482" s="386" t="s">
        <v>442</v>
      </c>
      <c r="D482" s="386"/>
      <c r="E482" s="386"/>
      <c r="F482" s="282"/>
      <c r="G482" s="180"/>
      <c r="H482" s="180"/>
      <c r="I482" s="180"/>
      <c r="J482" s="180"/>
      <c r="K482" s="180"/>
      <c r="L482" s="308"/>
      <c r="M482" s="308"/>
      <c r="N482" s="274"/>
      <c r="O482" s="269"/>
      <c r="U482" s="1"/>
    </row>
    <row r="483" spans="1:29" ht="24.95" customHeight="1">
      <c r="A483" s="281"/>
      <c r="B483" s="382" t="s">
        <v>422</v>
      </c>
      <c r="C483" s="382"/>
      <c r="D483" s="382"/>
      <c r="E483" s="382"/>
      <c r="F483" s="381"/>
      <c r="G483" s="266" t="s">
        <v>102</v>
      </c>
      <c r="H483" s="266" t="s">
        <v>507</v>
      </c>
      <c r="I483" s="266" t="s">
        <v>508</v>
      </c>
      <c r="J483" s="266"/>
      <c r="K483" s="266"/>
      <c r="L483" s="307"/>
      <c r="M483" s="307"/>
      <c r="N483" s="276" t="s">
        <v>102</v>
      </c>
      <c r="O483" s="269"/>
      <c r="U483" s="1"/>
    </row>
    <row r="484" spans="1:29" ht="24.95" customHeight="1">
      <c r="A484" s="281"/>
      <c r="B484" s="279"/>
      <c r="C484" s="386" t="s">
        <v>443</v>
      </c>
      <c r="D484" s="386"/>
      <c r="E484" s="386"/>
      <c r="F484" s="282"/>
      <c r="G484" s="180"/>
      <c r="H484" s="180"/>
      <c r="I484" s="180"/>
      <c r="J484" s="180"/>
      <c r="K484" s="180"/>
      <c r="L484" s="308"/>
      <c r="M484" s="308"/>
      <c r="N484" s="274"/>
      <c r="O484" s="12"/>
      <c r="U484" s="1"/>
    </row>
    <row r="485" spans="1:29" ht="24.95" customHeight="1">
      <c r="A485" s="281"/>
      <c r="B485" s="382" t="s">
        <v>428</v>
      </c>
      <c r="C485" s="382"/>
      <c r="D485" s="382"/>
      <c r="E485" s="382"/>
      <c r="F485" s="382"/>
      <c r="G485" s="382"/>
      <c r="H485" s="382"/>
      <c r="I485" s="382"/>
      <c r="J485" s="382"/>
      <c r="K485" s="382"/>
      <c r="L485" s="382"/>
      <c r="M485" s="382"/>
      <c r="N485" s="393"/>
      <c r="O485" s="12"/>
      <c r="U485" s="1"/>
    </row>
    <row r="486" spans="1:29" ht="24.95" customHeight="1">
      <c r="A486" s="281"/>
      <c r="B486" s="384"/>
      <c r="C486" s="384"/>
      <c r="D486" s="384"/>
      <c r="E486" s="385"/>
      <c r="F486" s="178" t="s">
        <v>391</v>
      </c>
      <c r="G486" s="266" t="s">
        <v>102</v>
      </c>
      <c r="H486" s="266" t="s">
        <v>110</v>
      </c>
      <c r="I486" s="266" t="s">
        <v>411</v>
      </c>
      <c r="J486" s="266"/>
      <c r="K486" s="266"/>
      <c r="L486" s="299"/>
      <c r="M486" s="299"/>
      <c r="N486" s="273" t="s">
        <v>102</v>
      </c>
      <c r="O486" s="269"/>
      <c r="U486" s="1"/>
      <c r="X486" s="177"/>
      <c r="Z486" s="425"/>
      <c r="AA486" s="425"/>
      <c r="AB486" s="425"/>
      <c r="AC486" s="425"/>
    </row>
    <row r="487" spans="1:29" ht="24.95" customHeight="1">
      <c r="A487" s="281"/>
      <c r="B487" s="384"/>
      <c r="C487" s="384"/>
      <c r="D487" s="384"/>
      <c r="E487" s="385"/>
      <c r="F487" s="178" t="s">
        <v>392</v>
      </c>
      <c r="G487" s="266" t="s">
        <v>102</v>
      </c>
      <c r="H487" s="266" t="s">
        <v>110</v>
      </c>
      <c r="I487" s="266" t="s">
        <v>411</v>
      </c>
      <c r="J487" s="266"/>
      <c r="K487" s="266"/>
      <c r="L487" s="299"/>
      <c r="M487" s="299"/>
      <c r="N487" s="273" t="s">
        <v>102</v>
      </c>
      <c r="O487" s="12"/>
      <c r="U487" s="1"/>
      <c r="X487" s="177"/>
      <c r="Z487" s="425"/>
      <c r="AA487" s="425"/>
      <c r="AB487" s="425"/>
      <c r="AC487" s="425"/>
    </row>
    <row r="488" spans="1:29" ht="24.95" customHeight="1">
      <c r="A488" s="281"/>
      <c r="B488" s="384"/>
      <c r="C488" s="384"/>
      <c r="D488" s="384"/>
      <c r="E488" s="385"/>
      <c r="F488" s="178" t="s">
        <v>393</v>
      </c>
      <c r="G488" s="266" t="s">
        <v>102</v>
      </c>
      <c r="H488" s="266" t="s">
        <v>110</v>
      </c>
      <c r="I488" s="266" t="s">
        <v>411</v>
      </c>
      <c r="J488" s="266"/>
      <c r="K488" s="266"/>
      <c r="L488" s="299"/>
      <c r="M488" s="299"/>
      <c r="N488" s="273" t="s">
        <v>102</v>
      </c>
      <c r="O488" s="12"/>
      <c r="U488" s="1"/>
      <c r="X488" s="177"/>
      <c r="Z488" s="425"/>
      <c r="AA488" s="425"/>
      <c r="AB488" s="425"/>
      <c r="AC488" s="425"/>
    </row>
    <row r="489" spans="1:29" ht="24.95" customHeight="1">
      <c r="A489" s="281"/>
      <c r="B489" s="384"/>
      <c r="C489" s="384"/>
      <c r="D489" s="384"/>
      <c r="E489" s="385"/>
      <c r="F489" s="178" t="s">
        <v>394</v>
      </c>
      <c r="G489" s="266" t="s">
        <v>102</v>
      </c>
      <c r="H489" s="266" t="s">
        <v>110</v>
      </c>
      <c r="I489" s="266" t="s">
        <v>411</v>
      </c>
      <c r="J489" s="266"/>
      <c r="K489" s="266"/>
      <c r="L489" s="299"/>
      <c r="M489" s="299"/>
      <c r="N489" s="273" t="s">
        <v>102</v>
      </c>
      <c r="O489" s="269"/>
      <c r="U489" s="1"/>
      <c r="X489" s="177"/>
      <c r="Z489" s="425"/>
      <c r="AA489" s="425"/>
      <c r="AB489" s="425"/>
      <c r="AC489" s="425"/>
    </row>
    <row r="490" spans="1:29" ht="30" customHeight="1">
      <c r="A490" s="281"/>
      <c r="B490" s="384"/>
      <c r="C490" s="384"/>
      <c r="D490" s="384"/>
      <c r="E490" s="385"/>
      <c r="F490" s="178" t="s">
        <v>395</v>
      </c>
      <c r="G490" s="266" t="s">
        <v>102</v>
      </c>
      <c r="H490" s="266" t="s">
        <v>110</v>
      </c>
      <c r="I490" s="266" t="s">
        <v>411</v>
      </c>
      <c r="J490" s="266"/>
      <c r="K490" s="266"/>
      <c r="L490" s="299"/>
      <c r="M490" s="299"/>
      <c r="N490" s="273" t="s">
        <v>102</v>
      </c>
      <c r="O490" s="271"/>
      <c r="U490" s="1"/>
      <c r="X490" s="177"/>
      <c r="Z490" s="409"/>
      <c r="AA490" s="409"/>
      <c r="AB490" s="409"/>
      <c r="AC490" s="409"/>
    </row>
    <row r="491" spans="1:29" ht="24.95" customHeight="1">
      <c r="A491" s="281"/>
      <c r="B491" s="384"/>
      <c r="C491" s="384"/>
      <c r="D491" s="384"/>
      <c r="E491" s="385"/>
      <c r="F491" s="178" t="s">
        <v>396</v>
      </c>
      <c r="G491" s="266" t="s">
        <v>102</v>
      </c>
      <c r="H491" s="266" t="s">
        <v>110</v>
      </c>
      <c r="I491" s="266" t="s">
        <v>411</v>
      </c>
      <c r="J491" s="266"/>
      <c r="K491" s="266"/>
      <c r="L491" s="299"/>
      <c r="M491" s="299"/>
      <c r="N491" s="273" t="s">
        <v>102</v>
      </c>
      <c r="O491" s="271"/>
      <c r="U491" s="1"/>
      <c r="X491" s="177"/>
      <c r="Z491" s="425"/>
      <c r="AA491" s="425"/>
      <c r="AB491" s="425"/>
      <c r="AC491" s="425"/>
    </row>
    <row r="492" spans="1:29" ht="24.95" customHeight="1">
      <c r="A492" s="281"/>
      <c r="B492" s="384"/>
      <c r="C492" s="384"/>
      <c r="D492" s="384"/>
      <c r="E492" s="385"/>
      <c r="F492" s="178" t="s">
        <v>397</v>
      </c>
      <c r="G492" s="266" t="s">
        <v>102</v>
      </c>
      <c r="H492" s="266" t="s">
        <v>110</v>
      </c>
      <c r="I492" s="266" t="s">
        <v>411</v>
      </c>
      <c r="J492" s="266"/>
      <c r="K492" s="266"/>
      <c r="L492" s="299"/>
      <c r="M492" s="299"/>
      <c r="N492" s="273" t="s">
        <v>102</v>
      </c>
      <c r="O492" s="271"/>
      <c r="U492" s="1"/>
      <c r="X492" s="177"/>
      <c r="Z492" s="425"/>
      <c r="AA492" s="425"/>
      <c r="AB492" s="425"/>
      <c r="AC492" s="425"/>
    </row>
    <row r="493" spans="1:29" ht="24.95" customHeight="1">
      <c r="A493" s="281"/>
      <c r="B493" s="384"/>
      <c r="C493" s="384"/>
      <c r="D493" s="384"/>
      <c r="E493" s="385"/>
      <c r="F493" s="178" t="s">
        <v>398</v>
      </c>
      <c r="G493" s="266" t="s">
        <v>102</v>
      </c>
      <c r="H493" s="266" t="s">
        <v>110</v>
      </c>
      <c r="I493" s="266" t="s">
        <v>411</v>
      </c>
      <c r="J493" s="266"/>
      <c r="K493" s="266"/>
      <c r="L493" s="299"/>
      <c r="M493" s="299"/>
      <c r="N493" s="273" t="s">
        <v>102</v>
      </c>
      <c r="O493" s="271"/>
      <c r="U493" s="1"/>
      <c r="X493" s="177"/>
      <c r="Z493" s="425"/>
      <c r="AA493" s="425"/>
      <c r="AB493" s="425"/>
      <c r="AC493" s="425"/>
    </row>
    <row r="494" spans="1:29" ht="24.95" customHeight="1">
      <c r="A494" s="281"/>
      <c r="B494" s="384"/>
      <c r="C494" s="384"/>
      <c r="D494" s="384"/>
      <c r="E494" s="385"/>
      <c r="F494" s="178" t="s">
        <v>399</v>
      </c>
      <c r="G494" s="266" t="s">
        <v>102</v>
      </c>
      <c r="H494" s="266" t="s">
        <v>110</v>
      </c>
      <c r="I494" s="266" t="s">
        <v>411</v>
      </c>
      <c r="J494" s="266"/>
      <c r="K494" s="266"/>
      <c r="L494" s="299"/>
      <c r="M494" s="299"/>
      <c r="N494" s="273" t="s">
        <v>102</v>
      </c>
      <c r="O494" s="271"/>
      <c r="U494" s="1"/>
      <c r="X494" s="177"/>
      <c r="Z494" s="425"/>
      <c r="AA494" s="425"/>
      <c r="AB494" s="425"/>
      <c r="AC494" s="425"/>
    </row>
    <row r="495" spans="1:29" ht="24.95" customHeight="1">
      <c r="A495" s="281"/>
      <c r="B495" s="384"/>
      <c r="C495" s="384"/>
      <c r="D495" s="384"/>
      <c r="E495" s="385"/>
      <c r="F495" s="178" t="s">
        <v>400</v>
      </c>
      <c r="G495" s="266" t="s">
        <v>102</v>
      </c>
      <c r="H495" s="266" t="s">
        <v>110</v>
      </c>
      <c r="I495" s="266" t="s">
        <v>411</v>
      </c>
      <c r="J495" s="266"/>
      <c r="K495" s="266"/>
      <c r="L495" s="299"/>
      <c r="M495" s="299"/>
      <c r="N495" s="273" t="s">
        <v>102</v>
      </c>
      <c r="O495" s="271"/>
      <c r="U495" s="1"/>
      <c r="X495" s="177"/>
      <c r="Z495" s="425"/>
      <c r="AA495" s="425"/>
      <c r="AB495" s="425"/>
      <c r="AC495" s="425"/>
    </row>
    <row r="496" spans="1:29" ht="24.75" customHeight="1">
      <c r="A496" s="281"/>
      <c r="B496" s="384"/>
      <c r="C496" s="384"/>
      <c r="D496" s="384"/>
      <c r="E496" s="385"/>
      <c r="F496" s="178" t="s">
        <v>401</v>
      </c>
      <c r="G496" s="266" t="s">
        <v>102</v>
      </c>
      <c r="H496" s="266" t="s">
        <v>110</v>
      </c>
      <c r="I496" s="266" t="s">
        <v>411</v>
      </c>
      <c r="J496" s="266"/>
      <c r="K496" s="266"/>
      <c r="L496" s="299"/>
      <c r="M496" s="299"/>
      <c r="N496" s="273" t="s">
        <v>102</v>
      </c>
      <c r="O496" s="271"/>
      <c r="U496" s="1"/>
      <c r="X496" s="177"/>
      <c r="Z496" s="409"/>
      <c r="AA496" s="409"/>
      <c r="AB496" s="409"/>
      <c r="AC496" s="409"/>
    </row>
    <row r="497" spans="1:29" ht="24.95" customHeight="1">
      <c r="A497" s="281"/>
      <c r="B497" s="384"/>
      <c r="C497" s="384"/>
      <c r="D497" s="384"/>
      <c r="E497" s="385"/>
      <c r="F497" s="178" t="s">
        <v>430</v>
      </c>
      <c r="G497" s="266" t="s">
        <v>102</v>
      </c>
      <c r="H497" s="266" t="s">
        <v>110</v>
      </c>
      <c r="I497" s="266" t="s">
        <v>411</v>
      </c>
      <c r="J497" s="266"/>
      <c r="K497" s="266"/>
      <c r="L497" s="299"/>
      <c r="M497" s="299"/>
      <c r="N497" s="273" t="s">
        <v>102</v>
      </c>
      <c r="O497" s="269"/>
      <c r="U497" s="1"/>
      <c r="X497" s="177"/>
      <c r="Z497" s="425"/>
      <c r="AA497" s="425"/>
      <c r="AB497" s="425"/>
      <c r="AC497" s="425"/>
    </row>
    <row r="498" spans="1:29" ht="24.95" customHeight="1">
      <c r="A498" s="281"/>
      <c r="B498" s="399"/>
      <c r="C498" s="399"/>
      <c r="D498" s="399"/>
      <c r="E498" s="400"/>
      <c r="F498" s="311"/>
      <c r="G498" s="180"/>
      <c r="H498" s="180"/>
      <c r="I498" s="180"/>
      <c r="J498" s="180"/>
      <c r="K498" s="180"/>
      <c r="L498" s="308"/>
      <c r="M498" s="308"/>
      <c r="N498" s="274"/>
      <c r="O498" s="12"/>
      <c r="U498" s="1"/>
    </row>
    <row r="499" spans="1:29" ht="24.95" customHeight="1">
      <c r="A499" s="281"/>
      <c r="B499" s="382" t="s">
        <v>429</v>
      </c>
      <c r="C499" s="382"/>
      <c r="D499" s="382"/>
      <c r="E499" s="382"/>
      <c r="F499" s="382"/>
      <c r="G499" s="382"/>
      <c r="H499" s="382"/>
      <c r="I499" s="382"/>
      <c r="J499" s="382"/>
      <c r="K499" s="382"/>
      <c r="L499" s="382"/>
      <c r="M499" s="382"/>
      <c r="N499" s="393"/>
      <c r="O499" s="269"/>
      <c r="U499" s="1"/>
    </row>
    <row r="500" spans="1:29" ht="24.95" customHeight="1">
      <c r="A500" s="281"/>
      <c r="B500" s="384"/>
      <c r="C500" s="384"/>
      <c r="D500" s="384"/>
      <c r="E500" s="385"/>
      <c r="F500" s="178" t="s">
        <v>491</v>
      </c>
      <c r="G500" s="266" t="s">
        <v>102</v>
      </c>
      <c r="H500" s="266" t="s">
        <v>110</v>
      </c>
      <c r="I500" s="266" t="s">
        <v>411</v>
      </c>
      <c r="J500" s="266"/>
      <c r="K500" s="266"/>
      <c r="L500" s="299"/>
      <c r="M500" s="299"/>
      <c r="N500" s="273" t="s">
        <v>102</v>
      </c>
      <c r="O500" s="269"/>
      <c r="U500" s="1"/>
    </row>
    <row r="501" spans="1:29" ht="24.95" customHeight="1">
      <c r="A501" s="281"/>
      <c r="B501" s="272"/>
      <c r="C501" s="272"/>
      <c r="D501" s="272"/>
      <c r="E501" s="265"/>
      <c r="F501" s="312"/>
      <c r="G501" s="266"/>
      <c r="H501" s="266"/>
      <c r="I501" s="266"/>
      <c r="J501" s="266"/>
      <c r="K501" s="266"/>
      <c r="L501" s="299"/>
      <c r="M501" s="299"/>
      <c r="N501" s="274"/>
      <c r="O501" s="12"/>
      <c r="U501" s="1"/>
    </row>
    <row r="502" spans="1:29" ht="24.95" customHeight="1">
      <c r="A502" s="281"/>
      <c r="B502" s="384"/>
      <c r="C502" s="384"/>
      <c r="D502" s="384"/>
      <c r="E502" s="385"/>
      <c r="F502" s="179" t="s">
        <v>427</v>
      </c>
      <c r="G502" s="266" t="s">
        <v>102</v>
      </c>
      <c r="H502" s="266" t="s">
        <v>110</v>
      </c>
      <c r="I502" s="266" t="s">
        <v>411</v>
      </c>
      <c r="J502" s="266"/>
      <c r="K502" s="266"/>
      <c r="L502" s="299"/>
      <c r="M502" s="299"/>
      <c r="N502" s="273" t="s">
        <v>102</v>
      </c>
      <c r="O502" s="12"/>
      <c r="U502" s="1"/>
    </row>
    <row r="503" spans="1:29" ht="24.95" customHeight="1">
      <c r="A503" s="281"/>
      <c r="B503" s="384"/>
      <c r="C503" s="384"/>
      <c r="D503" s="384"/>
      <c r="E503" s="385"/>
      <c r="F503" s="179" t="s">
        <v>721</v>
      </c>
      <c r="G503" s="297"/>
      <c r="H503" s="297"/>
      <c r="I503" s="297"/>
      <c r="J503" s="297"/>
      <c r="K503" s="297"/>
      <c r="L503" s="299"/>
      <c r="M503" s="299"/>
      <c r="N503" s="313"/>
      <c r="O503" s="12"/>
      <c r="U503" s="1"/>
    </row>
    <row r="504" spans="1:29" ht="24.95" customHeight="1">
      <c r="A504" s="281"/>
      <c r="B504" s="384"/>
      <c r="C504" s="384"/>
      <c r="D504" s="384"/>
      <c r="E504" s="385"/>
      <c r="F504" s="179" t="s">
        <v>722</v>
      </c>
      <c r="G504" s="297" t="s">
        <v>102</v>
      </c>
      <c r="H504" s="297" t="s">
        <v>110</v>
      </c>
      <c r="I504" s="297" t="s">
        <v>411</v>
      </c>
      <c r="J504" s="297"/>
      <c r="K504" s="297"/>
      <c r="L504" s="299"/>
      <c r="M504" s="299"/>
      <c r="N504" s="273" t="s">
        <v>102</v>
      </c>
      <c r="O504" s="12"/>
      <c r="U504" s="1"/>
    </row>
    <row r="505" spans="1:29" ht="24.95" customHeight="1">
      <c r="A505" s="281"/>
      <c r="B505" s="384"/>
      <c r="C505" s="384"/>
      <c r="D505" s="384"/>
      <c r="E505" s="385"/>
      <c r="F505" s="179" t="s">
        <v>723</v>
      </c>
      <c r="G505" s="266" t="s">
        <v>102</v>
      </c>
      <c r="H505" s="266" t="s">
        <v>110</v>
      </c>
      <c r="I505" s="266" t="s">
        <v>411</v>
      </c>
      <c r="J505" s="266"/>
      <c r="K505" s="266"/>
      <c r="L505" s="299"/>
      <c r="M505" s="299"/>
      <c r="N505" s="273" t="s">
        <v>102</v>
      </c>
      <c r="O505" s="12"/>
      <c r="U505" s="1"/>
    </row>
    <row r="506" spans="1:29" ht="24.95" customHeight="1">
      <c r="A506" s="281"/>
      <c r="B506" s="384"/>
      <c r="C506" s="384"/>
      <c r="D506" s="384"/>
      <c r="E506" s="385"/>
      <c r="F506" s="179" t="s">
        <v>724</v>
      </c>
      <c r="G506" s="297" t="s">
        <v>102</v>
      </c>
      <c r="H506" s="297" t="s">
        <v>110</v>
      </c>
      <c r="I506" s="297" t="s">
        <v>411</v>
      </c>
      <c r="J506" s="297"/>
      <c r="K506" s="297"/>
      <c r="L506" s="299"/>
      <c r="M506" s="299"/>
      <c r="N506" s="273" t="s">
        <v>102</v>
      </c>
      <c r="O506" s="12"/>
      <c r="U506" s="1"/>
    </row>
    <row r="507" spans="1:29" ht="24.95" customHeight="1">
      <c r="A507" s="281"/>
      <c r="B507" s="384"/>
      <c r="C507" s="384"/>
      <c r="D507" s="384"/>
      <c r="E507" s="385"/>
      <c r="F507" s="179" t="s">
        <v>430</v>
      </c>
      <c r="G507" s="266" t="s">
        <v>102</v>
      </c>
      <c r="H507" s="266" t="s">
        <v>110</v>
      </c>
      <c r="I507" s="266" t="s">
        <v>411</v>
      </c>
      <c r="J507" s="266"/>
      <c r="K507" s="266"/>
      <c r="L507" s="299"/>
      <c r="M507" s="299"/>
      <c r="N507" s="273" t="s">
        <v>102</v>
      </c>
      <c r="O507" s="12"/>
      <c r="U507" s="1"/>
    </row>
    <row r="508" spans="1:29" ht="24.95" customHeight="1">
      <c r="A508" s="281"/>
      <c r="B508" s="384"/>
      <c r="C508" s="384"/>
      <c r="D508" s="384"/>
      <c r="E508" s="385"/>
      <c r="F508" s="312"/>
      <c r="G508" s="266"/>
      <c r="H508" s="266"/>
      <c r="I508" s="266"/>
      <c r="J508" s="266"/>
      <c r="K508" s="266"/>
      <c r="L508" s="299"/>
      <c r="M508" s="299"/>
      <c r="N508" s="274"/>
      <c r="O508" s="12"/>
      <c r="U508" s="1"/>
    </row>
    <row r="509" spans="1:29" ht="24.95" customHeight="1">
      <c r="A509" s="281"/>
      <c r="B509" s="417" t="s">
        <v>725</v>
      </c>
      <c r="C509" s="417"/>
      <c r="D509" s="417"/>
      <c r="E509" s="417"/>
      <c r="F509" s="418"/>
      <c r="G509" s="266" t="s">
        <v>102</v>
      </c>
      <c r="H509" s="266" t="s">
        <v>412</v>
      </c>
      <c r="I509" s="266" t="s">
        <v>413</v>
      </c>
      <c r="J509" s="266" t="s">
        <v>734</v>
      </c>
      <c r="K509" s="266" t="s">
        <v>735</v>
      </c>
      <c r="L509" s="299" t="s">
        <v>736</v>
      </c>
      <c r="M509" s="299" t="s">
        <v>737</v>
      </c>
      <c r="N509" s="273" t="s">
        <v>102</v>
      </c>
      <c r="O509" s="12"/>
      <c r="U509" s="1"/>
    </row>
    <row r="510" spans="1:29" ht="24.95" customHeight="1">
      <c r="A510" s="281"/>
      <c r="B510" s="264" t="s">
        <v>495</v>
      </c>
      <c r="C510" s="267"/>
      <c r="D510" s="267"/>
      <c r="E510" s="267"/>
      <c r="F510" s="268"/>
      <c r="G510" s="173" t="s">
        <v>102</v>
      </c>
      <c r="H510" s="173" t="s">
        <v>492</v>
      </c>
      <c r="I510" s="173" t="s">
        <v>493</v>
      </c>
      <c r="J510" s="173" t="s">
        <v>494</v>
      </c>
      <c r="K510" s="173"/>
      <c r="L510" s="307"/>
      <c r="M510" s="307"/>
      <c r="N510" s="273" t="s">
        <v>102</v>
      </c>
      <c r="O510" s="12"/>
      <c r="U510" s="1"/>
    </row>
    <row r="511" spans="1:29" ht="24.95" customHeight="1">
      <c r="A511" s="281"/>
      <c r="B511" s="270"/>
      <c r="C511" s="396" t="s">
        <v>416</v>
      </c>
      <c r="D511" s="397"/>
      <c r="E511" s="398"/>
      <c r="F511" s="314"/>
      <c r="G511" s="266"/>
      <c r="H511" s="266"/>
      <c r="I511" s="266"/>
      <c r="J511" s="266"/>
      <c r="K511" s="266"/>
      <c r="L511" s="299"/>
      <c r="M511" s="299"/>
      <c r="N511" s="274"/>
      <c r="O511" s="271"/>
      <c r="U511" s="1"/>
    </row>
    <row r="512" spans="1:29" ht="24.95" customHeight="1">
      <c r="A512" s="281"/>
      <c r="B512" s="383" t="s">
        <v>414</v>
      </c>
      <c r="C512" s="394" t="s">
        <v>402</v>
      </c>
      <c r="D512" s="394" t="s">
        <v>402</v>
      </c>
      <c r="E512" s="394" t="s">
        <v>402</v>
      </c>
      <c r="F512" s="395" t="s">
        <v>402</v>
      </c>
      <c r="G512" s="266" t="s">
        <v>102</v>
      </c>
      <c r="H512" s="266" t="s">
        <v>507</v>
      </c>
      <c r="I512" s="266" t="s">
        <v>508</v>
      </c>
      <c r="J512" s="266"/>
      <c r="K512" s="266"/>
      <c r="L512" s="299"/>
      <c r="M512" s="299"/>
      <c r="N512" s="273" t="s">
        <v>102</v>
      </c>
      <c r="O512" s="71"/>
      <c r="U512" s="1"/>
    </row>
    <row r="513" spans="1:21" ht="24.95" customHeight="1">
      <c r="A513" s="281"/>
      <c r="B513" s="279"/>
      <c r="C513" s="395" t="s">
        <v>415</v>
      </c>
      <c r="D513" s="395"/>
      <c r="E513" s="395"/>
      <c r="F513" s="315"/>
      <c r="G513" s="266"/>
      <c r="H513" s="266"/>
      <c r="I513" s="266"/>
      <c r="J513" s="266"/>
      <c r="K513" s="266"/>
      <c r="L513" s="299"/>
      <c r="M513" s="299"/>
      <c r="N513" s="274"/>
      <c r="O513" s="71"/>
      <c r="U513" s="1"/>
    </row>
    <row r="514" spans="1:21" ht="30" customHeight="1">
      <c r="A514" s="281"/>
      <c r="B514" s="383" t="s">
        <v>423</v>
      </c>
      <c r="C514" s="394" t="s">
        <v>402</v>
      </c>
      <c r="D514" s="394" t="s">
        <v>402</v>
      </c>
      <c r="E514" s="394" t="s">
        <v>402</v>
      </c>
      <c r="F514" s="395" t="s">
        <v>402</v>
      </c>
      <c r="G514" s="266" t="s">
        <v>102</v>
      </c>
      <c r="H514" s="266" t="s">
        <v>507</v>
      </c>
      <c r="I514" s="266" t="s">
        <v>508</v>
      </c>
      <c r="J514" s="266"/>
      <c r="K514" s="266"/>
      <c r="L514" s="299"/>
      <c r="M514" s="299"/>
      <c r="N514" s="273" t="s">
        <v>102</v>
      </c>
      <c r="O514" s="271"/>
      <c r="U514" s="1"/>
    </row>
    <row r="515" spans="1:21" ht="26.45" customHeight="1" thickBot="1">
      <c r="A515" s="281"/>
      <c r="B515" s="280"/>
      <c r="C515" s="392" t="s">
        <v>444</v>
      </c>
      <c r="D515" s="392"/>
      <c r="E515" s="392"/>
      <c r="F515" s="316"/>
      <c r="G515" s="277"/>
      <c r="H515" s="277"/>
      <c r="I515" s="277"/>
      <c r="J515" s="277"/>
      <c r="K515" s="277"/>
      <c r="L515" s="309"/>
      <c r="M515" s="309"/>
      <c r="N515" s="278"/>
      <c r="O515" s="271"/>
      <c r="U515" s="1"/>
    </row>
    <row r="516" spans="1:21" ht="15.75" customHeight="1" thickTop="1" thickBot="1">
      <c r="A516" s="12"/>
      <c r="B516" s="12"/>
      <c r="C516" s="269"/>
      <c r="D516" s="12"/>
      <c r="E516" s="269"/>
      <c r="F516" s="269"/>
      <c r="G516" s="12"/>
      <c r="H516" s="12"/>
      <c r="I516" s="12"/>
      <c r="J516" s="12"/>
      <c r="K516" s="12"/>
      <c r="L516" s="12"/>
      <c r="M516" s="12"/>
      <c r="N516" s="269"/>
      <c r="O516" s="71"/>
      <c r="U516" s="1"/>
    </row>
    <row r="517" spans="1:21" ht="26.25" customHeight="1" thickTop="1">
      <c r="A517" s="232"/>
      <c r="B517" s="231" t="s">
        <v>425</v>
      </c>
      <c r="C517" s="229"/>
      <c r="D517" s="230"/>
      <c r="E517" s="230"/>
      <c r="F517" s="230"/>
      <c r="G517" s="412" t="s">
        <v>366</v>
      </c>
      <c r="H517" s="413"/>
      <c r="I517" s="413"/>
      <c r="J517" s="413"/>
      <c r="K517" s="414"/>
      <c r="L517" s="306"/>
      <c r="M517" s="306"/>
      <c r="N517" s="233"/>
      <c r="O517" s="71"/>
      <c r="U517" s="1"/>
    </row>
    <row r="518" spans="1:21" ht="24.95" customHeight="1">
      <c r="A518" s="232"/>
      <c r="B518" s="380" t="s">
        <v>419</v>
      </c>
      <c r="C518" s="380"/>
      <c r="D518" s="380"/>
      <c r="E518" s="381"/>
      <c r="F518" s="282"/>
      <c r="G518" s="168"/>
      <c r="H518" s="168"/>
      <c r="I518" s="168"/>
      <c r="J518" s="168"/>
      <c r="K518" s="168"/>
      <c r="L518" s="299"/>
      <c r="M518" s="299"/>
      <c r="N518" s="234"/>
      <c r="O518" s="71"/>
      <c r="U518" s="1"/>
    </row>
    <row r="519" spans="1:21" ht="24.95" customHeight="1">
      <c r="A519" s="232"/>
      <c r="B519" s="380" t="s">
        <v>417</v>
      </c>
      <c r="C519" s="380"/>
      <c r="D519" s="380"/>
      <c r="E519" s="381"/>
      <c r="F519" s="282"/>
      <c r="G519" s="168"/>
      <c r="H519" s="168"/>
      <c r="I519" s="168"/>
      <c r="J519" s="168"/>
      <c r="K519" s="168"/>
      <c r="L519" s="299"/>
      <c r="M519" s="299"/>
      <c r="N519" s="234"/>
      <c r="O519" s="71"/>
      <c r="U519" s="1"/>
    </row>
    <row r="520" spans="1:21" ht="24.95" customHeight="1">
      <c r="A520" s="232"/>
      <c r="B520" s="380" t="s">
        <v>418</v>
      </c>
      <c r="C520" s="380"/>
      <c r="D520" s="380"/>
      <c r="E520" s="381"/>
      <c r="F520" s="282"/>
      <c r="G520" s="168"/>
      <c r="H520" s="168"/>
      <c r="I520" s="168"/>
      <c r="J520" s="168"/>
      <c r="K520" s="168"/>
      <c r="L520" s="299"/>
      <c r="M520" s="299"/>
      <c r="N520" s="234"/>
      <c r="O520" s="71"/>
      <c r="U520" s="1"/>
    </row>
    <row r="521" spans="1:21" ht="28.15" customHeight="1">
      <c r="A521" s="232"/>
      <c r="B521" s="398" t="s">
        <v>439</v>
      </c>
      <c r="C521" s="415" t="s">
        <v>403</v>
      </c>
      <c r="D521" s="415" t="s">
        <v>403</v>
      </c>
      <c r="E521" s="415" t="s">
        <v>403</v>
      </c>
      <c r="F521" s="416" t="s">
        <v>403</v>
      </c>
      <c r="G521" s="168" t="s">
        <v>102</v>
      </c>
      <c r="H521" s="168" t="s">
        <v>507</v>
      </c>
      <c r="I521" s="168" t="s">
        <v>508</v>
      </c>
      <c r="J521" s="168"/>
      <c r="K521" s="168"/>
      <c r="L521" s="299"/>
      <c r="M521" s="299"/>
      <c r="N521" s="235" t="s">
        <v>102</v>
      </c>
      <c r="O521" s="71"/>
      <c r="U521" s="1"/>
    </row>
    <row r="522" spans="1:21" ht="24.95" customHeight="1">
      <c r="A522" s="232"/>
      <c r="B522" s="207"/>
      <c r="C522" s="386" t="s">
        <v>445</v>
      </c>
      <c r="D522" s="386"/>
      <c r="E522" s="386"/>
      <c r="F522" s="317"/>
      <c r="G522" s="168"/>
      <c r="H522" s="168"/>
      <c r="I522" s="168"/>
      <c r="J522" s="168"/>
      <c r="K522" s="168"/>
      <c r="L522" s="299"/>
      <c r="M522" s="299"/>
      <c r="N522" s="234"/>
      <c r="O522" s="12"/>
      <c r="U522" s="1"/>
    </row>
    <row r="523" spans="1:21" ht="24.95" customHeight="1">
      <c r="A523" s="232"/>
      <c r="B523" s="383" t="s">
        <v>440</v>
      </c>
      <c r="C523" s="394" t="s">
        <v>404</v>
      </c>
      <c r="D523" s="394" t="s">
        <v>404</v>
      </c>
      <c r="E523" s="394" t="s">
        <v>404</v>
      </c>
      <c r="F523" s="395" t="s">
        <v>404</v>
      </c>
      <c r="G523" s="168" t="s">
        <v>102</v>
      </c>
      <c r="H523" s="168" t="s">
        <v>507</v>
      </c>
      <c r="I523" s="168" t="s">
        <v>508</v>
      </c>
      <c r="J523" s="168" t="s">
        <v>441</v>
      </c>
      <c r="K523" s="168"/>
      <c r="L523" s="299"/>
      <c r="M523" s="299"/>
      <c r="N523" s="235" t="s">
        <v>102</v>
      </c>
      <c r="O523" s="12"/>
      <c r="U523" s="1"/>
    </row>
    <row r="524" spans="1:21" ht="24.95" customHeight="1">
      <c r="A524" s="232"/>
      <c r="B524" s="177"/>
      <c r="C524" s="386" t="s">
        <v>445</v>
      </c>
      <c r="D524" s="386"/>
      <c r="E524" s="386"/>
      <c r="F524" s="318"/>
      <c r="G524" s="168"/>
      <c r="H524" s="168"/>
      <c r="I524" s="168"/>
      <c r="J524" s="168"/>
      <c r="K524" s="168"/>
      <c r="L524" s="299"/>
      <c r="M524" s="299"/>
      <c r="N524" s="234"/>
      <c r="O524" s="12"/>
      <c r="U524" s="1"/>
    </row>
    <row r="525" spans="1:21" ht="38.25" customHeight="1">
      <c r="A525" s="232"/>
      <c r="B525" s="398" t="s">
        <v>726</v>
      </c>
      <c r="C525" s="394" t="s">
        <v>404</v>
      </c>
      <c r="D525" s="394" t="s">
        <v>404</v>
      </c>
      <c r="E525" s="394" t="s">
        <v>404</v>
      </c>
      <c r="F525" s="395" t="s">
        <v>404</v>
      </c>
      <c r="G525" s="297" t="s">
        <v>102</v>
      </c>
      <c r="H525" s="297" t="s">
        <v>728</v>
      </c>
      <c r="I525" s="297" t="s">
        <v>729</v>
      </c>
      <c r="J525" s="297" t="s">
        <v>730</v>
      </c>
      <c r="K525" s="297"/>
      <c r="L525" s="299"/>
      <c r="M525" s="299"/>
      <c r="N525" s="319" t="s">
        <v>102</v>
      </c>
      <c r="O525" s="12"/>
      <c r="U525" s="1"/>
    </row>
    <row r="526" spans="1:21" ht="24.95" customHeight="1">
      <c r="A526" s="232"/>
      <c r="B526" s="177"/>
      <c r="C526" s="386" t="s">
        <v>727</v>
      </c>
      <c r="D526" s="386"/>
      <c r="E526" s="386"/>
      <c r="F526" s="320"/>
      <c r="G526" s="297"/>
      <c r="H526" s="297"/>
      <c r="I526" s="297"/>
      <c r="J526" s="297"/>
      <c r="K526" s="297"/>
      <c r="L526" s="299"/>
      <c r="M526" s="299"/>
      <c r="N526" s="234"/>
      <c r="O526" s="12"/>
      <c r="U526" s="1"/>
    </row>
    <row r="527" spans="1:21" ht="24.95" customHeight="1">
      <c r="A527" s="232"/>
      <c r="B527" s="382" t="s">
        <v>405</v>
      </c>
      <c r="C527" s="382" t="s">
        <v>405</v>
      </c>
      <c r="D527" s="382" t="s">
        <v>405</v>
      </c>
      <c r="E527" s="382" t="s">
        <v>405</v>
      </c>
      <c r="F527" s="383" t="s">
        <v>405</v>
      </c>
      <c r="G527" s="211"/>
      <c r="H527" s="168"/>
      <c r="I527" s="168"/>
      <c r="J527" s="168"/>
      <c r="K527" s="168"/>
      <c r="L527" s="299"/>
      <c r="M527" s="299"/>
      <c r="N527" s="234"/>
      <c r="O527" s="12"/>
      <c r="U527" s="1"/>
    </row>
    <row r="528" spans="1:21" ht="24.95" customHeight="1">
      <c r="A528" s="232"/>
      <c r="B528" s="177"/>
      <c r="C528" s="395" t="s">
        <v>496</v>
      </c>
      <c r="D528" s="395"/>
      <c r="E528" s="395"/>
      <c r="F528" s="282"/>
      <c r="G528" s="211"/>
      <c r="H528" s="168"/>
      <c r="I528" s="168"/>
      <c r="J528" s="168"/>
      <c r="K528" s="168"/>
      <c r="L528" s="299"/>
      <c r="M528" s="299"/>
      <c r="N528" s="234"/>
      <c r="O528" s="12"/>
      <c r="U528" s="1"/>
    </row>
    <row r="529" spans="1:21" ht="24.95" customHeight="1">
      <c r="A529" s="232"/>
      <c r="B529" s="177"/>
      <c r="C529" s="395" t="s">
        <v>498</v>
      </c>
      <c r="D529" s="395"/>
      <c r="E529" s="395"/>
      <c r="F529" s="282"/>
      <c r="G529" s="211"/>
      <c r="H529" s="168"/>
      <c r="I529" s="168"/>
      <c r="J529" s="168"/>
      <c r="K529" s="168"/>
      <c r="L529" s="299"/>
      <c r="M529" s="299"/>
      <c r="N529" s="234"/>
      <c r="O529" s="12"/>
      <c r="U529" s="1"/>
    </row>
    <row r="530" spans="1:21" ht="24.95" customHeight="1">
      <c r="A530" s="232"/>
      <c r="B530" s="177"/>
      <c r="C530" s="395" t="s">
        <v>406</v>
      </c>
      <c r="D530" s="395"/>
      <c r="E530" s="395"/>
      <c r="F530" s="282"/>
      <c r="G530" s="211"/>
      <c r="H530" s="168"/>
      <c r="I530" s="168"/>
      <c r="J530" s="168"/>
      <c r="K530" s="168"/>
      <c r="L530" s="299"/>
      <c r="M530" s="299"/>
      <c r="N530" s="234"/>
      <c r="O530" s="12"/>
      <c r="U530" s="1"/>
    </row>
    <row r="531" spans="1:21" ht="24.95" customHeight="1">
      <c r="A531" s="232"/>
      <c r="B531" s="177"/>
      <c r="C531" s="395" t="s">
        <v>407</v>
      </c>
      <c r="D531" s="395"/>
      <c r="E531" s="395"/>
      <c r="F531" s="283"/>
      <c r="G531" s="211"/>
      <c r="H531" s="168"/>
      <c r="I531" s="168"/>
      <c r="J531" s="168"/>
      <c r="K531" s="168"/>
      <c r="L531" s="299"/>
      <c r="M531" s="299"/>
      <c r="N531" s="234"/>
      <c r="O531" s="12"/>
      <c r="U531" s="1"/>
    </row>
    <row r="532" spans="1:21" ht="30" customHeight="1">
      <c r="A532" s="232"/>
      <c r="B532" s="208"/>
      <c r="C532" s="395" t="s">
        <v>408</v>
      </c>
      <c r="D532" s="395"/>
      <c r="E532" s="395"/>
      <c r="F532" s="284"/>
      <c r="G532" s="211"/>
      <c r="H532" s="168"/>
      <c r="I532" s="168"/>
      <c r="J532" s="168"/>
      <c r="K532" s="168"/>
      <c r="L532" s="299"/>
      <c r="M532" s="299"/>
      <c r="N532" s="234"/>
      <c r="O532" s="71"/>
      <c r="U532" s="1"/>
    </row>
    <row r="533" spans="1:21" ht="30" customHeight="1">
      <c r="A533" s="232"/>
      <c r="B533" s="409" t="s">
        <v>420</v>
      </c>
      <c r="C533" s="410"/>
      <c r="D533" s="410"/>
      <c r="E533" s="410"/>
      <c r="F533" s="411"/>
      <c r="G533" s="168"/>
      <c r="H533" s="168"/>
      <c r="I533" s="168"/>
      <c r="J533" s="168"/>
      <c r="K533" s="168"/>
      <c r="L533" s="299"/>
      <c r="M533" s="299"/>
      <c r="N533" s="234"/>
      <c r="O533" s="71"/>
      <c r="U533" s="1"/>
    </row>
    <row r="534" spans="1:21" ht="30" customHeight="1">
      <c r="A534" s="232"/>
      <c r="B534" s="209"/>
      <c r="C534" s="395" t="s">
        <v>496</v>
      </c>
      <c r="D534" s="395"/>
      <c r="E534" s="395"/>
      <c r="F534" s="282"/>
      <c r="G534" s="168"/>
      <c r="H534" s="168"/>
      <c r="I534" s="168"/>
      <c r="J534" s="168"/>
      <c r="K534" s="168"/>
      <c r="L534" s="299"/>
      <c r="M534" s="299"/>
      <c r="N534" s="234"/>
      <c r="O534" s="71"/>
      <c r="U534" s="1"/>
    </row>
    <row r="535" spans="1:21" ht="30" customHeight="1">
      <c r="A535" s="232"/>
      <c r="B535" s="209"/>
      <c r="C535" s="395" t="s">
        <v>498</v>
      </c>
      <c r="D535" s="395"/>
      <c r="E535" s="395"/>
      <c r="F535" s="282"/>
      <c r="G535" s="168"/>
      <c r="H535" s="168"/>
      <c r="I535" s="168"/>
      <c r="J535" s="168"/>
      <c r="K535" s="168"/>
      <c r="L535" s="299"/>
      <c r="M535" s="299"/>
      <c r="N535" s="234"/>
      <c r="O535" s="71"/>
      <c r="U535" s="1"/>
    </row>
    <row r="536" spans="1:21" ht="30" customHeight="1">
      <c r="A536" s="232"/>
      <c r="B536" s="209"/>
      <c r="C536" s="381" t="s">
        <v>406</v>
      </c>
      <c r="D536" s="395"/>
      <c r="E536" s="395"/>
      <c r="F536" s="282"/>
      <c r="G536" s="168"/>
      <c r="H536" s="168"/>
      <c r="I536" s="168"/>
      <c r="J536" s="168"/>
      <c r="K536" s="168"/>
      <c r="L536" s="299"/>
      <c r="M536" s="299"/>
      <c r="N536" s="234"/>
      <c r="O536" s="71"/>
      <c r="U536" s="1"/>
    </row>
    <row r="537" spans="1:21" ht="30" customHeight="1">
      <c r="A537" s="232"/>
      <c r="B537" s="209"/>
      <c r="C537" s="381" t="s">
        <v>407</v>
      </c>
      <c r="D537" s="395"/>
      <c r="E537" s="395"/>
      <c r="F537" s="283"/>
      <c r="G537" s="168"/>
      <c r="H537" s="168"/>
      <c r="I537" s="168"/>
      <c r="J537" s="168"/>
      <c r="K537" s="168"/>
      <c r="L537" s="299"/>
      <c r="M537" s="299"/>
      <c r="N537" s="234"/>
      <c r="O537" s="71"/>
      <c r="U537" s="1"/>
    </row>
    <row r="538" spans="1:21" ht="30" customHeight="1">
      <c r="A538" s="232"/>
      <c r="B538" s="210"/>
      <c r="C538" s="381" t="s">
        <v>408</v>
      </c>
      <c r="D538" s="395"/>
      <c r="E538" s="395"/>
      <c r="F538" s="284"/>
      <c r="G538" s="168"/>
      <c r="H538" s="168"/>
      <c r="I538" s="168"/>
      <c r="J538" s="168"/>
      <c r="K538" s="168"/>
      <c r="L538" s="299"/>
      <c r="M538" s="299"/>
      <c r="N538" s="234"/>
      <c r="O538" s="71"/>
      <c r="U538" s="1"/>
    </row>
    <row r="539" spans="1:21" ht="30" customHeight="1">
      <c r="A539" s="232"/>
      <c r="B539" s="409" t="s">
        <v>447</v>
      </c>
      <c r="C539" s="423"/>
      <c r="D539" s="423"/>
      <c r="E539" s="423"/>
      <c r="F539" s="424"/>
      <c r="G539" s="168"/>
      <c r="H539" s="168"/>
      <c r="I539" s="168"/>
      <c r="J539" s="168"/>
      <c r="K539" s="168"/>
      <c r="L539" s="299"/>
      <c r="M539" s="299"/>
      <c r="N539" s="234"/>
      <c r="O539" s="71"/>
      <c r="U539" s="1"/>
    </row>
    <row r="540" spans="1:21" ht="30" customHeight="1">
      <c r="A540" s="232"/>
      <c r="B540" s="209"/>
      <c r="C540" s="395" t="s">
        <v>496</v>
      </c>
      <c r="D540" s="395"/>
      <c r="E540" s="395"/>
      <c r="F540" s="282"/>
      <c r="G540" s="168"/>
      <c r="H540" s="168"/>
      <c r="I540" s="168"/>
      <c r="J540" s="168"/>
      <c r="K540" s="168"/>
      <c r="L540" s="299"/>
      <c r="M540" s="299"/>
      <c r="N540" s="234"/>
      <c r="O540" s="71"/>
      <c r="U540" s="1"/>
    </row>
    <row r="541" spans="1:21" ht="30" customHeight="1">
      <c r="A541" s="232"/>
      <c r="B541" s="209"/>
      <c r="C541" s="422" t="s">
        <v>498</v>
      </c>
      <c r="D541" s="380"/>
      <c r="E541" s="381"/>
      <c r="F541" s="282"/>
      <c r="G541" s="168"/>
      <c r="H541" s="168"/>
      <c r="I541" s="168"/>
      <c r="J541" s="168"/>
      <c r="K541" s="168"/>
      <c r="L541" s="299"/>
      <c r="M541" s="299"/>
      <c r="N541" s="234"/>
      <c r="O541" s="71"/>
      <c r="U541" s="1"/>
    </row>
    <row r="542" spans="1:21" ht="30" customHeight="1">
      <c r="A542" s="232"/>
      <c r="B542" s="209"/>
      <c r="C542" s="381" t="s">
        <v>406</v>
      </c>
      <c r="D542" s="395"/>
      <c r="E542" s="395"/>
      <c r="F542" s="282"/>
      <c r="G542" s="168"/>
      <c r="H542" s="168"/>
      <c r="I542" s="168"/>
      <c r="J542" s="168"/>
      <c r="K542" s="168"/>
      <c r="L542" s="299"/>
      <c r="M542" s="299"/>
      <c r="N542" s="234"/>
      <c r="O542" s="71"/>
      <c r="U542" s="1"/>
    </row>
    <row r="543" spans="1:21" ht="30" customHeight="1">
      <c r="A543" s="232"/>
      <c r="B543" s="209"/>
      <c r="C543" s="381" t="s">
        <v>407</v>
      </c>
      <c r="D543" s="395"/>
      <c r="E543" s="395"/>
      <c r="F543" s="283"/>
      <c r="G543" s="168"/>
      <c r="H543" s="168"/>
      <c r="I543" s="168"/>
      <c r="J543" s="168"/>
      <c r="K543" s="168"/>
      <c r="L543" s="299"/>
      <c r="M543" s="299"/>
      <c r="N543" s="234"/>
      <c r="O543" s="71"/>
      <c r="U543" s="1"/>
    </row>
    <row r="544" spans="1:21" ht="30" customHeight="1">
      <c r="A544" s="232"/>
      <c r="B544" s="210"/>
      <c r="C544" s="381" t="s">
        <v>408</v>
      </c>
      <c r="D544" s="395"/>
      <c r="E544" s="395"/>
      <c r="F544" s="284"/>
      <c r="G544" s="168"/>
      <c r="H544" s="168"/>
      <c r="I544" s="168"/>
      <c r="J544" s="168"/>
      <c r="K544" s="168"/>
      <c r="L544" s="299"/>
      <c r="M544" s="299"/>
      <c r="N544" s="234"/>
      <c r="O544" s="71"/>
      <c r="U544" s="1"/>
    </row>
    <row r="545" spans="1:21" ht="30" customHeight="1">
      <c r="A545" s="232"/>
      <c r="B545" s="409" t="s">
        <v>448</v>
      </c>
      <c r="C545" s="423"/>
      <c r="D545" s="423"/>
      <c r="E545" s="423"/>
      <c r="F545" s="424"/>
      <c r="G545" s="168"/>
      <c r="H545" s="168"/>
      <c r="I545" s="168"/>
      <c r="J545" s="168"/>
      <c r="K545" s="168"/>
      <c r="L545" s="299"/>
      <c r="M545" s="299"/>
      <c r="N545" s="234"/>
      <c r="O545" s="71"/>
      <c r="U545" s="1"/>
    </row>
    <row r="546" spans="1:21" ht="30" customHeight="1">
      <c r="A546" s="232"/>
      <c r="B546" s="209"/>
      <c r="C546" s="395" t="s">
        <v>496</v>
      </c>
      <c r="D546" s="395"/>
      <c r="E546" s="395"/>
      <c r="F546" s="282"/>
      <c r="G546" s="168"/>
      <c r="H546" s="168"/>
      <c r="I546" s="168"/>
      <c r="J546" s="168"/>
      <c r="K546" s="168"/>
      <c r="L546" s="299"/>
      <c r="M546" s="299"/>
      <c r="N546" s="234"/>
      <c r="O546" s="71"/>
      <c r="U546" s="1"/>
    </row>
    <row r="547" spans="1:21" ht="30" customHeight="1">
      <c r="A547" s="232"/>
      <c r="B547" s="209"/>
      <c r="C547" s="422" t="s">
        <v>498</v>
      </c>
      <c r="D547" s="380"/>
      <c r="E547" s="381"/>
      <c r="F547" s="282"/>
      <c r="G547" s="168"/>
      <c r="H547" s="168"/>
      <c r="I547" s="168"/>
      <c r="J547" s="168"/>
      <c r="K547" s="168"/>
      <c r="L547" s="299"/>
      <c r="M547" s="299"/>
      <c r="N547" s="234"/>
      <c r="O547" s="71"/>
      <c r="U547" s="1"/>
    </row>
    <row r="548" spans="1:21" ht="30" customHeight="1">
      <c r="A548" s="232"/>
      <c r="B548" s="209"/>
      <c r="C548" s="381" t="s">
        <v>406</v>
      </c>
      <c r="D548" s="395"/>
      <c r="E548" s="395"/>
      <c r="F548" s="282"/>
      <c r="G548" s="168"/>
      <c r="H548" s="168"/>
      <c r="I548" s="168"/>
      <c r="J548" s="168"/>
      <c r="K548" s="168"/>
      <c r="L548" s="299"/>
      <c r="M548" s="299"/>
      <c r="N548" s="236"/>
      <c r="O548" s="237"/>
      <c r="U548" s="1"/>
    </row>
    <row r="549" spans="1:21" ht="30" customHeight="1">
      <c r="A549" s="232"/>
      <c r="B549" s="209"/>
      <c r="C549" s="381" t="s">
        <v>407</v>
      </c>
      <c r="D549" s="395"/>
      <c r="E549" s="395"/>
      <c r="F549" s="283"/>
      <c r="G549" s="168"/>
      <c r="H549" s="168"/>
      <c r="I549" s="168"/>
      <c r="J549" s="168"/>
      <c r="K549" s="168"/>
      <c r="L549" s="299"/>
      <c r="M549" s="299"/>
      <c r="N549" s="234"/>
      <c r="O549" s="71"/>
      <c r="U549" s="1"/>
    </row>
    <row r="550" spans="1:21" ht="30" customHeight="1">
      <c r="A550" s="232"/>
      <c r="B550" s="210"/>
      <c r="C550" s="381" t="s">
        <v>408</v>
      </c>
      <c r="D550" s="395"/>
      <c r="E550" s="395"/>
      <c r="F550" s="284"/>
      <c r="G550" s="168"/>
      <c r="H550" s="168"/>
      <c r="I550" s="168"/>
      <c r="J550" s="168"/>
      <c r="K550" s="168"/>
      <c r="L550" s="299"/>
      <c r="M550" s="299"/>
      <c r="N550" s="234"/>
      <c r="O550" s="71"/>
      <c r="U550" s="1"/>
    </row>
    <row r="551" spans="1:21" ht="30" customHeight="1">
      <c r="A551" s="232"/>
      <c r="B551" s="409" t="s">
        <v>449</v>
      </c>
      <c r="C551" s="423"/>
      <c r="D551" s="423"/>
      <c r="E551" s="423"/>
      <c r="F551" s="424"/>
      <c r="G551" s="168"/>
      <c r="H551" s="168"/>
      <c r="I551" s="168"/>
      <c r="J551" s="168"/>
      <c r="K551" s="168"/>
      <c r="L551" s="299"/>
      <c r="M551" s="299"/>
      <c r="N551" s="234"/>
      <c r="O551" s="71"/>
      <c r="U551" s="1"/>
    </row>
    <row r="552" spans="1:21" ht="30" customHeight="1">
      <c r="A552" s="232"/>
      <c r="B552" s="209"/>
      <c r="C552" s="395" t="s">
        <v>496</v>
      </c>
      <c r="D552" s="395"/>
      <c r="E552" s="395"/>
      <c r="F552" s="282"/>
      <c r="G552" s="168"/>
      <c r="H552" s="168"/>
      <c r="I552" s="168"/>
      <c r="J552" s="168"/>
      <c r="K552" s="168"/>
      <c r="L552" s="299"/>
      <c r="M552" s="299"/>
      <c r="N552" s="236"/>
      <c r="O552" s="237"/>
      <c r="U552" s="1"/>
    </row>
    <row r="553" spans="1:21" ht="30" customHeight="1">
      <c r="A553" s="232"/>
      <c r="B553" s="209"/>
      <c r="C553" s="422" t="s">
        <v>498</v>
      </c>
      <c r="D553" s="380"/>
      <c r="E553" s="381"/>
      <c r="F553" s="282"/>
      <c r="G553" s="168"/>
      <c r="H553" s="168"/>
      <c r="I553" s="168"/>
      <c r="J553" s="168"/>
      <c r="K553" s="168"/>
      <c r="L553" s="299"/>
      <c r="M553" s="299"/>
      <c r="N553" s="236"/>
      <c r="O553" s="237"/>
      <c r="U553" s="1"/>
    </row>
    <row r="554" spans="1:21" ht="30" customHeight="1">
      <c r="A554" s="232"/>
      <c r="B554" s="209"/>
      <c r="C554" s="381" t="s">
        <v>406</v>
      </c>
      <c r="D554" s="395"/>
      <c r="E554" s="395"/>
      <c r="F554" s="282"/>
      <c r="G554" s="168"/>
      <c r="H554" s="168"/>
      <c r="I554" s="168"/>
      <c r="J554" s="168"/>
      <c r="K554" s="168"/>
      <c r="L554" s="299"/>
      <c r="M554" s="299"/>
      <c r="N554" s="234"/>
      <c r="O554" s="71"/>
      <c r="U554" s="1"/>
    </row>
    <row r="555" spans="1:21" ht="30" customHeight="1">
      <c r="A555" s="232"/>
      <c r="B555" s="209"/>
      <c r="C555" s="383" t="s">
        <v>407</v>
      </c>
      <c r="D555" s="394"/>
      <c r="E555" s="394"/>
      <c r="F555" s="283"/>
      <c r="G555" s="168"/>
      <c r="H555" s="168"/>
      <c r="I555" s="168"/>
      <c r="J555" s="168"/>
      <c r="K555" s="168"/>
      <c r="L555" s="299"/>
      <c r="M555" s="299"/>
      <c r="N555" s="236"/>
      <c r="O555" s="237"/>
      <c r="U555" s="1"/>
    </row>
    <row r="556" spans="1:21" ht="30" customHeight="1" thickBot="1">
      <c r="A556" s="232"/>
      <c r="B556" s="238"/>
      <c r="C556" s="421" t="s">
        <v>408</v>
      </c>
      <c r="D556" s="421"/>
      <c r="E556" s="421"/>
      <c r="F556" s="285"/>
      <c r="G556" s="206"/>
      <c r="H556" s="206"/>
      <c r="I556" s="206"/>
      <c r="J556" s="206"/>
      <c r="K556" s="206"/>
      <c r="L556" s="310"/>
      <c r="M556" s="310"/>
      <c r="N556" s="239"/>
      <c r="O556" s="71"/>
      <c r="U556" s="1"/>
    </row>
    <row r="557" spans="1:21" ht="15" customHeight="1" thickTop="1">
      <c r="A557" s="12"/>
      <c r="B557" s="12"/>
      <c r="C557" s="12"/>
      <c r="D557" s="12"/>
      <c r="E557" s="12"/>
      <c r="F557" s="12"/>
      <c r="G557" s="12"/>
      <c r="H557" s="12"/>
      <c r="I557" s="12"/>
      <c r="J557" s="12"/>
      <c r="K557" s="12"/>
      <c r="L557" s="12"/>
      <c r="M557" s="12"/>
      <c r="N557" s="12"/>
      <c r="O557" s="12"/>
      <c r="U557" s="1"/>
    </row>
  </sheetData>
  <sheetProtection password="DC6F" sheet="1" scenarios="1" formatCells="0" insertHyperlinks="0"/>
  <dataConsolidate/>
  <mergeCells count="370">
    <mergeCell ref="D314:F314"/>
    <mergeCell ref="B506:E506"/>
    <mergeCell ref="B503:E503"/>
    <mergeCell ref="B504:E504"/>
    <mergeCell ref="B525:F525"/>
    <mergeCell ref="C526:E526"/>
    <mergeCell ref="B474:N474"/>
    <mergeCell ref="D469:F469"/>
    <mergeCell ref="D470:F470"/>
    <mergeCell ref="D471:F471"/>
    <mergeCell ref="D472:F472"/>
    <mergeCell ref="D473:F473"/>
    <mergeCell ref="D460:F460"/>
    <mergeCell ref="D461:F461"/>
    <mergeCell ref="B462:N462"/>
    <mergeCell ref="D467:F467"/>
    <mergeCell ref="D468:F468"/>
    <mergeCell ref="D455:F455"/>
    <mergeCell ref="D456:F456"/>
    <mergeCell ref="D457:F457"/>
    <mergeCell ref="D458:F458"/>
    <mergeCell ref="D459:F459"/>
    <mergeCell ref="D446:F446"/>
    <mergeCell ref="D451:F451"/>
    <mergeCell ref="D452:F452"/>
    <mergeCell ref="D453:F453"/>
    <mergeCell ref="D454:F454"/>
    <mergeCell ref="D441:F441"/>
    <mergeCell ref="D442:F442"/>
    <mergeCell ref="E443:F443"/>
    <mergeCell ref="D444:F444"/>
    <mergeCell ref="D436:F436"/>
    <mergeCell ref="D437:F437"/>
    <mergeCell ref="D438:F438"/>
    <mergeCell ref="D439:F439"/>
    <mergeCell ref="D440:F440"/>
    <mergeCell ref="D433:F433"/>
    <mergeCell ref="D434:F434"/>
    <mergeCell ref="D435:F435"/>
    <mergeCell ref="D420:F420"/>
    <mergeCell ref="E417:F417"/>
    <mergeCell ref="E421:F421"/>
    <mergeCell ref="E422:F422"/>
    <mergeCell ref="E423:F423"/>
    <mergeCell ref="E424:F424"/>
    <mergeCell ref="E425:F425"/>
    <mergeCell ref="D395:F395"/>
    <mergeCell ref="D396:F396"/>
    <mergeCell ref="D400:F400"/>
    <mergeCell ref="E415:F415"/>
    <mergeCell ref="E397:F397"/>
    <mergeCell ref="E398:F398"/>
    <mergeCell ref="E399:F399"/>
    <mergeCell ref="E401:F401"/>
    <mergeCell ref="B426:N426"/>
    <mergeCell ref="E402:F402"/>
    <mergeCell ref="E416:F416"/>
    <mergeCell ref="B412:N412"/>
    <mergeCell ref="D414:F414"/>
    <mergeCell ref="D408:F408"/>
    <mergeCell ref="D391:F391"/>
    <mergeCell ref="D392:F392"/>
    <mergeCell ref="D387:F387"/>
    <mergeCell ref="B383:N383"/>
    <mergeCell ref="E375:F375"/>
    <mergeCell ref="E377:F377"/>
    <mergeCell ref="E376:F376"/>
    <mergeCell ref="B378:N378"/>
    <mergeCell ref="D381:F381"/>
    <mergeCell ref="D382:F382"/>
    <mergeCell ref="E175:F175"/>
    <mergeCell ref="B156:N156"/>
    <mergeCell ref="D178:F178"/>
    <mergeCell ref="E213:F213"/>
    <mergeCell ref="E179:F179"/>
    <mergeCell ref="D194:F194"/>
    <mergeCell ref="B199:N199"/>
    <mergeCell ref="D202:F202"/>
    <mergeCell ref="B203:N203"/>
    <mergeCell ref="D193:F193"/>
    <mergeCell ref="B195:N195"/>
    <mergeCell ref="D198:F198"/>
    <mergeCell ref="D182:F182"/>
    <mergeCell ref="E183:F183"/>
    <mergeCell ref="D159:F159"/>
    <mergeCell ref="E160:F160"/>
    <mergeCell ref="E164:F164"/>
    <mergeCell ref="D206:F206"/>
    <mergeCell ref="D207:F207"/>
    <mergeCell ref="E208:F208"/>
    <mergeCell ref="D212:F212"/>
    <mergeCell ref="C191:C192"/>
    <mergeCell ref="D191:F191"/>
    <mergeCell ref="E192:F192"/>
    <mergeCell ref="B29:F29"/>
    <mergeCell ref="E167:F167"/>
    <mergeCell ref="E174:F174"/>
    <mergeCell ref="D94:F94"/>
    <mergeCell ref="E148:F148"/>
    <mergeCell ref="D151:F151"/>
    <mergeCell ref="E152:F152"/>
    <mergeCell ref="D149:F149"/>
    <mergeCell ref="D150:F150"/>
    <mergeCell ref="D155:F155"/>
    <mergeCell ref="E141:F141"/>
    <mergeCell ref="E144:F144"/>
    <mergeCell ref="D147:F147"/>
    <mergeCell ref="D120:F120"/>
    <mergeCell ref="B117:N117"/>
    <mergeCell ref="E121:F121"/>
    <mergeCell ref="D97:F97"/>
    <mergeCell ref="E98:F98"/>
    <mergeCell ref="E102:F102"/>
    <mergeCell ref="E89:F89"/>
    <mergeCell ref="E91:F91"/>
    <mergeCell ref="D116:F116"/>
    <mergeCell ref="E113:F113"/>
    <mergeCell ref="D115:F115"/>
    <mergeCell ref="A1:D1"/>
    <mergeCell ref="D85:F85"/>
    <mergeCell ref="E86:F86"/>
    <mergeCell ref="E87:F87"/>
    <mergeCell ref="E88:F88"/>
    <mergeCell ref="D90:F90"/>
    <mergeCell ref="D67:F67"/>
    <mergeCell ref="D68:F68"/>
    <mergeCell ref="D74:F74"/>
    <mergeCell ref="E75:F75"/>
    <mergeCell ref="E81:F81"/>
    <mergeCell ref="E80:F80"/>
    <mergeCell ref="D49:F49"/>
    <mergeCell ref="E50:F50"/>
    <mergeCell ref="E55:F55"/>
    <mergeCell ref="E59:F59"/>
    <mergeCell ref="B5:E5"/>
    <mergeCell ref="E60:F60"/>
    <mergeCell ref="B71:N71"/>
    <mergeCell ref="B4:E4"/>
    <mergeCell ref="B23:F23"/>
    <mergeCell ref="B34:F34"/>
    <mergeCell ref="B35:F35"/>
    <mergeCell ref="B37:F37"/>
    <mergeCell ref="G22:K22"/>
    <mergeCell ref="B28:F28"/>
    <mergeCell ref="B27:F27"/>
    <mergeCell ref="B26:F26"/>
    <mergeCell ref="B25:F25"/>
    <mergeCell ref="B24:F24"/>
    <mergeCell ref="E133:F133"/>
    <mergeCell ref="E145:F145"/>
    <mergeCell ref="D61:F61"/>
    <mergeCell ref="E62:F62"/>
    <mergeCell ref="E63:F63"/>
    <mergeCell ref="E64:F64"/>
    <mergeCell ref="E65:F65"/>
    <mergeCell ref="E66:F66"/>
    <mergeCell ref="D69:F69"/>
    <mergeCell ref="D70:F70"/>
    <mergeCell ref="B31:F31"/>
    <mergeCell ref="D114:F114"/>
    <mergeCell ref="E92:F92"/>
    <mergeCell ref="E93:F93"/>
    <mergeCell ref="B42:F42"/>
    <mergeCell ref="B33:F33"/>
    <mergeCell ref="B32:F32"/>
    <mergeCell ref="B30:F30"/>
    <mergeCell ref="Z495:AC495"/>
    <mergeCell ref="B493:E493"/>
    <mergeCell ref="B494:E494"/>
    <mergeCell ref="B495:E495"/>
    <mergeCell ref="Z496:AC496"/>
    <mergeCell ref="Z497:AC497"/>
    <mergeCell ref="Z486:AC486"/>
    <mergeCell ref="Z487:AC487"/>
    <mergeCell ref="Z488:AC488"/>
    <mergeCell ref="Z489:AC489"/>
    <mergeCell ref="Z490:AC490"/>
    <mergeCell ref="Z491:AC491"/>
    <mergeCell ref="Z492:AC492"/>
    <mergeCell ref="Z493:AC493"/>
    <mergeCell ref="Z494:AC494"/>
    <mergeCell ref="B496:E496"/>
    <mergeCell ref="B497:E497"/>
    <mergeCell ref="C528:E528"/>
    <mergeCell ref="C554:E554"/>
    <mergeCell ref="C555:E555"/>
    <mergeCell ref="C556:E556"/>
    <mergeCell ref="C541:E541"/>
    <mergeCell ref="C542:E542"/>
    <mergeCell ref="C543:E543"/>
    <mergeCell ref="C544:E544"/>
    <mergeCell ref="C546:E546"/>
    <mergeCell ref="C547:E547"/>
    <mergeCell ref="C548:E548"/>
    <mergeCell ref="C549:E549"/>
    <mergeCell ref="C550:E550"/>
    <mergeCell ref="C552:E552"/>
    <mergeCell ref="B545:F545"/>
    <mergeCell ref="B551:F551"/>
    <mergeCell ref="C553:E553"/>
    <mergeCell ref="B539:F539"/>
    <mergeCell ref="C538:E538"/>
    <mergeCell ref="C529:E529"/>
    <mergeCell ref="C530:E530"/>
    <mergeCell ref="C531:E531"/>
    <mergeCell ref="C532:E532"/>
    <mergeCell ref="C540:E540"/>
    <mergeCell ref="C537:E537"/>
    <mergeCell ref="C534:E534"/>
    <mergeCell ref="C535:E535"/>
    <mergeCell ref="C536:E536"/>
    <mergeCell ref="B533:F533"/>
    <mergeCell ref="G517:K517"/>
    <mergeCell ref="B229:N229"/>
    <mergeCell ref="E228:F228"/>
    <mergeCell ref="B527:F527"/>
    <mergeCell ref="B512:F512"/>
    <mergeCell ref="B521:F521"/>
    <mergeCell ref="B523:F523"/>
    <mergeCell ref="B509:F509"/>
    <mergeCell ref="B518:E518"/>
    <mergeCell ref="B519:E519"/>
    <mergeCell ref="B520:E520"/>
    <mergeCell ref="D280:F280"/>
    <mergeCell ref="D287:F287"/>
    <mergeCell ref="D267:F267"/>
    <mergeCell ref="B268:N268"/>
    <mergeCell ref="D273:F273"/>
    <mergeCell ref="D274:F274"/>
    <mergeCell ref="D262:F262"/>
    <mergeCell ref="D263:F263"/>
    <mergeCell ref="E249:F249"/>
    <mergeCell ref="E250:F250"/>
    <mergeCell ref="E252:F252"/>
    <mergeCell ref="E253:F253"/>
    <mergeCell ref="D254:F254"/>
    <mergeCell ref="D255:F255"/>
    <mergeCell ref="B275:N275"/>
    <mergeCell ref="B256:N256"/>
    <mergeCell ref="D251:F251"/>
    <mergeCell ref="D261:F261"/>
    <mergeCell ref="D264:F264"/>
    <mergeCell ref="D265:F265"/>
    <mergeCell ref="D266:F266"/>
    <mergeCell ref="D235:F235"/>
    <mergeCell ref="D236:F236"/>
    <mergeCell ref="D237:F237"/>
    <mergeCell ref="B222:N222"/>
    <mergeCell ref="D245:F245"/>
    <mergeCell ref="D248:F248"/>
    <mergeCell ref="B238:N238"/>
    <mergeCell ref="D225:F225"/>
    <mergeCell ref="D226:F226"/>
    <mergeCell ref="E227:F227"/>
    <mergeCell ref="E246:F246"/>
    <mergeCell ref="E247:F247"/>
    <mergeCell ref="E327:F327"/>
    <mergeCell ref="E328:F328"/>
    <mergeCell ref="C515:E515"/>
    <mergeCell ref="C522:E522"/>
    <mergeCell ref="C524:E524"/>
    <mergeCell ref="B485:N485"/>
    <mergeCell ref="B486:E486"/>
    <mergeCell ref="B487:E487"/>
    <mergeCell ref="B488:E488"/>
    <mergeCell ref="B489:E489"/>
    <mergeCell ref="B490:E490"/>
    <mergeCell ref="B491:E491"/>
    <mergeCell ref="B492:E492"/>
    <mergeCell ref="B508:E508"/>
    <mergeCell ref="B514:F514"/>
    <mergeCell ref="B507:E507"/>
    <mergeCell ref="C511:E511"/>
    <mergeCell ref="C513:E513"/>
    <mergeCell ref="B505:E505"/>
    <mergeCell ref="B502:E502"/>
    <mergeCell ref="B499:N499"/>
    <mergeCell ref="B498:E498"/>
    <mergeCell ref="D386:F386"/>
    <mergeCell ref="D388:F388"/>
    <mergeCell ref="E346:F346"/>
    <mergeCell ref="D351:F351"/>
    <mergeCell ref="E352:F352"/>
    <mergeCell ref="B355:N355"/>
    <mergeCell ref="D341:F341"/>
    <mergeCell ref="D342:F342"/>
    <mergeCell ref="D343:F343"/>
    <mergeCell ref="D344:F344"/>
    <mergeCell ref="D345:F345"/>
    <mergeCell ref="E370:F370"/>
    <mergeCell ref="E371:F371"/>
    <mergeCell ref="E372:F372"/>
    <mergeCell ref="D373:F373"/>
    <mergeCell ref="E374:F374"/>
    <mergeCell ref="D362:F362"/>
    <mergeCell ref="D363:F363"/>
    <mergeCell ref="D366:F366"/>
    <mergeCell ref="D369:F369"/>
    <mergeCell ref="G479:K479"/>
    <mergeCell ref="B480:F480"/>
    <mergeCell ref="B481:F481"/>
    <mergeCell ref="B500:E500"/>
    <mergeCell ref="C482:E482"/>
    <mergeCell ref="C484:E484"/>
    <mergeCell ref="B483:F483"/>
    <mergeCell ref="D305:F305"/>
    <mergeCell ref="E297:F297"/>
    <mergeCell ref="E303:F303"/>
    <mergeCell ref="E304:F304"/>
    <mergeCell ref="D306:F306"/>
    <mergeCell ref="D307:F307"/>
    <mergeCell ref="D340:F340"/>
    <mergeCell ref="D320:F320"/>
    <mergeCell ref="E321:F321"/>
    <mergeCell ref="B322:N322"/>
    <mergeCell ref="D325:F325"/>
    <mergeCell ref="E326:F326"/>
    <mergeCell ref="E315:F315"/>
    <mergeCell ref="E316:F316"/>
    <mergeCell ref="E317:F317"/>
    <mergeCell ref="D339:F339"/>
    <mergeCell ref="D309:F309"/>
    <mergeCell ref="E288:F288"/>
    <mergeCell ref="E289:F289"/>
    <mergeCell ref="D319:F319"/>
    <mergeCell ref="D335:F335"/>
    <mergeCell ref="E336:F336"/>
    <mergeCell ref="E337:F337"/>
    <mergeCell ref="E338:F338"/>
    <mergeCell ref="E298:F298"/>
    <mergeCell ref="E299:F299"/>
    <mergeCell ref="E300:F300"/>
    <mergeCell ref="E290:F290"/>
    <mergeCell ref="E291:F291"/>
    <mergeCell ref="E301:F301"/>
    <mergeCell ref="E302:F302"/>
    <mergeCell ref="E318:F318"/>
    <mergeCell ref="D308:F308"/>
    <mergeCell ref="E329:F329"/>
    <mergeCell ref="E330:F330"/>
    <mergeCell ref="E331:F331"/>
    <mergeCell ref="D332:F332"/>
    <mergeCell ref="D333:F333"/>
    <mergeCell ref="D334:F334"/>
    <mergeCell ref="E311:F311"/>
    <mergeCell ref="E310:F310"/>
    <mergeCell ref="B36:F36"/>
    <mergeCell ref="D146:F146"/>
    <mergeCell ref="P1:V1"/>
    <mergeCell ref="B407:F407"/>
    <mergeCell ref="B413:F413"/>
    <mergeCell ref="D445:F445"/>
    <mergeCell ref="D176:F176"/>
    <mergeCell ref="D177:F177"/>
    <mergeCell ref="E411:F411"/>
    <mergeCell ref="E410:F410"/>
    <mergeCell ref="E409:F409"/>
    <mergeCell ref="D405:F405"/>
    <mergeCell ref="B404:F404"/>
    <mergeCell ref="D214:F214"/>
    <mergeCell ref="E215:F215"/>
    <mergeCell ref="D220:F220"/>
    <mergeCell ref="D221:F221"/>
    <mergeCell ref="E211:F211"/>
    <mergeCell ref="D234:F234"/>
    <mergeCell ref="E292:F292"/>
    <mergeCell ref="E293:F293"/>
    <mergeCell ref="E294:F294"/>
    <mergeCell ref="E295:F295"/>
    <mergeCell ref="E296:F296"/>
  </mergeCells>
  <phoneticPr fontId="4"/>
  <conditionalFormatting sqref="N23:N35 N475:N502 N37:N39 N507:N524 N505 N527:N556">
    <cfRule type="cellIs" dxfId="107" priority="259" operator="equal">
      <formula>"▼選択"</formula>
    </cfRule>
  </conditionalFormatting>
  <conditionalFormatting sqref="F498">
    <cfRule type="expression" dxfId="106" priority="271">
      <formula>IF($N$497="○",$F$498="")</formula>
    </cfRule>
  </conditionalFormatting>
  <conditionalFormatting sqref="F482">
    <cfRule type="expression" dxfId="105" priority="263">
      <formula>IF($N$481="有り",$F$482="")</formula>
    </cfRule>
  </conditionalFormatting>
  <conditionalFormatting sqref="F484">
    <cfRule type="expression" dxfId="104" priority="267">
      <formula>IF($N$483="有り",$F$484="")</formula>
    </cfRule>
  </conditionalFormatting>
  <conditionalFormatting sqref="F511">
    <cfRule type="expression" dxfId="103" priority="324">
      <formula>IF($N$510="フランチャイジー",$F$511="")</formula>
    </cfRule>
  </conditionalFormatting>
  <conditionalFormatting sqref="F513">
    <cfRule type="expression" dxfId="102" priority="337">
      <formula>IF($N$512="有り",$F$513="")</formula>
    </cfRule>
  </conditionalFormatting>
  <conditionalFormatting sqref="F515">
    <cfRule type="expression" dxfId="101" priority="385">
      <formula>IF($N$514="有り",$F$515="")</formula>
    </cfRule>
  </conditionalFormatting>
  <conditionalFormatting sqref="F522">
    <cfRule type="expression" dxfId="100" priority="390">
      <formula>IF($N$521="有り",$F$522="")</formula>
    </cfRule>
  </conditionalFormatting>
  <conditionalFormatting sqref="F524">
    <cfRule type="expression" dxfId="99" priority="408">
      <formula>IF($N$523="有り",$F$524="")</formula>
    </cfRule>
  </conditionalFormatting>
  <conditionalFormatting sqref="F501">
    <cfRule type="expression" dxfId="98" priority="291">
      <formula>IF($N$500="○",$F$501="")</formula>
    </cfRule>
  </conditionalFormatting>
  <conditionalFormatting sqref="F508">
    <cfRule type="expression" dxfId="97" priority="299">
      <formula>IF($N$507="○",$F$508="")</formula>
    </cfRule>
  </conditionalFormatting>
  <conditionalFormatting sqref="F528:F532">
    <cfRule type="expression" dxfId="96" priority="138">
      <formula>F528=""</formula>
    </cfRule>
  </conditionalFormatting>
  <conditionalFormatting sqref="F534:F538">
    <cfRule type="expression" dxfId="95" priority="137">
      <formula>F534=""</formula>
    </cfRule>
  </conditionalFormatting>
  <conditionalFormatting sqref="F518:F520">
    <cfRule type="expression" dxfId="94" priority="136">
      <formula>F518=""</formula>
    </cfRule>
  </conditionalFormatting>
  <conditionalFormatting sqref="N36">
    <cfRule type="cellIs" dxfId="93" priority="94" operator="equal">
      <formula>"▼選択"</formula>
    </cfRule>
  </conditionalFormatting>
  <conditionalFormatting sqref="N506">
    <cfRule type="cellIs" dxfId="92" priority="93" operator="equal">
      <formula>"▼選択"</formula>
    </cfRule>
  </conditionalFormatting>
  <conditionalFormatting sqref="N503">
    <cfRule type="cellIs" dxfId="91" priority="92" operator="equal">
      <formula>"▼選択"</formula>
    </cfRule>
  </conditionalFormatting>
  <conditionalFormatting sqref="N504">
    <cfRule type="cellIs" dxfId="90" priority="91" operator="equal">
      <formula>"▼選択"</formula>
    </cfRule>
  </conditionalFormatting>
  <conditionalFormatting sqref="N525:N526">
    <cfRule type="cellIs" dxfId="89" priority="89" operator="equal">
      <formula>"▼選択"</formula>
    </cfRule>
  </conditionalFormatting>
  <conditionalFormatting sqref="F526">
    <cfRule type="expression" dxfId="88" priority="90">
      <formula>IF($N$525="本社所在地以外",$F$526="")</formula>
    </cfRule>
  </conditionalFormatting>
  <conditionalFormatting sqref="B481:F482">
    <cfRule type="expression" dxfId="87" priority="88">
      <formula>$N$481="無し"</formula>
    </cfRule>
  </conditionalFormatting>
  <conditionalFormatting sqref="B483:F484">
    <cfRule type="expression" dxfId="86" priority="87">
      <formula>$N$483="無し"</formula>
    </cfRule>
  </conditionalFormatting>
  <conditionalFormatting sqref="F486">
    <cfRule type="expression" dxfId="85" priority="86">
      <formula>$N$486="ー"</formula>
    </cfRule>
  </conditionalFormatting>
  <conditionalFormatting sqref="F487">
    <cfRule type="expression" dxfId="84" priority="85">
      <formula>$N$487="ー"</formula>
    </cfRule>
  </conditionalFormatting>
  <conditionalFormatting sqref="F488">
    <cfRule type="expression" dxfId="83" priority="84">
      <formula>$N$488="ー"</formula>
    </cfRule>
  </conditionalFormatting>
  <conditionalFormatting sqref="F489">
    <cfRule type="expression" dxfId="82" priority="83">
      <formula>$N$489="ー"</formula>
    </cfRule>
  </conditionalFormatting>
  <conditionalFormatting sqref="F490">
    <cfRule type="expression" dxfId="81" priority="82">
      <formula>$N$490="ー"</formula>
    </cfRule>
  </conditionalFormatting>
  <conditionalFormatting sqref="F491">
    <cfRule type="expression" dxfId="80" priority="81">
      <formula>$N$491="ー"</formula>
    </cfRule>
  </conditionalFormatting>
  <conditionalFormatting sqref="F492">
    <cfRule type="expression" dxfId="79" priority="80">
      <formula>$N$492="ー"</formula>
    </cfRule>
  </conditionalFormatting>
  <conditionalFormatting sqref="F493">
    <cfRule type="expression" dxfId="78" priority="79">
      <formula>$N$493="ー"</formula>
    </cfRule>
  </conditionalFormatting>
  <conditionalFormatting sqref="F494">
    <cfRule type="expression" dxfId="77" priority="78">
      <formula>$N$494="ー"</formula>
    </cfRule>
  </conditionalFormatting>
  <conditionalFormatting sqref="F495">
    <cfRule type="expression" dxfId="76" priority="77">
      <formula>$N$495="ー"</formula>
    </cfRule>
  </conditionalFormatting>
  <conditionalFormatting sqref="F496">
    <cfRule type="expression" dxfId="75" priority="76">
      <formula>$N$496="ー"</formula>
    </cfRule>
  </conditionalFormatting>
  <conditionalFormatting sqref="F497:F498">
    <cfRule type="expression" dxfId="74" priority="75">
      <formula>$N$497="ー"</formula>
    </cfRule>
  </conditionalFormatting>
  <conditionalFormatting sqref="F500:F501">
    <cfRule type="expression" dxfId="73" priority="74">
      <formula>$N$500="ー"</formula>
    </cfRule>
  </conditionalFormatting>
  <conditionalFormatting sqref="F502">
    <cfRule type="expression" dxfId="72" priority="73">
      <formula>$N$502="ー"</formula>
    </cfRule>
  </conditionalFormatting>
  <conditionalFormatting sqref="F504">
    <cfRule type="expression" dxfId="71" priority="72">
      <formula>$N$504="ー"</formula>
    </cfRule>
  </conditionalFormatting>
  <conditionalFormatting sqref="F505">
    <cfRule type="expression" dxfId="70" priority="71">
      <formula>$N$505="ー"</formula>
    </cfRule>
  </conditionalFormatting>
  <conditionalFormatting sqref="F506">
    <cfRule type="expression" dxfId="69" priority="70">
      <formula>$N$506="ー"</formula>
    </cfRule>
  </conditionalFormatting>
  <conditionalFormatting sqref="F507:F508">
    <cfRule type="expression" dxfId="68" priority="69">
      <formula>$N$507="ー"</formula>
    </cfRule>
  </conditionalFormatting>
  <conditionalFormatting sqref="B512:F513">
    <cfRule type="expression" dxfId="67" priority="68">
      <formula>$N$512="無し"</formula>
    </cfRule>
  </conditionalFormatting>
  <conditionalFormatting sqref="B510:F511">
    <cfRule type="expression" dxfId="66" priority="67">
      <formula>$N$510="非該当"</formula>
    </cfRule>
  </conditionalFormatting>
  <conditionalFormatting sqref="C511:F511">
    <cfRule type="expression" dxfId="65" priority="66">
      <formula>$N$510="フランチャイザー"</formula>
    </cfRule>
  </conditionalFormatting>
  <conditionalFormatting sqref="B514:F515">
    <cfRule type="expression" dxfId="64" priority="65">
      <formula>$N$514="無し"</formula>
    </cfRule>
  </conditionalFormatting>
  <conditionalFormatting sqref="B521:F522">
    <cfRule type="expression" dxfId="63" priority="64">
      <formula>$N$521="無し"</formula>
    </cfRule>
  </conditionalFormatting>
  <conditionalFormatting sqref="B523:F524">
    <cfRule type="expression" dxfId="62" priority="63">
      <formula>OR($N$523="無し",$N$523="親会社なし")</formula>
    </cfRule>
  </conditionalFormatting>
  <conditionalFormatting sqref="C526:F526">
    <cfRule type="expression" dxfId="61" priority="62">
      <formula>OR($N$525="本社所在地（登記上）",$N$525="本社所在地（事実上）")</formula>
    </cfRule>
  </conditionalFormatting>
  <conditionalFormatting sqref="E62:N66">
    <cfRule type="expression" dxfId="60" priority="38">
      <formula>$N$61="対象外"</formula>
    </cfRule>
  </conditionalFormatting>
  <conditionalFormatting sqref="E148:N148">
    <cfRule type="expression" dxfId="59" priority="39">
      <formula>$N$147="対象外"</formula>
    </cfRule>
  </conditionalFormatting>
  <conditionalFormatting sqref="E152:N154">
    <cfRule type="expression" dxfId="58" priority="40">
      <formula>$N$151="対象外"</formula>
    </cfRule>
  </conditionalFormatting>
  <conditionalFormatting sqref="N182">
    <cfRule type="expression" dxfId="57" priority="44">
      <formula>$N$159="対象外"</formula>
    </cfRule>
  </conditionalFormatting>
  <conditionalFormatting sqref="E213:N213">
    <cfRule type="expression" dxfId="56" priority="46">
      <formula>$N$212="対象外"</formula>
    </cfRule>
  </conditionalFormatting>
  <conditionalFormatting sqref="E321:N321">
    <cfRule type="expression" dxfId="55" priority="50">
      <formula>$N$320="対象外"</formula>
    </cfRule>
  </conditionalFormatting>
  <conditionalFormatting sqref="E352:N354">
    <cfRule type="expression" dxfId="54" priority="52">
      <formula>$N$351="対象外"</formula>
    </cfRule>
  </conditionalFormatting>
  <conditionalFormatting sqref="E443:N443">
    <cfRule type="expression" dxfId="53" priority="60">
      <formula>$N$442="対象外"</formula>
    </cfRule>
  </conditionalFormatting>
  <conditionalFormatting sqref="D386:N388">
    <cfRule type="expression" dxfId="52" priority="53">
      <formula>$N$385="対象外"</formula>
    </cfRule>
  </conditionalFormatting>
  <conditionalFormatting sqref="D395:N402">
    <cfRule type="expression" dxfId="51" priority="55">
      <formula>$N$394="対象外"</formula>
    </cfRule>
  </conditionalFormatting>
  <conditionalFormatting sqref="D414:N417">
    <cfRule type="expression" dxfId="50" priority="58">
      <formula>$N$413="対象外"</formula>
    </cfRule>
  </conditionalFormatting>
  <conditionalFormatting sqref="D420:N425">
    <cfRule type="expression" dxfId="49" priority="59">
      <formula>$N$419="対象外"</formula>
    </cfRule>
  </conditionalFormatting>
  <conditionalFormatting sqref="N147:N190 N192:N474 N40:N145">
    <cfRule type="cellIs" dxfId="48" priority="61" operator="equal">
      <formula>"▼選択"</formula>
    </cfRule>
  </conditionalFormatting>
  <conditionalFormatting sqref="E215:N219">
    <cfRule type="expression" dxfId="47" priority="47">
      <formula>$N$214="対象外"</formula>
    </cfRule>
  </conditionalFormatting>
  <conditionalFormatting sqref="G158:M158">
    <cfRule type="expression" dxfId="46" priority="41">
      <formula>$N$159="対象外"</formula>
    </cfRule>
  </conditionalFormatting>
  <conditionalFormatting sqref="E208:N211">
    <cfRule type="expression" dxfId="45" priority="45">
      <formula>$N$207="対象外"</formula>
    </cfRule>
  </conditionalFormatting>
  <conditionalFormatting sqref="E310:N313">
    <cfRule type="expression" dxfId="44" priority="48">
      <formula>$N$309="対象外"</formula>
    </cfRule>
  </conditionalFormatting>
  <conditionalFormatting sqref="E315:N318">
    <cfRule type="expression" dxfId="43" priority="49">
      <formula>$N$314="対象外"</formula>
    </cfRule>
  </conditionalFormatting>
  <conditionalFormatting sqref="E346:N350">
    <cfRule type="expression" dxfId="42" priority="51">
      <formula>$N$345="対象外"</formula>
    </cfRule>
  </conditionalFormatting>
  <conditionalFormatting sqref="D159:N179">
    <cfRule type="expression" dxfId="41" priority="42">
      <formula>$N$158="対象外"</formula>
    </cfRule>
  </conditionalFormatting>
  <conditionalFormatting sqref="E179:N179">
    <cfRule type="expression" dxfId="40" priority="43">
      <formula>$N$178="対象外"</formula>
    </cfRule>
  </conditionalFormatting>
  <conditionalFormatting sqref="D405:N405">
    <cfRule type="expression" dxfId="39" priority="56">
      <formula>$N$404="対象外"</formula>
    </cfRule>
  </conditionalFormatting>
  <conditionalFormatting sqref="D408:N411">
    <cfRule type="expression" dxfId="38" priority="57">
      <formula>$N$407="対象外"</formula>
    </cfRule>
  </conditionalFormatting>
  <conditionalFormatting sqref="D391:N392">
    <cfRule type="expression" dxfId="37" priority="54">
      <formula>$N$390="対象外"</formula>
    </cfRule>
  </conditionalFormatting>
  <conditionalFormatting sqref="C128">
    <cfRule type="expression" dxfId="36" priority="24">
      <formula>#REF!="3.対象外"</formula>
    </cfRule>
  </conditionalFormatting>
  <conditionalFormatting sqref="C99">
    <cfRule type="expression" dxfId="35" priority="25">
      <formula>#REF!="3.対象外"</formula>
    </cfRule>
  </conditionalFormatting>
  <conditionalFormatting sqref="C100">
    <cfRule type="expression" dxfId="34" priority="26">
      <formula>#REF!="3.対象外"</formula>
    </cfRule>
  </conditionalFormatting>
  <conditionalFormatting sqref="C101">
    <cfRule type="expression" dxfId="33" priority="27">
      <formula>#REF!="3.対象外"</formula>
    </cfRule>
  </conditionalFormatting>
  <conditionalFormatting sqref="C103">
    <cfRule type="expression" dxfId="32" priority="28">
      <formula>#REF!="3.対象外"</formula>
    </cfRule>
  </conditionalFormatting>
  <conditionalFormatting sqref="C104">
    <cfRule type="expression" dxfId="31" priority="29">
      <formula>#REF!="3.対象外"</formula>
    </cfRule>
  </conditionalFormatting>
  <conditionalFormatting sqref="C105">
    <cfRule type="expression" dxfId="30" priority="30">
      <formula>#REF!="3.対象外"</formula>
    </cfRule>
  </conditionalFormatting>
  <conditionalFormatting sqref="C106">
    <cfRule type="expression" dxfId="29" priority="31">
      <formula>#REF!="3.対象外"</formula>
    </cfRule>
  </conditionalFormatting>
  <conditionalFormatting sqref="C107">
    <cfRule type="expression" dxfId="28" priority="32">
      <formula>#REF!="3.対象外"</formula>
    </cfRule>
  </conditionalFormatting>
  <conditionalFormatting sqref="C108">
    <cfRule type="expression" dxfId="27" priority="33">
      <formula>#REF!="3.対象外"</formula>
    </cfRule>
  </conditionalFormatting>
  <conditionalFormatting sqref="C109">
    <cfRule type="expression" dxfId="26" priority="34">
      <formula>#REF!="3.対象外"</formula>
    </cfRule>
  </conditionalFormatting>
  <conditionalFormatting sqref="C110">
    <cfRule type="expression" dxfId="25" priority="35">
      <formula>#REF!="3.対象外"</formula>
    </cfRule>
  </conditionalFormatting>
  <conditionalFormatting sqref="C111">
    <cfRule type="expression" dxfId="24" priority="36">
      <formula>#REF!="3.対象外"</formula>
    </cfRule>
  </conditionalFormatting>
  <conditionalFormatting sqref="C112">
    <cfRule type="expression" dxfId="23" priority="37">
      <formula>#REF!="3.対象外"</formula>
    </cfRule>
  </conditionalFormatting>
  <conditionalFormatting sqref="C153:C154">
    <cfRule type="expression" dxfId="22" priority="23">
      <formula>#REF!="対象外"</formula>
    </cfRule>
  </conditionalFormatting>
  <conditionalFormatting sqref="C160:C175">
    <cfRule type="expression" dxfId="21" priority="22">
      <formula>#REF!="3.対象外"</formula>
    </cfRule>
  </conditionalFormatting>
  <conditionalFormatting sqref="E192:N192">
    <cfRule type="expression" dxfId="20" priority="21">
      <formula>$N$191="対象外"</formula>
    </cfRule>
  </conditionalFormatting>
  <conditionalFormatting sqref="C209:C210">
    <cfRule type="expression" dxfId="19" priority="20">
      <formula>#REF!="対象外"</formula>
    </cfRule>
  </conditionalFormatting>
  <conditionalFormatting sqref="C216:C219">
    <cfRule type="expression" dxfId="18" priority="19">
      <formula>#REF!="対象外"</formula>
    </cfRule>
  </conditionalFormatting>
  <conditionalFormatting sqref="C303">
    <cfRule type="expression" dxfId="17" priority="14">
      <formula>#REF!="3.対象外"</formula>
    </cfRule>
  </conditionalFormatting>
  <conditionalFormatting sqref="C292">
    <cfRule type="expression" dxfId="16" priority="15">
      <formula>#REF!="3.対象外"</formula>
    </cfRule>
  </conditionalFormatting>
  <conditionalFormatting sqref="C300">
    <cfRule type="expression" dxfId="15" priority="16">
      <formula>#REF!="3.対象外"</formula>
    </cfRule>
  </conditionalFormatting>
  <conditionalFormatting sqref="C304">
    <cfRule type="expression" dxfId="14" priority="17">
      <formula>#REF!="3.対象外"</formula>
    </cfRule>
  </conditionalFormatting>
  <conditionalFormatting sqref="C302">
    <cfRule type="expression" dxfId="13" priority="18">
      <formula>#REF!="3.対象外"</formula>
    </cfRule>
  </conditionalFormatting>
  <conditionalFormatting sqref="C312:C313">
    <cfRule type="expression" dxfId="12" priority="13">
      <formula>#REF!="対象外"</formula>
    </cfRule>
  </conditionalFormatting>
  <conditionalFormatting sqref="C315:C318">
    <cfRule type="expression" dxfId="11" priority="12">
      <formula>#REF!="対象外"</formula>
    </cfRule>
  </conditionalFormatting>
  <conditionalFormatting sqref="C347:C350">
    <cfRule type="expression" dxfId="10" priority="11">
      <formula>#REF!="対象外"</formula>
    </cfRule>
  </conditionalFormatting>
  <conditionalFormatting sqref="C353:C354">
    <cfRule type="expression" dxfId="9" priority="10">
      <formula>#REF!="対象外"</formula>
    </cfRule>
  </conditionalFormatting>
  <conditionalFormatting sqref="C397:C399">
    <cfRule type="expression" dxfId="8" priority="9">
      <formula>#REF!="対象外"</formula>
    </cfRule>
  </conditionalFormatting>
  <conditionalFormatting sqref="C401:C402">
    <cfRule type="expression" dxfId="7" priority="8">
      <formula>#REF!="対象外"</formula>
    </cfRule>
  </conditionalFormatting>
  <conditionalFormatting sqref="C409:C411">
    <cfRule type="expression" dxfId="6" priority="7">
      <formula>#REF!="対象外"</formula>
    </cfRule>
  </conditionalFormatting>
  <conditionalFormatting sqref="C415:C417">
    <cfRule type="expression" dxfId="5" priority="6">
      <formula>#REF!="対象外"</formula>
    </cfRule>
  </conditionalFormatting>
  <conditionalFormatting sqref="C421:C425">
    <cfRule type="expression" dxfId="4" priority="5">
      <formula>#REF!="対象外"</formula>
    </cfRule>
  </conditionalFormatting>
  <conditionalFormatting sqref="B457">
    <cfRule type="expression" dxfId="3" priority="4">
      <formula>#REF!="3.対象外"</formula>
    </cfRule>
  </conditionalFormatting>
  <conditionalFormatting sqref="N146">
    <cfRule type="cellIs" dxfId="2" priority="3" operator="equal">
      <formula>"▼選択"</formula>
    </cfRule>
  </conditionalFormatting>
  <conditionalFormatting sqref="N191">
    <cfRule type="cellIs" dxfId="1" priority="2" operator="equal">
      <formula>"▼選択"</formula>
    </cfRule>
  </conditionalFormatting>
  <conditionalFormatting sqref="B480:F480">
    <cfRule type="expression" dxfId="0" priority="1">
      <formula>$N$480="非該当"</formula>
    </cfRule>
  </conditionalFormatting>
  <dataValidations count="14">
    <dataValidation type="list" showInputMessage="1" showErrorMessage="1" sqref="N480:N481 N523 N521 N512 N514 N483 N510 N525 N433:N446 N467:N473 N451:N461 N409:N411 N421:N425 N419 N415:N417 N413 N407">
      <formula1>OFFSET(G407,0,0,1,COUNTA(G407:K407))</formula1>
    </dataValidation>
    <dataValidation type="list" allowBlank="1" showInputMessage="1" showErrorMessage="1" sqref="N486:N497 N500 N502 N504:N507">
      <formula1>G486:I486</formula1>
    </dataValidation>
    <dataValidation type="list" allowBlank="1" showInputMessage="1" showErrorMessage="1" sqref="N42">
      <formula1>OFFSET(G42,0,0,1,COUNTA(G42:$K42))</formula1>
    </dataValidation>
    <dataValidation type="list" allowBlank="1" showInputMessage="1" showErrorMessage="1" sqref="N184:N190 N192:N194">
      <formula1>$G184:$J184</formula1>
    </dataValidation>
    <dataValidation type="list" allowBlank="1" showInputMessage="1" showErrorMessage="1" sqref="N23:N37 N158 N161:N163 N165:N166 N191 N209:N214 N216:N221 N227:N228 N246:N247 N249:N250 N252:N255 N261:N267 N273:N274 N288:N310 N312:N321 N326:N334 N336:N345 N347:N351 N353:N354 N370:N372 N374:N377 N397:N399 N51:N70 N234:N237 N198 N76:N80 N82:N84 N86:N89 N91:N94 N99:N101 N103:N116 N122:N132 N134:N140 N404:N405 N153:N155 N394:N395 N390:N392 N385:N388 N381:N382 N366 N362:N363 N280 N225 N206:N207 N202 N168:N179 N401:N402 N142:N151">
      <formula1>OFFSET(G23,0,0,1,COUNTA(G23:K23))</formula1>
    </dataValidation>
    <dataValidation imeMode="disabled" allowBlank="1" showInputMessage="1" showErrorMessage="1" sqref="N4 F519 F522 F544 F550 F556 F538 F532 F524"/>
    <dataValidation type="textLength" imeMode="disabled" allowBlank="1" showInputMessage="1" showErrorMessage="1" error="13桁で入力してください" sqref="F5">
      <formula1>13</formula1>
      <formula2>13</formula2>
    </dataValidation>
    <dataValidation type="textLength" allowBlank="1" showInputMessage="1" showErrorMessage="1" error="左のセルに入力してください。" sqref="N482 N484 N498 N508 N511 N513 N515 N518:N520 N522 N501 N524 N526:N556">
      <formula1>0</formula1>
      <formula2>0</formula2>
    </dataValidation>
    <dataValidation imeMode="fullKatakana" allowBlank="1" showInputMessage="1" showErrorMessage="1" sqref="F528 F534 F540 F552 F546"/>
    <dataValidation type="textLength" imeMode="disabled" allowBlank="1" showInputMessage="1" showErrorMessage="1" error="西暦（４桁）で入力してください" sqref="F518">
      <formula1>4</formula1>
      <formula2>4</formula2>
    </dataValidation>
    <dataValidation type="whole" imeMode="disabled" allowBlank="1" showInputMessage="1" showErrorMessage="1" error="決算月（1～12）を入力してください" sqref="F520">
      <formula1>1</formula1>
      <formula2>12</formula2>
    </dataValidation>
    <dataValidation type="whole" allowBlank="1" showInputMessage="1" showErrorMessage="1" error="おおよその割合（１～10）を入力してください" sqref="F484 F482">
      <formula1>1</formula1>
      <formula2>10</formula2>
    </dataValidation>
    <dataValidation type="list" showInputMessage="1" showErrorMessage="1" sqref="N509">
      <formula1>OFFSET(G509,0,0,1,COUNTA(G509:M509))</formula1>
    </dataValidation>
    <dataValidation imeMode="on" allowBlank="1" showInputMessage="1" showErrorMessage="1" sqref="F526"/>
  </dataValidations>
  <printOptions horizontalCentered="1"/>
  <pageMargins left="0.23622047244094491" right="0.23622047244094491" top="0.39370078740157483" bottom="0.19685039370078741" header="0" footer="0"/>
  <pageSetup paperSize="9" scale="71" fitToHeight="0" orientation="portrait" r:id="rId1"/>
  <rowBreaks count="19" manualBreakCount="19">
    <brk id="38" max="12" man="1"/>
    <brk id="71" max="12" man="1"/>
    <brk id="95" max="12" man="1"/>
    <brk id="117" max="12" man="1"/>
    <brk id="150" max="12" man="1"/>
    <brk id="179" max="12" man="1"/>
    <brk id="204" max="12" man="1"/>
    <brk id="239" max="12" man="1"/>
    <brk id="269" max="12" man="1"/>
    <brk id="281" max="12" man="1"/>
    <brk id="313" max="12" man="1"/>
    <brk id="342" max="12" man="1"/>
    <brk id="356" max="12" man="1"/>
    <brk id="393" max="12" man="1"/>
    <brk id="418" max="12" man="1"/>
    <brk id="447" max="12" man="1"/>
    <brk id="475" max="12" man="1"/>
    <brk id="516" max="12" man="1"/>
    <brk id="550"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00FF"/>
    <pageSetUpPr fitToPage="1"/>
  </sheetPr>
  <dimension ref="A1:E51"/>
  <sheetViews>
    <sheetView showGridLines="0" view="pageBreakPreview" zoomScaleNormal="100" zoomScaleSheetLayoutView="100" workbookViewId="0">
      <selection activeCell="B17" sqref="B17"/>
    </sheetView>
  </sheetViews>
  <sheetFormatPr defaultRowHeight="18.75"/>
  <cols>
    <col min="1" max="1" width="2.625" customWidth="1"/>
    <col min="2" max="2" width="60.625" customWidth="1"/>
    <col min="3" max="3" width="2.625" customWidth="1"/>
    <col min="4" max="4" width="20.625" customWidth="1"/>
    <col min="5" max="5" width="2.625" customWidth="1"/>
  </cols>
  <sheetData>
    <row r="1" spans="1:5" s="3" customFormat="1" ht="6.6" customHeight="1">
      <c r="A1" s="12"/>
      <c r="B1" s="12"/>
      <c r="C1" s="12"/>
      <c r="D1" s="12"/>
      <c r="E1" s="12"/>
    </row>
    <row r="2" spans="1:5" s="3" customFormat="1" ht="25.15" customHeight="1">
      <c r="A2" s="12"/>
      <c r="B2" s="13" t="s">
        <v>103</v>
      </c>
      <c r="C2" s="12"/>
      <c r="D2" s="12"/>
      <c r="E2" s="12"/>
    </row>
    <row r="3" spans="1:5" ht="7.15" customHeight="1" thickBot="1">
      <c r="A3" s="12"/>
      <c r="B3" s="54"/>
      <c r="C3" s="12"/>
      <c r="D3" s="54"/>
      <c r="E3" s="12"/>
    </row>
    <row r="4" spans="1:5" ht="17.45" customHeight="1" thickBot="1">
      <c r="A4" s="12"/>
      <c r="B4" s="61" t="str">
        <f>IF(自己チェックシート!F4=0,"",自己チェックシート!F4)</f>
        <v/>
      </c>
      <c r="C4" s="12"/>
      <c r="D4" s="473"/>
      <c r="E4" s="12"/>
    </row>
    <row r="5" spans="1:5" ht="6" customHeight="1" thickBot="1">
      <c r="A5" s="12"/>
      <c r="B5" s="54"/>
      <c r="C5" s="12"/>
      <c r="D5" s="474"/>
      <c r="E5" s="12"/>
    </row>
    <row r="6" spans="1:5" ht="24.95" customHeight="1" thickBot="1">
      <c r="A6" s="12"/>
      <c r="B6" s="73" t="s">
        <v>385</v>
      </c>
      <c r="C6" s="12"/>
      <c r="D6" s="65" t="str">
        <f>IF(自己チェックシート!$N33="▼選択","－",IF(自己チェックシート!$U20=1,"○","×"))</f>
        <v>－</v>
      </c>
      <c r="E6" s="12"/>
    </row>
    <row r="7" spans="1:5" ht="9.9499999999999993" customHeight="1" thickBot="1">
      <c r="A7" s="12"/>
      <c r="B7" s="54"/>
      <c r="C7" s="12"/>
      <c r="D7" s="164"/>
      <c r="E7" s="12"/>
    </row>
    <row r="8" spans="1:5" ht="24.95" customHeight="1" thickBot="1">
      <c r="A8" s="12"/>
      <c r="B8" s="174" t="s">
        <v>436</v>
      </c>
      <c r="C8" s="12"/>
      <c r="D8" s="65" t="str">
        <f>IF(自己チェックシート!$N42="▼選択","－",IF(自己チェックシート!$U40=1,"達成",IF(自己チェックシート!$U40&gt;=2,"達成見込","未達成")))</f>
        <v>－</v>
      </c>
      <c r="E8" s="12"/>
    </row>
    <row r="9" spans="1:5" ht="9.9499999999999993" customHeight="1" thickBot="1">
      <c r="A9" s="12"/>
      <c r="B9" s="54"/>
      <c r="C9" s="12"/>
      <c r="D9" s="181"/>
      <c r="E9" s="12"/>
    </row>
    <row r="10" spans="1:5" ht="24.95" customHeight="1" thickBot="1">
      <c r="A10" s="12"/>
      <c r="B10" s="4" t="s">
        <v>433</v>
      </c>
      <c r="C10" s="12"/>
      <c r="D10" s="65" t="str">
        <f>IF(自己チェックシート!$N237="▼選択","－",IF(自己チェックシート!$U44=1,"達成",IF(自己チェックシート!$U44&gt;=2,"達成見込","未達成")))</f>
        <v>－</v>
      </c>
      <c r="E10" s="12"/>
    </row>
    <row r="11" spans="1:5" s="3" customFormat="1" ht="9.9499999999999993" customHeight="1">
      <c r="A11" s="12"/>
      <c r="B11" s="12"/>
      <c r="C11" s="12"/>
      <c r="D11" s="64"/>
      <c r="E11" s="12"/>
    </row>
    <row r="12" spans="1:5" ht="24.95" customHeight="1">
      <c r="A12" s="12"/>
      <c r="B12" s="55" t="s">
        <v>52</v>
      </c>
      <c r="C12" s="12"/>
      <c r="D12" s="63" t="str">
        <f>IF(自己チェックシート!$N70="▼選択","－",IF(自己チェックシート!$U48=1,"達成",IF(自己チェックシート!$U48&gt;=2,"達成見込","未達成")))</f>
        <v>－</v>
      </c>
      <c r="E12" s="12"/>
    </row>
    <row r="13" spans="1:5" ht="24.95" customHeight="1">
      <c r="A13" s="12"/>
      <c r="B13" s="55" t="s">
        <v>53</v>
      </c>
      <c r="C13" s="12"/>
      <c r="D13" s="63" t="str">
        <f>IF(自己チェックシート!$N94="▼選択","－",IF(自己チェックシート!$U73=1,"達成",IF(自己チェックシート!$U73&gt;=2,"達成見込","未達成")))</f>
        <v>－</v>
      </c>
      <c r="E13" s="12"/>
    </row>
    <row r="14" spans="1:5" ht="24.95" customHeight="1">
      <c r="A14" s="12"/>
      <c r="B14" s="55" t="s">
        <v>54</v>
      </c>
      <c r="C14" s="12"/>
      <c r="D14" s="63" t="str">
        <f>IF(自己チェックシート!$N116="▼選択","－",IF(自己チェックシート!$U96=1,"達成",IF(自己チェックシート!$U96&gt;=2,"達成見込","未達成")))</f>
        <v>－</v>
      </c>
      <c r="E14" s="12"/>
    </row>
    <row r="15" spans="1:5" ht="24.95" customHeight="1">
      <c r="A15" s="12"/>
      <c r="B15" s="55" t="s">
        <v>59</v>
      </c>
      <c r="C15" s="12"/>
      <c r="D15" s="63" t="str">
        <f>IF(自己チェックシート!$N155="▼選択","－",IF(自己チェックシート!$U119=1,"達成",IF(自己チェックシート!$U119&gt;=2,"達成見込","未達成")))</f>
        <v>－</v>
      </c>
      <c r="E15" s="12"/>
    </row>
    <row r="16" spans="1:5" ht="24.95" customHeight="1">
      <c r="A16" s="12"/>
      <c r="B16" s="55" t="s">
        <v>63</v>
      </c>
      <c r="C16" s="12"/>
      <c r="D16" s="63" t="str">
        <f>IF(自己チェックシート!$N158="対象外","対象外",IF(自己チェックシート!$N158="▼選択","－",IF(自己チェックシート!$U157=1,"達成",IF(自己チェックシート!$U157&gt;=2,"達成見込","未達成"))))</f>
        <v>－</v>
      </c>
      <c r="E16" s="12"/>
    </row>
    <row r="17" spans="1:5" ht="24.95" customHeight="1">
      <c r="A17" s="12"/>
      <c r="B17" s="55" t="s">
        <v>66</v>
      </c>
      <c r="C17" s="12"/>
      <c r="D17" s="63" t="str">
        <f>IF(自己チェックシート!$N194="▼選択","－",IF(自己チェックシート!$U181=1,"達成",IF(自己チェックシート!$U181&gt;=2,"達成見込","未達成")))</f>
        <v>－</v>
      </c>
      <c r="E17" s="12"/>
    </row>
    <row r="18" spans="1:5" ht="24.95" customHeight="1">
      <c r="A18" s="12"/>
      <c r="B18" s="55" t="s">
        <v>67</v>
      </c>
      <c r="C18" s="12"/>
      <c r="D18" s="63" t="str">
        <f>IF(自己チェックシート!$N198="▼選択","－",IF(自己チェックシート!N198="対象外","対象外",IF(自己チェックシート!$U197=1,"達成",IF(自己チェックシート!$U197&gt;=2,"達成見込","未達成"))))</f>
        <v>－</v>
      </c>
      <c r="E18" s="12"/>
    </row>
    <row r="19" spans="1:5" ht="24.95" customHeight="1">
      <c r="A19" s="12"/>
      <c r="B19" s="55" t="s">
        <v>68</v>
      </c>
      <c r="C19" s="12"/>
      <c r="D19" s="63" t="str">
        <f>IF(自己チェックシート!$N202="▼選択","－",IF(自己チェックシート!$U201=1,"達成",IF(自己チェックシート!$U201&gt;=2,"達成見込","未達成")))</f>
        <v>－</v>
      </c>
      <c r="E19" s="12"/>
    </row>
    <row r="20" spans="1:5" ht="24.95" customHeight="1">
      <c r="A20" s="12"/>
      <c r="B20" s="55" t="s">
        <v>70</v>
      </c>
      <c r="C20" s="12"/>
      <c r="D20" s="63" t="str">
        <f>IF(自己チェックシート!$N221="▼選択","－",IF(自己チェックシート!$U205=1,"達成",IF(自己チェックシート!$U205&gt;=2,"達成見込","未達成")))</f>
        <v>－</v>
      </c>
      <c r="E20" s="12"/>
    </row>
    <row r="21" spans="1:5" ht="24.95" customHeight="1">
      <c r="A21" s="12"/>
      <c r="B21" s="55" t="s">
        <v>74</v>
      </c>
      <c r="C21" s="12"/>
      <c r="D21" s="63" t="str">
        <f>IF(AND(自己チェックシート!$N227="▼選択",自己チェックシート!N228="▼選択"),"－",IF(自己チェックシート!$U224=1,"達成",IF(自己チェックシート!$U224&gt;=2,"達成見込","未達成")))</f>
        <v>－</v>
      </c>
      <c r="E21" s="12"/>
    </row>
    <row r="22" spans="1:5" ht="24.95" customHeight="1">
      <c r="A22" s="12"/>
      <c r="B22" s="55" t="s">
        <v>76</v>
      </c>
      <c r="C22" s="12"/>
      <c r="D22" s="63" t="str">
        <f>IF(自己チェックシート!$N237="▼選択","－",IF(自己チェックシート!$U233=1,"達成",IF(自己チェックシート!$U233&gt;=2,"達成見込","未達成")))</f>
        <v>－</v>
      </c>
      <c r="E22" s="12"/>
    </row>
    <row r="23" spans="1:5" s="3" customFormat="1" ht="9.9499999999999993" customHeight="1" thickBot="1">
      <c r="A23" s="12"/>
      <c r="B23" s="12"/>
      <c r="C23" s="12"/>
      <c r="D23" s="64"/>
      <c r="E23" s="12"/>
    </row>
    <row r="24" spans="1:5" ht="24.95" customHeight="1" thickBot="1">
      <c r="A24" s="12"/>
      <c r="B24" s="17" t="s">
        <v>434</v>
      </c>
      <c r="C24" s="12"/>
      <c r="D24" s="65" t="str">
        <f>IF(自己チェックシート!$N280="▼選択","－",IF(自己チェックシート!$U240=1,"達成",IF(自己チェックシート!$U240&gt;=2,"達成見込","未達成")))</f>
        <v>－</v>
      </c>
      <c r="E24" s="12"/>
    </row>
    <row r="25" spans="1:5" s="3" customFormat="1" ht="9.9499999999999993" customHeight="1">
      <c r="A25" s="12"/>
      <c r="B25" s="12"/>
      <c r="C25" s="12"/>
      <c r="D25" s="64"/>
      <c r="E25" s="12"/>
    </row>
    <row r="26" spans="1:5" ht="24.95" customHeight="1">
      <c r="A26" s="12"/>
      <c r="B26" s="56" t="s">
        <v>78</v>
      </c>
      <c r="C26" s="12"/>
      <c r="D26" s="63" t="str">
        <f>IF(自己チェックシート!$N255="▼選択","－",IF(自己チェックシート!$U244=1,"達成",IF(自己チェックシート!$U244&gt;=2,"達成見込","未達成")))</f>
        <v>－</v>
      </c>
      <c r="E26" s="12"/>
    </row>
    <row r="27" spans="1:5" ht="24.95" customHeight="1">
      <c r="A27" s="12"/>
      <c r="B27" s="56" t="s">
        <v>104</v>
      </c>
      <c r="C27" s="12"/>
      <c r="D27" s="63" t="str">
        <f>IF(自己チェックシート!$N267="▼選択","－",IF(自己チェックシート!$U260=1,"達成",IF(自己チェックシート!$U260&gt;=2,"達成見込","未達成")))</f>
        <v>－</v>
      </c>
      <c r="E27" s="12"/>
    </row>
    <row r="28" spans="1:5" ht="24.95" customHeight="1">
      <c r="A28" s="12"/>
      <c r="B28" s="56" t="s">
        <v>82</v>
      </c>
      <c r="C28" s="12"/>
      <c r="D28" s="63" t="str">
        <f>IF(自己チェックシート!$N274="▼選択","－",IF(自己チェックシート!$U272=1,"達成",IF(自己チェックシート!$U272&gt;=2,"達成見込","未達成")))</f>
        <v>－</v>
      </c>
      <c r="E28" s="12"/>
    </row>
    <row r="29" spans="1:5" ht="24.95" customHeight="1">
      <c r="A29" s="12"/>
      <c r="B29" s="56" t="s">
        <v>84</v>
      </c>
      <c r="C29" s="12"/>
      <c r="D29" s="63" t="str">
        <f>IF(自己チェックシート!$N280="▼選択","－",IF(自己チェックシート!$U279=1,"達成",IF(自己チェックシート!$U279&gt;=2,"達成見込","未達成")))</f>
        <v>－</v>
      </c>
      <c r="E29" s="12"/>
    </row>
    <row r="30" spans="1:5" s="3" customFormat="1" ht="9.9499999999999993" customHeight="1" thickBot="1">
      <c r="A30" s="12"/>
      <c r="B30" s="12"/>
      <c r="C30" s="12"/>
      <c r="D30" s="64"/>
      <c r="E30" s="12"/>
    </row>
    <row r="31" spans="1:5" ht="24.95" customHeight="1" thickBot="1">
      <c r="A31" s="12"/>
      <c r="B31" s="27" t="s">
        <v>435</v>
      </c>
      <c r="C31" s="12"/>
      <c r="D31" s="65" t="str">
        <f>IF(自己チェックシート!$N351="▼選択","－",IF(自己チェックシート!$U282=1,"達成",IF(自己チェックシート!$U282&gt;=2,"達成見込","未達成")))</f>
        <v>－</v>
      </c>
      <c r="E31" s="12"/>
    </row>
    <row r="32" spans="1:5" s="3" customFormat="1" ht="9.9499999999999993" customHeight="1">
      <c r="A32" s="12"/>
      <c r="B32" s="12"/>
      <c r="C32" s="12"/>
      <c r="D32" s="64"/>
      <c r="E32" s="12"/>
    </row>
    <row r="33" spans="1:5" ht="24.95" customHeight="1">
      <c r="A33" s="12"/>
      <c r="B33" s="57" t="s">
        <v>86</v>
      </c>
      <c r="C33" s="12"/>
      <c r="D33" s="63" t="str">
        <f>IF(AND(自己チェックシート!$N320="▼選択",自己チェックシート!N321="▼選択"),"－",IF(自己チェックシート!$U286=1,"達成",IF(自己チェックシート!$U286&gt;=2,"達成見込","未達成")))</f>
        <v>－</v>
      </c>
      <c r="E33" s="12"/>
    </row>
    <row r="34" spans="1:5" ht="24.95" customHeight="1">
      <c r="A34" s="12"/>
      <c r="B34" s="57" t="s">
        <v>87</v>
      </c>
      <c r="C34" s="12"/>
      <c r="D34" s="63" t="str">
        <f>IF(自己チェックシート!$N351="▼選択","－",IF(自己チェックシート!$U324=1,"達成",IF(自己チェックシート!$U324&gt;=2,"達成見込","未達成")))</f>
        <v>－</v>
      </c>
      <c r="E34" s="12"/>
    </row>
    <row r="35" spans="1:5" s="3" customFormat="1" ht="9.9499999999999993" customHeight="1" thickBot="1">
      <c r="A35" s="12"/>
      <c r="B35" s="12"/>
      <c r="C35" s="12"/>
      <c r="D35" s="64"/>
      <c r="E35" s="12"/>
    </row>
    <row r="36" spans="1:5" ht="24.95" customHeight="1" thickBot="1">
      <c r="A36" s="12"/>
      <c r="B36" s="36" t="s">
        <v>388</v>
      </c>
      <c r="C36" s="12"/>
      <c r="D36" s="65" t="str">
        <f>IF(自己チェックシート!$N473="▼選択","－",IF(自己チェックシート!$U357=1,"達成",IF(自己チェックシート!$U357&gt;=2,"達成見込","未達成")))</f>
        <v>－</v>
      </c>
      <c r="E36" s="12"/>
    </row>
    <row r="37" spans="1:5" s="3" customFormat="1" ht="9.9499999999999993" customHeight="1">
      <c r="A37" s="12"/>
      <c r="B37" s="12"/>
      <c r="C37" s="12"/>
      <c r="D37" s="64"/>
      <c r="E37" s="12"/>
    </row>
    <row r="38" spans="1:5" ht="24.95" customHeight="1">
      <c r="A38" s="12"/>
      <c r="B38" s="58" t="s">
        <v>89</v>
      </c>
      <c r="C38" s="12"/>
      <c r="D38" s="63" t="str">
        <f>IF(自己チェックシート!$N363="▼選択","－",IF(自己チェックシート!$U361=1,"達成",IF(自己チェックシート!$U361&gt;=2,"達成見込","未達成")))</f>
        <v>－</v>
      </c>
      <c r="E38" s="12"/>
    </row>
    <row r="39" spans="1:5" ht="24.95" customHeight="1">
      <c r="A39" s="12"/>
      <c r="B39" s="58" t="s">
        <v>90</v>
      </c>
      <c r="C39" s="12"/>
      <c r="D39" s="63" t="str">
        <f>IF(自己チェックシート!$N366="▼選択","－",IF(自己チェックシート!$U365=1,"達成",IF(自己チェックシート!$U365&gt;=2,"達成見込","未達成")))</f>
        <v>－</v>
      </c>
      <c r="E39" s="12"/>
    </row>
    <row r="40" spans="1:5" ht="24.95" customHeight="1">
      <c r="A40" s="12"/>
      <c r="B40" s="58" t="s">
        <v>91</v>
      </c>
      <c r="C40" s="12"/>
      <c r="D40" s="63" t="str">
        <f>IF(自己チェックシート!$N377="▼選択","－",IF(自己チェックシート!$U368=1,"達成",IF(自己チェックシート!$U368&gt;=2,"達成見込","未達成")))</f>
        <v>－</v>
      </c>
      <c r="E40" s="12"/>
    </row>
    <row r="41" spans="1:5" ht="24.95" customHeight="1">
      <c r="A41" s="12"/>
      <c r="B41" s="58" t="s">
        <v>92</v>
      </c>
      <c r="C41" s="12"/>
      <c r="D41" s="63" t="str">
        <f>IF(自己チェックシート!$N382="▼選択","－",IF(自己チェックシート!$U380=1,"達成",IF(自己チェックシート!$U380&gt;=2,"達成見込","未達成")))</f>
        <v>－</v>
      </c>
      <c r="E41" s="12"/>
    </row>
    <row r="42" spans="1:5" ht="24.95" customHeight="1">
      <c r="A42" s="12"/>
      <c r="B42" s="58" t="s">
        <v>93</v>
      </c>
      <c r="C42" s="12"/>
      <c r="D42" s="63" t="str">
        <f>IF(自己チェックシート!$N385="対象外","対象外",IF(自己チェックシート!$N388="▼選択","－",IF(自己チェックシート!$U384=1,"達成",IF(自己チェックシート!$U384&gt;=2,"達成見込","未達成"))))</f>
        <v>－</v>
      </c>
      <c r="E42" s="12"/>
    </row>
    <row r="43" spans="1:5" ht="24.95" customHeight="1">
      <c r="A43" s="12"/>
      <c r="B43" s="58" t="s">
        <v>94</v>
      </c>
      <c r="C43" s="12"/>
      <c r="D43" s="63" t="str">
        <f>IF(自己チェックシート!$N390="対象外","対象外",IF(自己チェックシート!$N392="▼選択","－",IF(自己チェックシート!$U389=1,"達成",IF(自己チェックシート!$U389&gt;=2,"達成見込","未達成"))))</f>
        <v>－</v>
      </c>
      <c r="E43" s="12"/>
    </row>
    <row r="44" spans="1:5" ht="24.95" customHeight="1">
      <c r="A44" s="12"/>
      <c r="B44" s="58" t="s">
        <v>95</v>
      </c>
      <c r="C44" s="12"/>
      <c r="D44" s="63" t="str">
        <f>IF(自己チェックシート!$N394="対象外","対象外",IF(自己チェックシート!$N402="▼選択","－",IF(自己チェックシート!$U393=1,"達成",IF(自己チェックシート!$U393&gt;=2,"達成見込","未達成"))))</f>
        <v>－</v>
      </c>
      <c r="E44" s="12"/>
    </row>
    <row r="45" spans="1:5" ht="24.95" customHeight="1">
      <c r="A45" s="12"/>
      <c r="B45" s="58" t="s">
        <v>458</v>
      </c>
      <c r="C45" s="12"/>
      <c r="D45" s="63" t="str">
        <f>IF(自己チェックシート!$N404="対象外","対象外",IF(自己チェックシート!$N404="▼選択","－",IF(自己チェックシート!$U403=1,"達成",IF(自己チェックシート!$U403&gt;=2,"達成見込","未達成"))))</f>
        <v>－</v>
      </c>
      <c r="E45" s="12"/>
    </row>
    <row r="46" spans="1:5" ht="24.95" customHeight="1">
      <c r="A46" s="12"/>
      <c r="B46" s="58" t="s">
        <v>510</v>
      </c>
      <c r="C46" s="12"/>
      <c r="D46" s="63" t="str">
        <f>IF(AND(自己チェックシート!N407="対象外",自己チェックシート!$N413="対象外"),"対象外",IF(OR(自己チェックシート!N407="▼選択",自己チェックシート!$N413="▼選択"),"－",IF(自己チェックシート!$U406=1,"達成",IF(自己チェックシート!$U406&gt;=2,"達成見込","未達成"))))</f>
        <v>－</v>
      </c>
      <c r="E46" s="12"/>
    </row>
    <row r="47" spans="1:5" ht="24.95" customHeight="1">
      <c r="A47" s="12"/>
      <c r="B47" s="58" t="s">
        <v>511</v>
      </c>
      <c r="C47" s="12"/>
      <c r="D47" s="63" t="str">
        <f>IF(自己チェックシート!$N419="対象外","対象外",IF(自己チェックシート!$N425="▼選択","－",IF(自己チェックシート!$U418=1,"達成",IF(自己チェックシート!$U418&gt;=2,"達成見込","未達成"))))</f>
        <v>－</v>
      </c>
      <c r="E47" s="12"/>
    </row>
    <row r="48" spans="1:5" ht="24.95" customHeight="1">
      <c r="A48" s="12"/>
      <c r="B48" s="58" t="s">
        <v>97</v>
      </c>
      <c r="C48" s="12"/>
      <c r="D48" s="63" t="str">
        <f>IF(自己チェックシート!$N446="▼選択","－",IF(自己チェックシート!$U432=1,"達成",IF(自己チェックシート!$U432&gt;=2,"達成見込","未達成")))</f>
        <v>－</v>
      </c>
      <c r="E48" s="12"/>
    </row>
    <row r="49" spans="1:5" ht="24.95" customHeight="1">
      <c r="A49" s="12"/>
      <c r="B49" s="58" t="s">
        <v>99</v>
      </c>
      <c r="C49" s="12"/>
      <c r="D49" s="63" t="str">
        <f>IF(自己チェックシート!$N461="▼選択","－",IF(自己チェックシート!$U450=1,"達成",IF(自己チェックシート!$U450&gt;=2,"達成見込","未達成")))</f>
        <v>－</v>
      </c>
      <c r="E49" s="12"/>
    </row>
    <row r="50" spans="1:5" ht="24.95" customHeight="1">
      <c r="A50" s="12"/>
      <c r="B50" s="58" t="s">
        <v>101</v>
      </c>
      <c r="C50" s="12"/>
      <c r="D50" s="63" t="str">
        <f>IF(自己チェックシート!$N473="▼選択","－",IF(自己チェックシート!$U466=1,"達成",IF(自己チェックシート!$U466&gt;=2,"達成見込","未達成")))</f>
        <v>－</v>
      </c>
      <c r="E50" s="12"/>
    </row>
    <row r="51" spans="1:5" s="3" customFormat="1" ht="9.9499999999999993" customHeight="1">
      <c r="A51" s="12"/>
      <c r="B51" s="12"/>
      <c r="C51" s="12"/>
      <c r="D51" s="64"/>
      <c r="E51" s="12"/>
    </row>
  </sheetData>
  <sheetProtection password="DC6F" sheet="1"/>
  <mergeCells count="1">
    <mergeCell ref="D4:D5"/>
  </mergeCells>
  <phoneticPr fontId="3"/>
  <pageMargins left="0.31496062992125984" right="0.31496062992125984" top="0.35433070866141736" bottom="0.35433070866141736" header="0" footer="0"/>
  <pageSetup paperSize="9" fitToHeight="0" orientation="portrait" r:id="rId1"/>
  <rowBreaks count="1" manualBreakCount="1">
    <brk id="3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B2:E8"/>
  <sheetViews>
    <sheetView workbookViewId="0">
      <selection activeCell="C8" sqref="C8"/>
    </sheetView>
  </sheetViews>
  <sheetFormatPr defaultRowHeight="18.75"/>
  <cols>
    <col min="1" max="1" width="3" customWidth="1"/>
    <col min="2" max="2" width="27.625" bestFit="1" customWidth="1"/>
  </cols>
  <sheetData>
    <row r="2" spans="2:5" ht="19.5" thickBot="1">
      <c r="B2" s="242"/>
      <c r="C2" s="258" t="s">
        <v>324</v>
      </c>
      <c r="D2" s="247" t="s">
        <v>327</v>
      </c>
      <c r="E2" s="253" t="s">
        <v>311</v>
      </c>
    </row>
    <row r="3" spans="2:5" ht="19.5" thickTop="1">
      <c r="B3" s="241" t="s">
        <v>501</v>
      </c>
      <c r="C3" s="259">
        <f>COUNTIF(自己チェックシート!$N51:'自己チェックシート'!$N237,"○")</f>
        <v>0</v>
      </c>
      <c r="D3" s="244">
        <f>COUNTIF(自己チェックシート!$N51:'自己チェックシート'!$N237,"△")</f>
        <v>0</v>
      </c>
      <c r="E3" s="254">
        <f>COUNTIF(自己チェックシート!$N51:'自己チェックシート'!$N237,"×")</f>
        <v>0</v>
      </c>
    </row>
    <row r="4" spans="2:5">
      <c r="B4" s="240" t="s">
        <v>502</v>
      </c>
      <c r="C4" s="260">
        <f>COUNTIF(自己チェックシート!$N246:'自己チェックシート'!$N280,"○")</f>
        <v>0</v>
      </c>
      <c r="D4" s="245">
        <f>COUNTIF(自己チェックシート!$N246:'自己チェックシート'!$N280,"△")</f>
        <v>0</v>
      </c>
      <c r="E4" s="255">
        <f>COUNTIF(自己チェックシート!$N246:'自己チェックシート'!$N280,"×")</f>
        <v>0</v>
      </c>
    </row>
    <row r="5" spans="2:5">
      <c r="B5" s="240" t="s">
        <v>503</v>
      </c>
      <c r="C5" s="260">
        <f>COUNTIF(自己チェックシート!$N288:'自己チェックシート'!$N354,"○")</f>
        <v>0</v>
      </c>
      <c r="D5" s="245">
        <f>COUNTIF(自己チェックシート!$N288:'自己チェックシート'!$N354,"△")</f>
        <v>0</v>
      </c>
      <c r="E5" s="255">
        <f>COUNTIF(自己チェックシート!$N288:'自己チェックシート'!$N354,"×")</f>
        <v>0</v>
      </c>
    </row>
    <row r="6" spans="2:5" ht="19.5" thickBot="1">
      <c r="B6" s="243" t="s">
        <v>504</v>
      </c>
      <c r="C6" s="261">
        <f>COUNTIF(自己チェックシート!$N362:'自己チェックシート'!$N473,"○")</f>
        <v>0</v>
      </c>
      <c r="D6" s="246">
        <f>COUNTIF(自己チェックシート!$N362:'自己チェックシート'!$N473,"△")</f>
        <v>0</v>
      </c>
      <c r="E6" s="256">
        <f>COUNTIF(自己チェックシート!$N362:'自己チェックシート'!$N473,"×")</f>
        <v>0</v>
      </c>
    </row>
    <row r="7" spans="2:5" ht="19.5" thickBot="1">
      <c r="B7" s="249" t="s">
        <v>505</v>
      </c>
      <c r="C7" s="262">
        <f>SUM(C3:C6)</f>
        <v>0</v>
      </c>
      <c r="D7" s="250">
        <f t="shared" ref="D7:E7" si="0">SUM(D3:D6)</f>
        <v>0</v>
      </c>
      <c r="E7" s="257">
        <f t="shared" si="0"/>
        <v>0</v>
      </c>
    </row>
    <row r="8" spans="2:5">
      <c r="B8" s="248" t="s">
        <v>506</v>
      </c>
      <c r="C8" s="263" t="e">
        <f>C7/($C$7+$D$7+$E$7)</f>
        <v>#DIV/0!</v>
      </c>
      <c r="D8" s="251" t="e">
        <f t="shared" ref="D8:E8" si="1">D7/($C$7+$D$7+$E$7)</f>
        <v>#DIV/0!</v>
      </c>
      <c r="E8" s="252" t="e">
        <f t="shared" si="1"/>
        <v>#DIV/0!</v>
      </c>
    </row>
  </sheetData>
  <sheetProtection algorithmName="SHA-512" hashValue="dd8/VjrGF8LAs6mqN09aV4T/6N3oTBuRuDqODprMU0HkUUVyBs7k5dvfHFWZC4qCHX6eF1XVIjmTIBtg852s5w==" saltValue="1aL4FS5M5Yki1+saMoB9kQ==" spinCount="100000" sheet="1" objects="1" scenarios="1" selectLockedCells="1" selectUnlockedCells="1"/>
  <phoneticPr fontId="3"/>
  <pageMargins left="0.7" right="0.7" top="0.75" bottom="0.75" header="0.3" footer="0.3"/>
  <pageSetup paperSize="9" orientation="portrait" r:id="rId1"/>
  <ignoredErrors>
    <ignoredError sqref="C8:E8"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自己チェックシート</vt:lpstr>
      <vt:lpstr>結果</vt:lpstr>
      <vt:lpstr>集計（非表示）</vt:lpstr>
      <vt:lpstr>結果!Print_Area</vt:lpstr>
      <vt:lpstr>自己チェックシート!Print_Area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ひ_平澤 享祐</dc:creator>
  <cp:lastModifiedBy>hattorim</cp:lastModifiedBy>
  <cp:lastPrinted>2024-02-05T02:13:09Z</cp:lastPrinted>
  <dcterms:created xsi:type="dcterms:W3CDTF">2021-09-14T09:43:03Z</dcterms:created>
  <dcterms:modified xsi:type="dcterms:W3CDTF">2025-02-10T09:26:15Z</dcterms:modified>
</cp:coreProperties>
</file>